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omments1.xml" ContentType="application/vnd.openxmlformats-officedocument.spreadsheetml.comments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6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7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8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9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0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1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2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3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4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5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6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1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1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19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1.xml" ContentType="application/vnd.openxmlformats-officedocument.themeOverride+xml"/>
  <Override PartName="/xl/charts/chart1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ahayashi/Documents/GitHub/gyokaikyor/tests/testthat/excel/"/>
    </mc:Choice>
  </mc:AlternateContent>
  <xr:revisionPtr revIDLastSave="0" documentId="13_ncr:1_{FEE4C571-B123-A140-8E84-919DD34C3EB4}" xr6:coauthVersionLast="45" xr6:coauthVersionMax="45" xr10:uidLastSave="{00000000-0000-0000-0000-000000000000}"/>
  <bookViews>
    <workbookView xWindow="0" yWindow="460" windowWidth="28800" windowHeight="17540" tabRatio="808" xr2:uid="{00000000-000D-0000-FFFF-FFFF00000000}"/>
  </bookViews>
  <sheets>
    <sheet name="資源評価用table&amp;graph" sheetId="15" r:id="rId1"/>
    <sheet name="資源評価用data" sheetId="23" r:id="rId2"/>
    <sheet name="漁海況用（３月会議用）" sheetId="26" r:id="rId3"/>
    <sheet name="漁海況用（７月会議用）" sheetId="4" r:id="rId4"/>
    <sheet name="漁海況用（12月会議用）" sheetId="25" r:id="rId5"/>
    <sheet name="漁海況用（'20年３月会議用）" sheetId="34" r:id="rId6"/>
    <sheet name="整理" sheetId="12" r:id="rId7"/>
    <sheet name="宇和島（月別相乗）‗19年評価から使用　" sheetId="29" r:id="rId8"/>
    <sheet name="宿毛湾中まきゼンゴ（日別相乗）‗19年評価から使用　" sheetId="31" r:id="rId9"/>
    <sheet name="宮崎県アジ仔漁獲量" sheetId="10" r:id="rId10"/>
    <sheet name="串本棒受け網マアジ漁獲量（当歳魚のみ）" sheetId="11" r:id="rId11"/>
    <sheet name="伊勢湾豆板マアジ当歳" sheetId="6" r:id="rId12"/>
    <sheet name="千葉" sheetId="21" r:id="rId13"/>
    <sheet name="伊豆東岸定置網（資源評価には使用しない）" sheetId="1" r:id="rId14"/>
  </sheets>
  <externalReferences>
    <externalReference r:id="rId15"/>
    <externalReference r:id="rId16"/>
  </externalReferences>
  <definedNames>
    <definedName name="_1__123Graph_Aｸﾞﾗﾌ_1" hidden="1">'[1]解析97-1昔です'!$C$106:$C$125</definedName>
    <definedName name="_10__123Graph_Cｸﾞﾗﾌ_2" hidden="1">'[1]解析97-1昔です'!$B$74:$U$74</definedName>
    <definedName name="_11__123Graph_Cｸﾞﾗﾌ_3" hidden="1">'[1]解析97-1昔です'!$B$64:$U$64</definedName>
    <definedName name="_12__123Graph_Cｸﾞﾗﾌ_4" hidden="1">'[1]解析97-1昔です'!$P$108:$P$128</definedName>
    <definedName name="_13__123Graph_Dｸﾞﾗﾌ_2" hidden="1">'[1]解析97-1昔です'!$B$75:$U$75</definedName>
    <definedName name="_14__123Graph_Dｸﾞﾗﾌ_3" hidden="1">'[1]解析97-1昔です'!$B$65:$U$65</definedName>
    <definedName name="_15__123Graph_Eｸﾞﾗﾌ_2" hidden="1">'[1]解析97-1昔です'!$B$76:$U$76</definedName>
    <definedName name="_16__123Graph_Eｸﾞﾗﾌ_3" hidden="1">'[1]解析97-1昔です'!$B$66:$U$66</definedName>
    <definedName name="_17__123Graph_Fｸﾞﾗﾌ_3" hidden="1">'[1]解析97-1昔です'!$B$67:$U$67</definedName>
    <definedName name="_18__123Graph_LBL_Aｸﾞﾗﾌ_1" hidden="1">'[1]解析97-1昔です'!$AD$90:$AD$109</definedName>
    <definedName name="_19__123Graph_LBL_Aｸﾞﾗﾌ_5" hidden="1">'[1]解析97-1昔です'!$AD$90:$AD$109</definedName>
    <definedName name="_2__123Graph_Aｸﾞﾗﾌ_2" hidden="1">'[1]解析97-1昔です'!$B$72:$U$72</definedName>
    <definedName name="_20__123Graph_Xｸﾞﾗﾌ_1" hidden="1">'[1]解析97-1昔です'!$B$106:$B$125</definedName>
    <definedName name="_21__123Graph_Xｸﾞﾗﾌ_2" hidden="1">'[1]解析97-1昔です'!$B$71:$U$71</definedName>
    <definedName name="_22__123Graph_Xｸﾞﾗﾌ_3" hidden="1">'[1]解析97-1昔です'!$B$71:$U$71</definedName>
    <definedName name="_23__123Graph_Xｸﾞﾗﾌ_4" hidden="1">'[1]解析97-1昔です'!$M$108:$M$128</definedName>
    <definedName name="_24__123Graph_Xｸﾞﾗﾌ_5" hidden="1">'[1]解析97-1昔です'!$B$97:$U$97</definedName>
    <definedName name="_25__123Graph_Xｸﾞﾗﾌ_6" hidden="1">'[1]解析97-1昔です'!$B$141:$T$141</definedName>
    <definedName name="_3__123Graph_Aｸﾞﾗﾌ_3" hidden="1">'[1]解析97-1昔です'!$B$62:$U$62</definedName>
    <definedName name="_4__123Graph_Aｸﾞﾗﾌ_4" hidden="1">'[1]解析97-1昔です'!$N$108:$N$128</definedName>
    <definedName name="_5__123Graph_Aｸﾞﾗﾌ_5" hidden="1">'[1]解析97-1昔です'!$B$99:$U$99</definedName>
    <definedName name="_6__123Graph_Aｸﾞﾗﾌ_6" hidden="1">'[1]解析97-1昔です'!$B$151:$T$151</definedName>
    <definedName name="_7__123Graph_Bｸﾞﾗﾌ_2" hidden="1">'[1]解析97-1昔です'!$B$73:$U$73</definedName>
    <definedName name="_8__123Graph_Bｸﾞﾗﾌ_3" hidden="1">'[1]解析97-1昔です'!$B$63:$U$63</definedName>
    <definedName name="_9__123Graph_Bｸﾞﾗﾌ_4" hidden="1">'[1]解析97-1昔です'!$O$108:$O$128</definedName>
    <definedName name="_Fill" localSheetId="12" hidden="1">[2]三陸!#REF!</definedName>
    <definedName name="_Fill" localSheetId="5" hidden="1">[2]三陸!#REF!</definedName>
    <definedName name="_Fill" localSheetId="4" hidden="1">[2]三陸!#REF!</definedName>
    <definedName name="_Fill" localSheetId="2" hidden="1">[2]三陸!#REF!</definedName>
    <definedName name="_Fill" localSheetId="1" hidden="1">[2]三陸!#REF!</definedName>
    <definedName name="_Fill" hidden="1">[2]三陸!#REF!</definedName>
    <definedName name="_xlnm._FilterDatabase" localSheetId="12" hidden="1">千葉!$A$5:$AY$322</definedName>
    <definedName name="_xlnm._FilterDatabase" localSheetId="8" hidden="1">'宿毛湾中まきゼンゴ（日別相乗）‗19年評価から使用　'!$A$3:$GL$3</definedName>
    <definedName name="_Key1" localSheetId="12" hidden="1">#REF!</definedName>
    <definedName name="_Key1" localSheetId="5" hidden="1">#REF!</definedName>
    <definedName name="_Key1" localSheetId="4" hidden="1">#REF!</definedName>
    <definedName name="_Key1" localSheetId="2" hidden="1">#REF!</definedName>
    <definedName name="_Key1" localSheetId="1" hidden="1">#REF!</definedName>
    <definedName name="_Key1" hidden="1">#REF!</definedName>
    <definedName name="_Key2" localSheetId="12" hidden="1">#REF!</definedName>
    <definedName name="_Key2" localSheetId="5" hidden="1">#REF!</definedName>
    <definedName name="_Key2" localSheetId="4" hidden="1">#REF!</definedName>
    <definedName name="_Key2" localSheetId="2" hidden="1">#REF!</definedName>
    <definedName name="_Key2" localSheetId="1" hidden="1">#REF!</definedName>
    <definedName name="_Key2" hidden="1">#REF!</definedName>
    <definedName name="_key3" localSheetId="12" hidden="1">#REF!</definedName>
    <definedName name="_key3" localSheetId="5" hidden="1">#REF!</definedName>
    <definedName name="_key3" localSheetId="4" hidden="1">#REF!</definedName>
    <definedName name="_key3" localSheetId="2" hidden="1">#REF!</definedName>
    <definedName name="_key3" localSheetId="1" hidden="1">#REF!</definedName>
    <definedName name="_key3" hidden="1">#REF!</definedName>
    <definedName name="_Order1" hidden="1">255</definedName>
    <definedName name="_Order2" hidden="1">255</definedName>
    <definedName name="_Regression_Out" hidden="1">'[1]解析97-1昔です'!$E$128:$H$136</definedName>
    <definedName name="_Regression_X" localSheetId="12" hidden="1">#REF!</definedName>
    <definedName name="_Regression_X" localSheetId="5" hidden="1">#REF!</definedName>
    <definedName name="_Regression_X" localSheetId="4" hidden="1">#REF!</definedName>
    <definedName name="_Regression_X" localSheetId="2" hidden="1">#REF!</definedName>
    <definedName name="_Regression_X" localSheetId="1" hidden="1">#REF!</definedName>
    <definedName name="_Regression_X" hidden="1">#REF!</definedName>
    <definedName name="_Regression_Y" localSheetId="12" hidden="1">#REF!</definedName>
    <definedName name="_Regression_Y" localSheetId="5" hidden="1">#REF!</definedName>
    <definedName name="_Regression_Y" localSheetId="4" hidden="1">#REF!</definedName>
    <definedName name="_Regression_Y" localSheetId="2" hidden="1">#REF!</definedName>
    <definedName name="_Regression_Y" localSheetId="1" hidden="1">#REF!</definedName>
    <definedName name="_Regression_Y" hidden="1">#REF!</definedName>
    <definedName name="_Sort" localSheetId="12" hidden="1">#REF!</definedName>
    <definedName name="_Sort" localSheetId="5" hidden="1">#REF!</definedName>
    <definedName name="_Sort" localSheetId="4" hidden="1">#REF!</definedName>
    <definedName name="_Sort" localSheetId="2" hidden="1">#REF!</definedName>
    <definedName name="_Sort" localSheetId="1" hidden="1">#REF!</definedName>
    <definedName name="_Sort" hidden="1">#REF!</definedName>
    <definedName name="_xlchart.v1.0" hidden="1">'宿毛湾中まきゼンゴ（日別相乗）‗19年評価から使用　'!$AX$3:$AX$77</definedName>
    <definedName name="_xlchart.v1.1" hidden="1">'宿毛湾中まきゼンゴ（日別相乗）‗19年評価から使用　'!$Q$152</definedName>
    <definedName name="_xlchart.v1.10" hidden="1">'宿毛湾中まきゼンゴ（日別相乗）‗19年評価から使用　'!$BY$3:$BY$117</definedName>
    <definedName name="_xlchart.v1.11" hidden="1">'宿毛湾中まきゼンゴ（日別相乗）‗19年評価から使用　'!$Q$152</definedName>
    <definedName name="_xlchart.v1.12" hidden="1">'宿毛湾中まきゼンゴ（日別相乗）‗19年評価から使用　'!$DR$3:$DR$88</definedName>
    <definedName name="_xlchart.v1.13" hidden="1">'宿毛湾中まきゼンゴ（日別相乗）‗19年評価から使用　'!$Q$152</definedName>
    <definedName name="_xlchart.v1.14" hidden="1">'宿毛湾中まきゼンゴ（日別相乗）‗19年評価から使用　'!$AF$3:$AF$107</definedName>
    <definedName name="_xlchart.v1.15" hidden="1">'宿毛湾中まきゼンゴ（日別相乗）‗19年評価から使用　'!$Q$152</definedName>
    <definedName name="_xlchart.v1.16" hidden="1">'宿毛湾中まきゼンゴ（日別相乗）‗19年評価から使用　'!$EA$3:$EA$77</definedName>
    <definedName name="_xlchart.v1.17" hidden="1">'宿毛湾中まきゼンゴ（日別相乗）‗19年評価から使用　'!$Q$152</definedName>
    <definedName name="_xlchart.v1.18" hidden="1">'宿毛湾中まきゼンゴ（日別相乗）‗19年評価から使用　'!$BP$3:$BP$98</definedName>
    <definedName name="_xlchart.v1.19" hidden="1">'宿毛湾中まきゼンゴ（日別相乗）‗19年評価から使用　'!$Q$152</definedName>
    <definedName name="_xlchart.v1.2" hidden="1">'宿毛湾中まきゼンゴ（日別相乗）‗19年評価から使用　'!$EJ$3:$EJ$82</definedName>
    <definedName name="_xlchart.v1.20" hidden="1">'宿毛湾中まきゼンゴ（日別相乗）‗19年評価から使用　'!$GC$3:$GC$126</definedName>
    <definedName name="_xlchart.v1.21" hidden="1">'宿毛湾中まきゼンゴ（日別相乗）‗19年評価から使用　'!$Q$152</definedName>
    <definedName name="_xlchart.v1.22" hidden="1">'宿毛湾中まきゼンゴ（日別相乗）‗19年評価から使用　'!$CH$3:$CH$83</definedName>
    <definedName name="_xlchart.v1.23" hidden="1">'宿毛湾中まきゼンゴ（日別相乗）‗19年評価から使用　'!$Q$152</definedName>
    <definedName name="_xlchart.v1.24" hidden="1">'宿毛湾中まきゼンゴ（日別相乗）‗19年評価から使用　'!$AO$3:$AO$102</definedName>
    <definedName name="_xlchart.v1.25" hidden="1">'宿毛湾中まきゼンゴ（日別相乗）‗19年評価から使用　'!$Q$152</definedName>
    <definedName name="_xlchart.v1.26" hidden="1">'宿毛湾中まきゼンゴ（日別相乗）‗19年評価から使用　'!$Q$152</definedName>
    <definedName name="_xlchart.v1.27" hidden="1">'宿毛湾中まきゼンゴ（日別相乗）‗19年評価から使用　'!$W$3:$W$110</definedName>
    <definedName name="_xlchart.v1.28" hidden="1">'宿毛湾中まきゼンゴ（日別相乗）‗19年評価から使用　'!$CQ$3:$CQ$115</definedName>
    <definedName name="_xlchart.v1.29" hidden="1">'宿毛湾中まきゼンゴ（日別相乗）‗19年評価から使用　'!$Q$152</definedName>
    <definedName name="_xlchart.v1.3" hidden="1">'宿毛湾中まきゼンゴ（日別相乗）‗19年評価から使用　'!$Q$152</definedName>
    <definedName name="_xlchart.v1.30" hidden="1">'宿毛湾中まきゼンゴ（日別相乗）‗19年評価から使用　'!$DI$3:$DI$84</definedName>
    <definedName name="_xlchart.v1.31" hidden="1">'宿毛湾中まきゼンゴ（日別相乗）‗19年評価から使用　'!$Q$152</definedName>
    <definedName name="_xlchart.v1.32" hidden="1">'宿毛湾中まきゼンゴ（日別相乗）‗19年評価から使用　'!$CZ$3:$CZ$82</definedName>
    <definedName name="_xlchart.v1.33" hidden="1">'宿毛湾中まきゼンゴ（日別相乗）‗19年評価から使用　'!$Q$152</definedName>
    <definedName name="_xlchart.v1.34" hidden="1">'宿毛湾中まきゼンゴ（日別相乗）‗19年評価から使用　'!$BG$3:$BG$139</definedName>
    <definedName name="_xlchart.v1.35" hidden="1">'宿毛湾中まきゼンゴ（日別相乗）‗19年評価から使用　'!$Q$152</definedName>
    <definedName name="_xlchart.v1.36" hidden="1">'宿毛湾中まきゼンゴ（日別相乗）‗19年評価から使用　'!$ES$3:$ES$73</definedName>
    <definedName name="_xlchart.v1.37" hidden="1">'宿毛湾中まきゼンゴ（日別相乗）‗19年評価から使用　'!$Q$152</definedName>
    <definedName name="_xlchart.v1.4" hidden="1">'宿毛湾中まきゼンゴ（日別相乗）‗19年評価から使用　'!$FT$3:$FT$104</definedName>
    <definedName name="_xlchart.v1.5" hidden="1">'宿毛湾中まきゼンゴ（日別相乗）‗19年評価から使用　'!$Q$152</definedName>
    <definedName name="_xlchart.v1.6" hidden="1">'宿毛湾中まきゼンゴ（日別相乗）‗19年評価から使用　'!$FB$3:$FB$82</definedName>
    <definedName name="_xlchart.v1.7" hidden="1">'宿毛湾中まきゼンゴ（日別相乗）‗19年評価から使用　'!$Q$152</definedName>
    <definedName name="_xlchart.v1.8" hidden="1">'宿毛湾中まきゼンゴ（日別相乗）‗19年評価から使用　'!$FK$3:$FK$86</definedName>
    <definedName name="_xlchart.v1.9" hidden="1">'宿毛湾中まきゼンゴ（日別相乗）‗19年評価から使用　'!$Q$152</definedName>
    <definedName name="_xlnm.Print_Area" localSheetId="8">'宿毛湾中まきゼンゴ（日別相乗）‗19年評価から使用　'!$Q$159:$AV$261</definedName>
    <definedName name="ra" localSheetId="12" hidden="1">#REF!</definedName>
    <definedName name="ra" localSheetId="5" hidden="1">#REF!</definedName>
    <definedName name="ra" localSheetId="4" hidden="1">#REF!</definedName>
    <definedName name="ra" localSheetId="2" hidden="1">#REF!</definedName>
    <definedName name="ra" localSheetId="1" hidden="1">#REF!</definedName>
    <definedName name="ra" hidden="1">#REF!</definedName>
    <definedName name="sim" localSheetId="12" hidden="1">#REF!</definedName>
    <definedName name="sim" localSheetId="5" hidden="1">#REF!</definedName>
    <definedName name="sim" localSheetId="4" hidden="1">#REF!</definedName>
    <definedName name="sim" localSheetId="2" hidden="1">#REF!</definedName>
    <definedName name="sim" localSheetId="1" hidden="1">#REF!</definedName>
    <definedName name="sim" hidden="1">#REF!</definedName>
    <definedName name="solver_eng" localSheetId="5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1" hidden="1">1</definedName>
    <definedName name="solver_neg" localSheetId="5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um" localSheetId="5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1" hidden="1">0</definedName>
    <definedName name="solver_opt" localSheetId="5" hidden="1">'漁海況用（''20年３月会議用）'!#REF!</definedName>
    <definedName name="solver_opt" localSheetId="4" hidden="1">'漁海況用（12月会議用）'!#REF!</definedName>
    <definedName name="solver_opt" localSheetId="2" hidden="1">'漁海況用（３月会議用）'!#REF!</definedName>
    <definedName name="solver_opt" localSheetId="3" hidden="1">'漁海況用（７月会議用）'!#REF!</definedName>
    <definedName name="solver_opt" localSheetId="1" hidden="1">資源評価用data!#REF!</definedName>
    <definedName name="solver_typ" localSheetId="5" hidden="1">1</definedName>
    <definedName name="solver_typ" localSheetId="4" hidden="1">1</definedName>
    <definedName name="solver_typ" localSheetId="2" hidden="1">1</definedName>
    <definedName name="solver_typ" localSheetId="3" hidden="1">1</definedName>
    <definedName name="solver_typ" localSheetId="1" hidden="1">1</definedName>
    <definedName name="solver_val" localSheetId="5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5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1" hidden="1">3</definedName>
    <definedName name="te" localSheetId="12" hidden="1">#REF!</definedName>
    <definedName name="te" localSheetId="5" hidden="1">#REF!</definedName>
    <definedName name="te" localSheetId="4" hidden="1">#REF!</definedName>
    <definedName name="te" localSheetId="2" hidden="1">#REF!</definedName>
    <definedName name="te" localSheetId="1" hidden="1">#REF!</definedName>
    <definedName name="te" hidden="1">#REF!</definedName>
    <definedName name="何やいな" localSheetId="12" hidden="1">#REF!</definedName>
    <definedName name="何やいな" localSheetId="5" hidden="1">#REF!</definedName>
    <definedName name="何やいな" localSheetId="4" hidden="1">#REF!</definedName>
    <definedName name="何やいな" localSheetId="2" hidden="1">#REF!</definedName>
    <definedName name="何やいな" localSheetId="1" hidden="1">#REF!</definedName>
    <definedName name="何やいな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1" l="1"/>
  <c r="B43" i="1"/>
  <c r="B7" i="1"/>
  <c r="C7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E7" i="1"/>
  <c r="F7" i="1"/>
  <c r="G7" i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J7" i="1"/>
  <c r="K7" i="1"/>
  <c r="L7" i="1"/>
  <c r="M7" i="1"/>
  <c r="B8" i="1"/>
  <c r="C8" i="1"/>
  <c r="E8" i="1"/>
  <c r="F8" i="1"/>
  <c r="G8" i="1"/>
  <c r="J8" i="1"/>
  <c r="K8" i="1"/>
  <c r="L8" i="1"/>
  <c r="M8" i="1"/>
  <c r="B9" i="1"/>
  <c r="C9" i="1"/>
  <c r="E9" i="1"/>
  <c r="F9" i="1"/>
  <c r="G9" i="1"/>
  <c r="J9" i="1"/>
  <c r="K9" i="1"/>
  <c r="L9" i="1"/>
  <c r="M9" i="1"/>
  <c r="B10" i="1"/>
  <c r="C10" i="1"/>
  <c r="E10" i="1"/>
  <c r="F10" i="1"/>
  <c r="G10" i="1"/>
  <c r="J10" i="1"/>
  <c r="K10" i="1"/>
  <c r="L10" i="1"/>
  <c r="M10" i="1"/>
  <c r="B11" i="1"/>
  <c r="C11" i="1"/>
  <c r="E11" i="1"/>
  <c r="F11" i="1"/>
  <c r="G11" i="1"/>
  <c r="J11" i="1"/>
  <c r="K11" i="1"/>
  <c r="L11" i="1"/>
  <c r="M11" i="1"/>
  <c r="B12" i="1"/>
  <c r="C12" i="1"/>
  <c r="E12" i="1"/>
  <c r="F12" i="1"/>
  <c r="G12" i="1"/>
  <c r="J12" i="1"/>
  <c r="K12" i="1"/>
  <c r="L12" i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M12" i="1"/>
  <c r="B13" i="1"/>
  <c r="C13" i="1"/>
  <c r="E13" i="1"/>
  <c r="F13" i="1"/>
  <c r="G13" i="1"/>
  <c r="J13" i="1"/>
  <c r="K13" i="1"/>
  <c r="M13" i="1"/>
  <c r="B14" i="1"/>
  <c r="C14" i="1"/>
  <c r="E14" i="1"/>
  <c r="F14" i="1"/>
  <c r="G14" i="1"/>
  <c r="J14" i="1"/>
  <c r="K14" i="1"/>
  <c r="M14" i="1"/>
  <c r="B15" i="1"/>
  <c r="C15" i="1"/>
  <c r="E15" i="1"/>
  <c r="F15" i="1"/>
  <c r="G15" i="1"/>
  <c r="J15" i="1"/>
  <c r="K15" i="1"/>
  <c r="M15" i="1"/>
  <c r="B16" i="1"/>
  <c r="C16" i="1"/>
  <c r="E16" i="1"/>
  <c r="F16" i="1"/>
  <c r="G16" i="1"/>
  <c r="J16" i="1"/>
  <c r="K16" i="1"/>
  <c r="M16" i="1"/>
  <c r="B17" i="1"/>
  <c r="C17" i="1"/>
  <c r="E17" i="1"/>
  <c r="F17" i="1"/>
  <c r="G17" i="1"/>
  <c r="J17" i="1"/>
  <c r="K17" i="1"/>
  <c r="M17" i="1"/>
  <c r="B18" i="1"/>
  <c r="C18" i="1"/>
  <c r="E18" i="1"/>
  <c r="F18" i="1"/>
  <c r="G18" i="1"/>
  <c r="J18" i="1"/>
  <c r="K18" i="1"/>
  <c r="M18" i="1"/>
  <c r="B19" i="1"/>
  <c r="C19" i="1"/>
  <c r="E19" i="1"/>
  <c r="F19" i="1"/>
  <c r="G19" i="1"/>
  <c r="J19" i="1"/>
  <c r="K19" i="1"/>
  <c r="M19" i="1"/>
  <c r="B20" i="1"/>
  <c r="C20" i="1"/>
  <c r="E20" i="1"/>
  <c r="F20" i="1"/>
  <c r="G20" i="1"/>
  <c r="J20" i="1"/>
  <c r="K20" i="1"/>
  <c r="M20" i="1"/>
  <c r="B21" i="1"/>
  <c r="C21" i="1"/>
  <c r="E21" i="1"/>
  <c r="F21" i="1"/>
  <c r="G21" i="1"/>
  <c r="J21" i="1"/>
  <c r="K21" i="1"/>
  <c r="M21" i="1"/>
  <c r="B22" i="1"/>
  <c r="C22" i="1"/>
  <c r="E22" i="1"/>
  <c r="F22" i="1"/>
  <c r="G22" i="1"/>
  <c r="J22" i="1"/>
  <c r="K22" i="1"/>
  <c r="M22" i="1"/>
  <c r="B23" i="1"/>
  <c r="C23" i="1"/>
  <c r="E23" i="1"/>
  <c r="F23" i="1"/>
  <c r="G23" i="1"/>
  <c r="J23" i="1"/>
  <c r="K23" i="1"/>
  <c r="M23" i="1"/>
  <c r="B24" i="1"/>
  <c r="C24" i="1"/>
  <c r="E24" i="1"/>
  <c r="F24" i="1"/>
  <c r="G24" i="1"/>
  <c r="J24" i="1"/>
  <c r="K24" i="1"/>
  <c r="M24" i="1"/>
  <c r="B25" i="1"/>
  <c r="C25" i="1"/>
  <c r="E25" i="1"/>
  <c r="F25" i="1"/>
  <c r="G25" i="1"/>
  <c r="J25" i="1"/>
  <c r="K25" i="1"/>
  <c r="M25" i="1"/>
  <c r="B26" i="1"/>
  <c r="C26" i="1"/>
  <c r="E26" i="1"/>
  <c r="F26" i="1"/>
  <c r="G26" i="1"/>
  <c r="J26" i="1"/>
  <c r="K26" i="1"/>
  <c r="M26" i="1"/>
  <c r="B27" i="1"/>
  <c r="C27" i="1"/>
  <c r="E27" i="1"/>
  <c r="F27" i="1"/>
  <c r="G27" i="1"/>
  <c r="J27" i="1"/>
  <c r="K27" i="1"/>
  <c r="M27" i="1"/>
  <c r="B28" i="1"/>
  <c r="C28" i="1"/>
  <c r="E28" i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F28" i="1"/>
  <c r="G28" i="1"/>
  <c r="J28" i="1"/>
  <c r="K28" i="1"/>
  <c r="M28" i="1"/>
  <c r="B29" i="1"/>
  <c r="C29" i="1"/>
  <c r="F29" i="1"/>
  <c r="G29" i="1"/>
  <c r="J29" i="1"/>
  <c r="K29" i="1"/>
  <c r="M29" i="1"/>
  <c r="B30" i="1"/>
  <c r="C30" i="1"/>
  <c r="F30" i="1"/>
  <c r="G30" i="1"/>
  <c r="J30" i="1"/>
  <c r="K30" i="1"/>
  <c r="M30" i="1"/>
  <c r="B31" i="1"/>
  <c r="C31" i="1"/>
  <c r="F31" i="1"/>
  <c r="G31" i="1"/>
  <c r="J31" i="1"/>
  <c r="K31" i="1"/>
  <c r="M31" i="1"/>
  <c r="B32" i="1"/>
  <c r="C32" i="1"/>
  <c r="F32" i="1"/>
  <c r="G32" i="1"/>
  <c r="J32" i="1"/>
  <c r="K32" i="1"/>
  <c r="M32" i="1"/>
  <c r="B33" i="1"/>
  <c r="C33" i="1"/>
  <c r="F33" i="1"/>
  <c r="G33" i="1"/>
  <c r="J33" i="1"/>
  <c r="K33" i="1"/>
  <c r="M33" i="1"/>
  <c r="B34" i="1"/>
  <c r="C34" i="1"/>
  <c r="F34" i="1"/>
  <c r="G34" i="1"/>
  <c r="J34" i="1"/>
  <c r="K34" i="1"/>
  <c r="M34" i="1"/>
  <c r="B35" i="1"/>
  <c r="C35" i="1"/>
  <c r="F35" i="1"/>
  <c r="G35" i="1"/>
  <c r="J35" i="1"/>
  <c r="K35" i="1"/>
  <c r="M35" i="1"/>
  <c r="B36" i="1"/>
  <c r="C36" i="1"/>
  <c r="F36" i="1"/>
  <c r="G36" i="1"/>
  <c r="J36" i="1"/>
  <c r="K36" i="1"/>
  <c r="M36" i="1"/>
  <c r="B37" i="1"/>
  <c r="C37" i="1"/>
  <c r="F37" i="1"/>
  <c r="G37" i="1"/>
  <c r="J37" i="1"/>
  <c r="K37" i="1"/>
  <c r="M37" i="1"/>
  <c r="B38" i="1"/>
  <c r="C38" i="1"/>
  <c r="F38" i="1"/>
  <c r="G38" i="1"/>
  <c r="J38" i="1"/>
  <c r="K38" i="1"/>
  <c r="M38" i="1"/>
  <c r="B39" i="1"/>
  <c r="C39" i="1"/>
  <c r="F39" i="1"/>
  <c r="G39" i="1"/>
  <c r="J39" i="1"/>
  <c r="K39" i="1"/>
  <c r="M39" i="1"/>
  <c r="B40" i="1"/>
  <c r="C40" i="1"/>
  <c r="F40" i="1"/>
  <c r="G40" i="1"/>
  <c r="J40" i="1"/>
  <c r="K40" i="1"/>
  <c r="M40" i="1"/>
  <c r="B41" i="1"/>
  <c r="C41" i="1"/>
  <c r="F41" i="1"/>
  <c r="G41" i="1"/>
  <c r="J41" i="1"/>
  <c r="K41" i="1"/>
  <c r="M41" i="1"/>
  <c r="B42" i="1"/>
  <c r="C42" i="1"/>
  <c r="F42" i="1"/>
  <c r="G42" i="1"/>
  <c r="J42" i="1"/>
  <c r="K42" i="1"/>
  <c r="M42" i="1"/>
  <c r="C6" i="1"/>
  <c r="D6" i="1"/>
  <c r="E6" i="1"/>
  <c r="F6" i="1"/>
  <c r="G6" i="1"/>
  <c r="H6" i="1"/>
  <c r="I6" i="1"/>
  <c r="J6" i="1"/>
  <c r="K6" i="1"/>
  <c r="L6" i="1"/>
  <c r="M6" i="1"/>
  <c r="B6" i="1"/>
  <c r="O33" i="21"/>
  <c r="P33" i="21" s="1"/>
  <c r="O34" i="21"/>
  <c r="P34" i="21"/>
  <c r="O35" i="21"/>
  <c r="P35" i="21" s="1"/>
  <c r="O36" i="21"/>
  <c r="P36" i="21" s="1"/>
  <c r="O37" i="21"/>
  <c r="P37" i="21" s="1"/>
  <c r="O38" i="21"/>
  <c r="P38" i="21" s="1"/>
  <c r="O39" i="21"/>
  <c r="P39" i="21" s="1"/>
  <c r="O40" i="21"/>
  <c r="P40" i="21"/>
  <c r="O41" i="21"/>
  <c r="P41" i="21" s="1"/>
  <c r="O42" i="21"/>
  <c r="P42" i="21"/>
  <c r="O43" i="21"/>
  <c r="P43" i="21" s="1"/>
  <c r="O44" i="21"/>
  <c r="P44" i="21"/>
  <c r="O45" i="21"/>
  <c r="P45" i="21" s="1"/>
  <c r="O46" i="21"/>
  <c r="P46" i="21" s="1"/>
  <c r="O47" i="21"/>
  <c r="P47" i="21" s="1"/>
  <c r="O48" i="21"/>
  <c r="P48" i="21"/>
  <c r="O49" i="21"/>
  <c r="P49" i="21" s="1"/>
  <c r="O50" i="21"/>
  <c r="P50" i="21"/>
  <c r="O51" i="21"/>
  <c r="P51" i="21" s="1"/>
  <c r="O52" i="21"/>
  <c r="P52" i="21"/>
  <c r="O53" i="21"/>
  <c r="P53" i="21" s="1"/>
  <c r="O54" i="21"/>
  <c r="P54" i="21" s="1"/>
  <c r="O55" i="21"/>
  <c r="P55" i="21" s="1"/>
  <c r="O56" i="21"/>
  <c r="P56" i="21"/>
  <c r="O57" i="21"/>
  <c r="P57" i="21" s="1"/>
  <c r="O58" i="21"/>
  <c r="P58" i="21"/>
  <c r="O59" i="21"/>
  <c r="P59" i="21" s="1"/>
  <c r="O60" i="21"/>
  <c r="P60" i="21"/>
  <c r="O61" i="21"/>
  <c r="P61" i="21" s="1"/>
  <c r="O62" i="21"/>
  <c r="P62" i="21" s="1"/>
  <c r="O63" i="21"/>
  <c r="P63" i="21" s="1"/>
  <c r="O64" i="21"/>
  <c r="P64" i="21"/>
  <c r="O65" i="21"/>
  <c r="P65" i="21" s="1"/>
  <c r="O66" i="21"/>
  <c r="P66" i="21"/>
  <c r="O67" i="21"/>
  <c r="P67" i="21" s="1"/>
  <c r="O68" i="21"/>
  <c r="P68" i="21"/>
  <c r="O69" i="21"/>
  <c r="P69" i="21" s="1"/>
  <c r="O70" i="21"/>
  <c r="P70" i="21" s="1"/>
  <c r="O71" i="21"/>
  <c r="P71" i="21" s="1"/>
  <c r="O72" i="21"/>
  <c r="P72" i="21"/>
  <c r="O73" i="21"/>
  <c r="P73" i="21" s="1"/>
  <c r="O74" i="21"/>
  <c r="P74" i="21"/>
  <c r="O75" i="21"/>
  <c r="P75" i="21" s="1"/>
  <c r="O76" i="21"/>
  <c r="P76" i="21"/>
  <c r="O77" i="21"/>
  <c r="P77" i="21" s="1"/>
  <c r="O78" i="21"/>
  <c r="P78" i="21" s="1"/>
  <c r="O79" i="21"/>
  <c r="P79" i="21" s="1"/>
  <c r="O80" i="21"/>
  <c r="P80" i="21"/>
  <c r="O81" i="21"/>
  <c r="P81" i="21" s="1"/>
  <c r="O82" i="21"/>
  <c r="P82" i="21"/>
  <c r="O83" i="21"/>
  <c r="P83" i="21" s="1"/>
  <c r="O84" i="21"/>
  <c r="P84" i="21"/>
  <c r="O85" i="21"/>
  <c r="P85" i="21" s="1"/>
  <c r="O86" i="21"/>
  <c r="P86" i="21" s="1"/>
  <c r="O87" i="21"/>
  <c r="P87" i="21" s="1"/>
  <c r="O88" i="21"/>
  <c r="P88" i="21"/>
  <c r="O89" i="21"/>
  <c r="P89" i="21" s="1"/>
  <c r="O90" i="21"/>
  <c r="P90" i="21"/>
  <c r="O91" i="21"/>
  <c r="P91" i="21" s="1"/>
  <c r="O92" i="21"/>
  <c r="P92" i="21"/>
  <c r="O93" i="21"/>
  <c r="P93" i="21" s="1"/>
  <c r="O94" i="21"/>
  <c r="P94" i="21" s="1"/>
  <c r="O95" i="21"/>
  <c r="P95" i="21" s="1"/>
  <c r="O96" i="21"/>
  <c r="P96" i="21"/>
  <c r="O97" i="21"/>
  <c r="P97" i="21" s="1"/>
  <c r="O98" i="21"/>
  <c r="P98" i="21"/>
  <c r="O99" i="21"/>
  <c r="P99" i="21" s="1"/>
  <c r="O100" i="21"/>
  <c r="P100" i="21"/>
  <c r="O101" i="21"/>
  <c r="P101" i="21" s="1"/>
  <c r="O102" i="21"/>
  <c r="P102" i="21" s="1"/>
  <c r="O103" i="21"/>
  <c r="P103" i="21" s="1"/>
  <c r="O104" i="21"/>
  <c r="P104" i="21"/>
  <c r="O105" i="21"/>
  <c r="P105" i="21" s="1"/>
  <c r="O106" i="21"/>
  <c r="P106" i="21"/>
  <c r="O107" i="21"/>
  <c r="P107" i="21" s="1"/>
  <c r="O108" i="21"/>
  <c r="P108" i="21"/>
  <c r="O109" i="21"/>
  <c r="P109" i="21" s="1"/>
  <c r="O110" i="21"/>
  <c r="P110" i="21" s="1"/>
  <c r="O111" i="21"/>
  <c r="P111" i="21" s="1"/>
  <c r="O112" i="21"/>
  <c r="P112" i="21"/>
  <c r="O113" i="21"/>
  <c r="P113" i="21" s="1"/>
  <c r="O114" i="21"/>
  <c r="P114" i="21"/>
  <c r="O115" i="21"/>
  <c r="P115" i="21" s="1"/>
  <c r="O116" i="21"/>
  <c r="P116" i="21"/>
  <c r="O117" i="21"/>
  <c r="P117" i="21" s="1"/>
  <c r="O118" i="21"/>
  <c r="P118" i="21" s="1"/>
  <c r="O119" i="21"/>
  <c r="P119" i="21" s="1"/>
  <c r="O120" i="21"/>
  <c r="P120" i="21"/>
  <c r="O121" i="21"/>
  <c r="P121" i="21" s="1"/>
  <c r="O122" i="21"/>
  <c r="P122" i="21"/>
  <c r="O123" i="21"/>
  <c r="P123" i="21" s="1"/>
  <c r="O124" i="21"/>
  <c r="P124" i="21"/>
  <c r="O125" i="21"/>
  <c r="P125" i="21" s="1"/>
  <c r="O126" i="21"/>
  <c r="P126" i="21" s="1"/>
  <c r="O127" i="21"/>
  <c r="P127" i="21" s="1"/>
  <c r="O128" i="21"/>
  <c r="P128" i="21"/>
  <c r="O129" i="21"/>
  <c r="P129" i="21" s="1"/>
  <c r="O130" i="21"/>
  <c r="P130" i="21"/>
  <c r="O131" i="21"/>
  <c r="P131" i="21" s="1"/>
  <c r="O132" i="21"/>
  <c r="P132" i="21"/>
  <c r="O133" i="21"/>
  <c r="P133" i="21" s="1"/>
  <c r="O134" i="21"/>
  <c r="P134" i="21" s="1"/>
  <c r="O135" i="21"/>
  <c r="P135" i="21" s="1"/>
  <c r="O136" i="21"/>
  <c r="P136" i="21"/>
  <c r="O137" i="21"/>
  <c r="P137" i="21" s="1"/>
  <c r="O138" i="21"/>
  <c r="P138" i="21"/>
  <c r="O139" i="21"/>
  <c r="P139" i="21" s="1"/>
  <c r="O140" i="21"/>
  <c r="P140" i="21"/>
  <c r="O141" i="21"/>
  <c r="P141" i="21" s="1"/>
  <c r="O142" i="21"/>
  <c r="P142" i="21" s="1"/>
  <c r="O143" i="21"/>
  <c r="P143" i="21" s="1"/>
  <c r="O144" i="21"/>
  <c r="P144" i="21"/>
  <c r="O145" i="21"/>
  <c r="P145" i="21" s="1"/>
  <c r="O146" i="21"/>
  <c r="P146" i="21"/>
  <c r="O147" i="21"/>
  <c r="P147" i="21" s="1"/>
  <c r="O148" i="21"/>
  <c r="P148" i="21"/>
  <c r="O149" i="21"/>
  <c r="P149" i="21" s="1"/>
  <c r="O150" i="21"/>
  <c r="P150" i="21" s="1"/>
  <c r="O151" i="21"/>
  <c r="P151" i="21" s="1"/>
  <c r="O152" i="21"/>
  <c r="P152" i="21"/>
  <c r="O153" i="21"/>
  <c r="P153" i="21" s="1"/>
  <c r="O154" i="21"/>
  <c r="P154" i="21"/>
  <c r="O155" i="21"/>
  <c r="P155" i="21" s="1"/>
  <c r="O156" i="21"/>
  <c r="P156" i="21"/>
  <c r="O157" i="21"/>
  <c r="P157" i="21" s="1"/>
  <c r="O158" i="21"/>
  <c r="P158" i="21" s="1"/>
  <c r="O159" i="21"/>
  <c r="P159" i="21" s="1"/>
  <c r="O160" i="21"/>
  <c r="P160" i="21"/>
  <c r="O161" i="21"/>
  <c r="P161" i="21" s="1"/>
  <c r="O162" i="21"/>
  <c r="P162" i="21"/>
  <c r="O163" i="21"/>
  <c r="P163" i="21" s="1"/>
  <c r="O164" i="21"/>
  <c r="P164" i="21"/>
  <c r="O165" i="21"/>
  <c r="P165" i="21" s="1"/>
  <c r="O166" i="21"/>
  <c r="P166" i="21" s="1"/>
  <c r="O167" i="21"/>
  <c r="P167" i="21" s="1"/>
  <c r="O168" i="21"/>
  <c r="P168" i="21"/>
  <c r="O169" i="21"/>
  <c r="P169" i="21" s="1"/>
  <c r="O170" i="21"/>
  <c r="P170" i="21"/>
  <c r="O171" i="21"/>
  <c r="P171" i="21" s="1"/>
  <c r="O172" i="21"/>
  <c r="P172" i="21"/>
  <c r="O173" i="21"/>
  <c r="P173" i="21" s="1"/>
  <c r="O174" i="21"/>
  <c r="P174" i="21" s="1"/>
  <c r="O175" i="21"/>
  <c r="P175" i="21" s="1"/>
  <c r="O176" i="21"/>
  <c r="P176" i="21"/>
  <c r="O177" i="21"/>
  <c r="P177" i="21" s="1"/>
  <c r="O178" i="21"/>
  <c r="P178" i="21"/>
  <c r="O179" i="21"/>
  <c r="P179" i="21" s="1"/>
  <c r="O180" i="21"/>
  <c r="P180" i="21"/>
  <c r="O181" i="21"/>
  <c r="P181" i="21" s="1"/>
  <c r="O182" i="21"/>
  <c r="P182" i="21" s="1"/>
  <c r="O183" i="21"/>
  <c r="P183" i="21" s="1"/>
  <c r="O184" i="21"/>
  <c r="P184" i="21"/>
  <c r="O185" i="21"/>
  <c r="P185" i="21" s="1"/>
  <c r="O186" i="21"/>
  <c r="P186" i="21"/>
  <c r="O187" i="21"/>
  <c r="P187" i="21" s="1"/>
  <c r="O188" i="21"/>
  <c r="P188" i="21" s="1"/>
  <c r="O189" i="21"/>
  <c r="P189" i="21" s="1"/>
  <c r="O190" i="21"/>
  <c r="P190" i="21" s="1"/>
  <c r="O191" i="21"/>
  <c r="P191" i="21" s="1"/>
  <c r="O192" i="21"/>
  <c r="P192" i="21"/>
  <c r="O193" i="21"/>
  <c r="P193" i="21" s="1"/>
  <c r="O194" i="21"/>
  <c r="P194" i="21"/>
  <c r="O195" i="21"/>
  <c r="P195" i="21" s="1"/>
  <c r="O196" i="21"/>
  <c r="P196" i="21" s="1"/>
  <c r="O197" i="21"/>
  <c r="P197" i="21" s="1"/>
  <c r="O198" i="21"/>
  <c r="P198" i="21" s="1"/>
  <c r="O199" i="21"/>
  <c r="P199" i="21" s="1"/>
  <c r="O200" i="21"/>
  <c r="P200" i="21"/>
  <c r="O201" i="21"/>
  <c r="P201" i="21" s="1"/>
  <c r="O202" i="21"/>
  <c r="P202" i="21"/>
  <c r="O203" i="21"/>
  <c r="P203" i="21" s="1"/>
  <c r="O204" i="21"/>
  <c r="P204" i="21"/>
  <c r="O205" i="21"/>
  <c r="P205" i="21" s="1"/>
  <c r="O206" i="21"/>
  <c r="P206" i="21"/>
  <c r="O207" i="21"/>
  <c r="P207" i="21" s="1"/>
  <c r="O208" i="21"/>
  <c r="P208" i="21"/>
  <c r="O209" i="21"/>
  <c r="P209" i="21" s="1"/>
  <c r="O210" i="21"/>
  <c r="P210" i="21"/>
  <c r="O211" i="21"/>
  <c r="P211" i="21" s="1"/>
  <c r="O212" i="21"/>
  <c r="P212" i="21"/>
  <c r="O213" i="21"/>
  <c r="P213" i="21" s="1"/>
  <c r="O214" i="21"/>
  <c r="P214" i="21"/>
  <c r="O215" i="21"/>
  <c r="P215" i="21" s="1"/>
  <c r="O216" i="21"/>
  <c r="P216" i="21"/>
  <c r="O217" i="21"/>
  <c r="P217" i="21" s="1"/>
  <c r="O218" i="21"/>
  <c r="P218" i="21"/>
  <c r="O219" i="21"/>
  <c r="P219" i="21" s="1"/>
  <c r="O220" i="21"/>
  <c r="P220" i="21"/>
  <c r="O221" i="21"/>
  <c r="P221" i="21" s="1"/>
  <c r="O222" i="21"/>
  <c r="P222" i="21"/>
  <c r="O223" i="21"/>
  <c r="P223" i="21" s="1"/>
  <c r="O224" i="21"/>
  <c r="P224" i="21"/>
  <c r="O225" i="21"/>
  <c r="P225" i="21" s="1"/>
  <c r="O226" i="21"/>
  <c r="P226" i="21"/>
  <c r="O227" i="21"/>
  <c r="P227" i="21" s="1"/>
  <c r="O228" i="21"/>
  <c r="P228" i="21"/>
  <c r="O229" i="21"/>
  <c r="P229" i="21" s="1"/>
  <c r="O230" i="21"/>
  <c r="P230" i="21"/>
  <c r="O231" i="21"/>
  <c r="P231" i="21" s="1"/>
  <c r="O232" i="21"/>
  <c r="P232" i="21"/>
  <c r="O233" i="21"/>
  <c r="P233" i="21" s="1"/>
  <c r="O234" i="21"/>
  <c r="P234" i="21"/>
  <c r="O235" i="21"/>
  <c r="P235" i="21" s="1"/>
  <c r="O236" i="21"/>
  <c r="P236" i="21"/>
  <c r="O237" i="21"/>
  <c r="P237" i="21" s="1"/>
  <c r="O238" i="21"/>
  <c r="P238" i="21"/>
  <c r="O239" i="21"/>
  <c r="P239" i="21" s="1"/>
  <c r="O240" i="21"/>
  <c r="P240" i="21"/>
  <c r="O241" i="21"/>
  <c r="P241" i="21" s="1"/>
  <c r="O242" i="21"/>
  <c r="P242" i="21"/>
  <c r="O243" i="21"/>
  <c r="P243" i="21" s="1"/>
  <c r="O244" i="21"/>
  <c r="P244" i="21"/>
  <c r="O245" i="21"/>
  <c r="P245" i="21" s="1"/>
  <c r="O246" i="21"/>
  <c r="P246" i="21"/>
  <c r="O247" i="21"/>
  <c r="P247" i="21" s="1"/>
  <c r="O248" i="21"/>
  <c r="P248" i="21"/>
  <c r="O249" i="21"/>
  <c r="P249" i="21" s="1"/>
  <c r="O250" i="21"/>
  <c r="P250" i="21"/>
  <c r="O251" i="21"/>
  <c r="P251" i="21" s="1"/>
  <c r="O252" i="21"/>
  <c r="P252" i="21"/>
  <c r="O253" i="21"/>
  <c r="P253" i="21" s="1"/>
  <c r="O254" i="21"/>
  <c r="P254" i="21"/>
  <c r="O255" i="21"/>
  <c r="P255" i="21" s="1"/>
  <c r="O256" i="21"/>
  <c r="P256" i="21"/>
  <c r="O257" i="21"/>
  <c r="P257" i="21" s="1"/>
  <c r="O258" i="21"/>
  <c r="P258" i="21"/>
  <c r="O259" i="21"/>
  <c r="P259" i="21" s="1"/>
  <c r="O260" i="21"/>
  <c r="P260" i="21"/>
  <c r="O261" i="21"/>
  <c r="P261" i="21" s="1"/>
  <c r="O262" i="21"/>
  <c r="P262" i="21"/>
  <c r="O263" i="21"/>
  <c r="P263" i="21" s="1"/>
  <c r="O264" i="21"/>
  <c r="P264" i="21"/>
  <c r="O265" i="21"/>
  <c r="P265" i="21" s="1"/>
  <c r="O266" i="21"/>
  <c r="P266" i="21"/>
  <c r="O267" i="21"/>
  <c r="P267" i="21" s="1"/>
  <c r="O268" i="21"/>
  <c r="P268" i="21"/>
  <c r="O269" i="21"/>
  <c r="P269" i="21" s="1"/>
  <c r="O270" i="21"/>
  <c r="P270" i="21"/>
  <c r="O271" i="21"/>
  <c r="P271" i="21" s="1"/>
  <c r="O272" i="21"/>
  <c r="P272" i="21"/>
  <c r="O273" i="21"/>
  <c r="P273" i="21" s="1"/>
  <c r="O274" i="21"/>
  <c r="P274" i="21"/>
  <c r="O275" i="21"/>
  <c r="P275" i="21" s="1"/>
  <c r="O276" i="21"/>
  <c r="P276" i="21"/>
  <c r="O277" i="21"/>
  <c r="P277" i="21" s="1"/>
  <c r="O278" i="21"/>
  <c r="P278" i="21"/>
  <c r="O279" i="21"/>
  <c r="P279" i="21" s="1"/>
  <c r="O280" i="21"/>
  <c r="P280" i="21"/>
  <c r="O281" i="21"/>
  <c r="P281" i="21" s="1"/>
  <c r="O282" i="21"/>
  <c r="P282" i="21"/>
  <c r="O283" i="21"/>
  <c r="P283" i="21" s="1"/>
  <c r="O284" i="21"/>
  <c r="P284" i="21"/>
  <c r="O285" i="21"/>
  <c r="P285" i="21" s="1"/>
  <c r="O286" i="21"/>
  <c r="P286" i="21"/>
  <c r="O287" i="21"/>
  <c r="P287" i="21" s="1"/>
  <c r="O288" i="21"/>
  <c r="P288" i="21"/>
  <c r="O289" i="21"/>
  <c r="P289" i="21" s="1"/>
  <c r="O290" i="21"/>
  <c r="P290" i="21"/>
  <c r="O291" i="21"/>
  <c r="P291" i="21" s="1"/>
  <c r="O292" i="21"/>
  <c r="P292" i="21"/>
  <c r="O293" i="21"/>
  <c r="P293" i="21" s="1"/>
  <c r="O294" i="21"/>
  <c r="P294" i="21"/>
  <c r="O295" i="21"/>
  <c r="P295" i="21" s="1"/>
  <c r="O296" i="21"/>
  <c r="P296" i="21"/>
  <c r="O297" i="21"/>
  <c r="P297" i="21" s="1"/>
  <c r="O298" i="21"/>
  <c r="P298" i="21"/>
  <c r="O299" i="21"/>
  <c r="P299" i="21" s="1"/>
  <c r="O300" i="21"/>
  <c r="P300" i="21"/>
  <c r="O301" i="21"/>
  <c r="P301" i="21" s="1"/>
  <c r="O302" i="21"/>
  <c r="P302" i="21"/>
  <c r="O303" i="21"/>
  <c r="P303" i="21" s="1"/>
  <c r="O304" i="21"/>
  <c r="P304" i="21"/>
  <c r="O305" i="21"/>
  <c r="P305" i="21" s="1"/>
  <c r="O306" i="21"/>
  <c r="P306" i="21"/>
  <c r="O307" i="21"/>
  <c r="P307" i="21" s="1"/>
  <c r="O308" i="21"/>
  <c r="P308" i="21"/>
  <c r="O309" i="21"/>
  <c r="P309" i="21" s="1"/>
  <c r="O310" i="21"/>
  <c r="P310" i="21"/>
  <c r="O311" i="21"/>
  <c r="P311" i="21" s="1"/>
  <c r="O312" i="21"/>
  <c r="P312" i="21"/>
  <c r="O313" i="21"/>
  <c r="P313" i="21" s="1"/>
  <c r="O314" i="21"/>
  <c r="P314" i="21"/>
  <c r="O315" i="21"/>
  <c r="P315" i="21" s="1"/>
  <c r="O316" i="21"/>
  <c r="P316" i="21" s="1"/>
  <c r="O317" i="21"/>
  <c r="P317" i="21" s="1"/>
  <c r="O318" i="21"/>
  <c r="P318" i="21" s="1"/>
  <c r="O319" i="21"/>
  <c r="P319" i="21" s="1"/>
  <c r="O320" i="21"/>
  <c r="P320" i="21"/>
  <c r="O321" i="21"/>
  <c r="P321" i="21" s="1"/>
  <c r="O322" i="21"/>
  <c r="P322" i="21"/>
  <c r="O323" i="21"/>
  <c r="P323" i="21" s="1"/>
  <c r="O324" i="21"/>
  <c r="P324" i="21" s="1"/>
  <c r="O325" i="21"/>
  <c r="P325" i="21" s="1"/>
  <c r="O326" i="21"/>
  <c r="P326" i="21" s="1"/>
  <c r="O327" i="21"/>
  <c r="P327" i="21" s="1"/>
  <c r="O328" i="21"/>
  <c r="P328" i="21"/>
  <c r="O329" i="21"/>
  <c r="P329" i="21" s="1"/>
  <c r="O330" i="21"/>
  <c r="P330" i="21"/>
  <c r="O331" i="21"/>
  <c r="P331" i="21" s="1"/>
  <c r="O332" i="21"/>
  <c r="P332" i="21"/>
  <c r="O333" i="21"/>
  <c r="P333" i="21" s="1"/>
  <c r="O334" i="21"/>
  <c r="P334" i="21"/>
  <c r="O335" i="21"/>
  <c r="P335" i="21" s="1"/>
  <c r="O336" i="21"/>
  <c r="P336" i="21"/>
  <c r="O337" i="21"/>
  <c r="P337" i="21" s="1"/>
  <c r="O338" i="21"/>
  <c r="P338" i="21"/>
  <c r="O339" i="21"/>
  <c r="P339" i="21" s="1"/>
  <c r="O340" i="21"/>
  <c r="P340" i="21"/>
  <c r="O341" i="21"/>
  <c r="P341" i="21" s="1"/>
  <c r="O342" i="21"/>
  <c r="P342" i="21"/>
  <c r="O343" i="21"/>
  <c r="P343" i="21" s="1"/>
  <c r="O344" i="21"/>
  <c r="P344" i="21"/>
  <c r="O345" i="21"/>
  <c r="P345" i="21" s="1"/>
  <c r="O346" i="21"/>
  <c r="P346" i="21"/>
  <c r="O347" i="21"/>
  <c r="P347" i="21" s="1"/>
  <c r="O348" i="21"/>
  <c r="P348" i="21"/>
  <c r="O349" i="21"/>
  <c r="P349" i="21" s="1"/>
  <c r="O350" i="21"/>
  <c r="P350" i="21"/>
  <c r="O351" i="21"/>
  <c r="P351" i="21" s="1"/>
  <c r="O352" i="21"/>
  <c r="P352" i="21"/>
  <c r="O353" i="21"/>
  <c r="P353" i="21" s="1"/>
  <c r="O354" i="21"/>
  <c r="P354" i="21"/>
  <c r="O355" i="21"/>
  <c r="P355" i="21" s="1"/>
  <c r="O10" i="21"/>
  <c r="P10" i="21"/>
  <c r="O11" i="21"/>
  <c r="P11" i="21"/>
  <c r="O12" i="21"/>
  <c r="P12" i="21"/>
  <c r="O13" i="21"/>
  <c r="P13" i="21"/>
  <c r="O14" i="21"/>
  <c r="P14" i="21"/>
  <c r="O15" i="21"/>
  <c r="P15" i="21"/>
  <c r="O16" i="21"/>
  <c r="P16" i="21"/>
  <c r="O17" i="21"/>
  <c r="P17" i="21"/>
  <c r="O18" i="21"/>
  <c r="P18" i="21"/>
  <c r="O19" i="21"/>
  <c r="P19" i="21"/>
  <c r="O20" i="21"/>
  <c r="P20" i="21"/>
  <c r="O21" i="21"/>
  <c r="P21" i="21"/>
  <c r="O22" i="21"/>
  <c r="P22" i="21"/>
  <c r="O23" i="21"/>
  <c r="P23" i="21"/>
  <c r="O24" i="21"/>
  <c r="P24" i="21"/>
  <c r="O25" i="21"/>
  <c r="P25" i="21"/>
  <c r="O26" i="21"/>
  <c r="P26" i="21"/>
  <c r="O27" i="21"/>
  <c r="P27" i="21"/>
  <c r="O28" i="21"/>
  <c r="P28" i="21"/>
  <c r="O29" i="21"/>
  <c r="P29" i="21"/>
  <c r="O30" i="21"/>
  <c r="P30" i="21"/>
  <c r="O31" i="21"/>
  <c r="P31" i="21"/>
  <c r="O32" i="21"/>
  <c r="P32" i="21"/>
  <c r="O9" i="21"/>
  <c r="P9" i="21" s="1"/>
  <c r="D350" i="21"/>
  <c r="E350" i="21" s="1"/>
  <c r="F350" i="21" s="1"/>
  <c r="G350" i="21" s="1"/>
  <c r="H350" i="21" s="1"/>
  <c r="I350" i="21" s="1"/>
  <c r="J350" i="21" s="1"/>
  <c r="K350" i="21" s="1"/>
  <c r="L350" i="21" s="1"/>
  <c r="M350" i="21" s="1"/>
  <c r="N350" i="21" s="1"/>
  <c r="D351" i="21"/>
  <c r="E351" i="21" s="1"/>
  <c r="F351" i="21" s="1"/>
  <c r="G351" i="21" s="1"/>
  <c r="H351" i="21" s="1"/>
  <c r="I351" i="21" s="1"/>
  <c r="J351" i="21" s="1"/>
  <c r="K351" i="21" s="1"/>
  <c r="L351" i="21" s="1"/>
  <c r="M351" i="21" s="1"/>
  <c r="N351" i="21" s="1"/>
  <c r="D352" i="21"/>
  <c r="E352" i="21"/>
  <c r="F352" i="21" s="1"/>
  <c r="G352" i="21" s="1"/>
  <c r="H352" i="21" s="1"/>
  <c r="I352" i="21" s="1"/>
  <c r="J352" i="21" s="1"/>
  <c r="K352" i="21" s="1"/>
  <c r="L352" i="21" s="1"/>
  <c r="M352" i="21" s="1"/>
  <c r="N352" i="21" s="1"/>
  <c r="D353" i="21"/>
  <c r="E353" i="21" s="1"/>
  <c r="F353" i="21" s="1"/>
  <c r="G353" i="21" s="1"/>
  <c r="H353" i="21" s="1"/>
  <c r="I353" i="21" s="1"/>
  <c r="J353" i="21" s="1"/>
  <c r="K353" i="21" s="1"/>
  <c r="L353" i="21" s="1"/>
  <c r="M353" i="21" s="1"/>
  <c r="N353" i="21" s="1"/>
  <c r="D354" i="21"/>
  <c r="E354" i="21" s="1"/>
  <c r="F354" i="21" s="1"/>
  <c r="G354" i="21" s="1"/>
  <c r="H354" i="21" s="1"/>
  <c r="I354" i="21" s="1"/>
  <c r="J354" i="21" s="1"/>
  <c r="K354" i="21" s="1"/>
  <c r="L354" i="21" s="1"/>
  <c r="M354" i="21" s="1"/>
  <c r="N354" i="21" s="1"/>
  <c r="D355" i="21"/>
  <c r="E355" i="21" s="1"/>
  <c r="F355" i="21" s="1"/>
  <c r="G355" i="21" s="1"/>
  <c r="H355" i="21" s="1"/>
  <c r="I355" i="21" s="1"/>
  <c r="J355" i="21" s="1"/>
  <c r="K355" i="21" s="1"/>
  <c r="L355" i="21" s="1"/>
  <c r="M355" i="21" s="1"/>
  <c r="N355" i="21" s="1"/>
  <c r="D344" i="21"/>
  <c r="E344" i="21" s="1"/>
  <c r="F344" i="21" s="1"/>
  <c r="G344" i="21" s="1"/>
  <c r="H344" i="21" s="1"/>
  <c r="I344" i="21" s="1"/>
  <c r="J344" i="21" s="1"/>
  <c r="K344" i="21" s="1"/>
  <c r="L344" i="21" s="1"/>
  <c r="M344" i="21" s="1"/>
  <c r="N344" i="21" s="1"/>
  <c r="D345" i="21"/>
  <c r="E345" i="21" s="1"/>
  <c r="F345" i="21" s="1"/>
  <c r="G345" i="21" s="1"/>
  <c r="H345" i="21" s="1"/>
  <c r="I345" i="21" s="1"/>
  <c r="J345" i="21" s="1"/>
  <c r="K345" i="21" s="1"/>
  <c r="L345" i="21" s="1"/>
  <c r="M345" i="21" s="1"/>
  <c r="N345" i="21" s="1"/>
  <c r="D346" i="21"/>
  <c r="E346" i="21"/>
  <c r="F346" i="21" s="1"/>
  <c r="G346" i="21" s="1"/>
  <c r="H346" i="21" s="1"/>
  <c r="I346" i="21" s="1"/>
  <c r="J346" i="21" s="1"/>
  <c r="K346" i="21" s="1"/>
  <c r="L346" i="21" s="1"/>
  <c r="M346" i="21" s="1"/>
  <c r="N346" i="21" s="1"/>
  <c r="D347" i="21"/>
  <c r="E347" i="21"/>
  <c r="F347" i="21"/>
  <c r="G347" i="21" s="1"/>
  <c r="H347" i="21" s="1"/>
  <c r="I347" i="21" s="1"/>
  <c r="J347" i="21" s="1"/>
  <c r="K347" i="21" s="1"/>
  <c r="L347" i="21" s="1"/>
  <c r="M347" i="21" s="1"/>
  <c r="N347" i="21" s="1"/>
  <c r="D348" i="21"/>
  <c r="E348" i="21" s="1"/>
  <c r="F348" i="21" s="1"/>
  <c r="G348" i="21" s="1"/>
  <c r="H348" i="21" s="1"/>
  <c r="I348" i="21" s="1"/>
  <c r="J348" i="21" s="1"/>
  <c r="K348" i="21" s="1"/>
  <c r="L348" i="21" s="1"/>
  <c r="M348" i="21" s="1"/>
  <c r="N348" i="21" s="1"/>
  <c r="D349" i="21"/>
  <c r="E349" i="21" s="1"/>
  <c r="F349" i="21" s="1"/>
  <c r="G349" i="21" s="1"/>
  <c r="H349" i="21" s="1"/>
  <c r="I349" i="21" s="1"/>
  <c r="J349" i="21" s="1"/>
  <c r="K349" i="21" s="1"/>
  <c r="L349" i="21" s="1"/>
  <c r="M349" i="21" s="1"/>
  <c r="N349" i="21" s="1"/>
  <c r="D326" i="21"/>
  <c r="E326" i="21"/>
  <c r="F326" i="21"/>
  <c r="G326" i="21"/>
  <c r="H326" i="21" s="1"/>
  <c r="I326" i="21" s="1"/>
  <c r="J326" i="21" s="1"/>
  <c r="K326" i="21" s="1"/>
  <c r="L326" i="21" s="1"/>
  <c r="M326" i="21" s="1"/>
  <c r="N326" i="21" s="1"/>
  <c r="D327" i="21"/>
  <c r="E327" i="21" s="1"/>
  <c r="F327" i="21" s="1"/>
  <c r="G327" i="21" s="1"/>
  <c r="H327" i="21" s="1"/>
  <c r="I327" i="21" s="1"/>
  <c r="J327" i="21" s="1"/>
  <c r="K327" i="21" s="1"/>
  <c r="L327" i="21" s="1"/>
  <c r="M327" i="21" s="1"/>
  <c r="N327" i="21" s="1"/>
  <c r="D328" i="21"/>
  <c r="E328" i="21"/>
  <c r="F328" i="21" s="1"/>
  <c r="G328" i="21" s="1"/>
  <c r="H328" i="21" s="1"/>
  <c r="I328" i="21" s="1"/>
  <c r="J328" i="21" s="1"/>
  <c r="K328" i="21" s="1"/>
  <c r="L328" i="21" s="1"/>
  <c r="M328" i="21" s="1"/>
  <c r="N328" i="21" s="1"/>
  <c r="D329" i="21"/>
  <c r="E329" i="21"/>
  <c r="F329" i="21"/>
  <c r="G329" i="21" s="1"/>
  <c r="H329" i="21" s="1"/>
  <c r="I329" i="21" s="1"/>
  <c r="J329" i="21" s="1"/>
  <c r="K329" i="21" s="1"/>
  <c r="L329" i="21" s="1"/>
  <c r="M329" i="21" s="1"/>
  <c r="N329" i="21" s="1"/>
  <c r="D330" i="21"/>
  <c r="E330" i="21"/>
  <c r="F330" i="21"/>
  <c r="G330" i="21"/>
  <c r="H330" i="21" s="1"/>
  <c r="I330" i="21" s="1"/>
  <c r="J330" i="21" s="1"/>
  <c r="K330" i="21" s="1"/>
  <c r="L330" i="21" s="1"/>
  <c r="M330" i="21" s="1"/>
  <c r="N330" i="21" s="1"/>
  <c r="D331" i="21"/>
  <c r="E331" i="21" s="1"/>
  <c r="F331" i="21" s="1"/>
  <c r="G331" i="21" s="1"/>
  <c r="H331" i="21" s="1"/>
  <c r="I331" i="21" s="1"/>
  <c r="J331" i="21" s="1"/>
  <c r="K331" i="21" s="1"/>
  <c r="L331" i="21" s="1"/>
  <c r="M331" i="21" s="1"/>
  <c r="N331" i="21" s="1"/>
  <c r="D332" i="21"/>
  <c r="E332" i="21"/>
  <c r="F332" i="21" s="1"/>
  <c r="G332" i="21" s="1"/>
  <c r="H332" i="21" s="1"/>
  <c r="I332" i="21" s="1"/>
  <c r="J332" i="21" s="1"/>
  <c r="K332" i="21" s="1"/>
  <c r="L332" i="21" s="1"/>
  <c r="M332" i="21" s="1"/>
  <c r="N332" i="21" s="1"/>
  <c r="D333" i="21"/>
  <c r="E333" i="21"/>
  <c r="F333" i="21"/>
  <c r="G333" i="21" s="1"/>
  <c r="H333" i="21" s="1"/>
  <c r="I333" i="21" s="1"/>
  <c r="J333" i="21" s="1"/>
  <c r="K333" i="21" s="1"/>
  <c r="L333" i="21" s="1"/>
  <c r="M333" i="21" s="1"/>
  <c r="N333" i="21" s="1"/>
  <c r="D334" i="21"/>
  <c r="E334" i="21"/>
  <c r="F334" i="21"/>
  <c r="G334" i="21"/>
  <c r="H334" i="21" s="1"/>
  <c r="I334" i="21" s="1"/>
  <c r="J334" i="21" s="1"/>
  <c r="K334" i="21" s="1"/>
  <c r="L334" i="21" s="1"/>
  <c r="M334" i="21" s="1"/>
  <c r="N334" i="21" s="1"/>
  <c r="D335" i="21"/>
  <c r="E335" i="21" s="1"/>
  <c r="F335" i="21" s="1"/>
  <c r="G335" i="21" s="1"/>
  <c r="H335" i="21" s="1"/>
  <c r="I335" i="21" s="1"/>
  <c r="J335" i="21" s="1"/>
  <c r="K335" i="21" s="1"/>
  <c r="L335" i="21" s="1"/>
  <c r="M335" i="21" s="1"/>
  <c r="N335" i="21" s="1"/>
  <c r="D336" i="21"/>
  <c r="E336" i="21"/>
  <c r="F336" i="21" s="1"/>
  <c r="G336" i="21" s="1"/>
  <c r="H336" i="21" s="1"/>
  <c r="I336" i="21" s="1"/>
  <c r="J336" i="21" s="1"/>
  <c r="K336" i="21" s="1"/>
  <c r="L336" i="21" s="1"/>
  <c r="M336" i="21" s="1"/>
  <c r="N336" i="21" s="1"/>
  <c r="D337" i="21"/>
  <c r="E337" i="21"/>
  <c r="F337" i="21"/>
  <c r="G337" i="21" s="1"/>
  <c r="H337" i="21" s="1"/>
  <c r="I337" i="21" s="1"/>
  <c r="J337" i="21" s="1"/>
  <c r="K337" i="21" s="1"/>
  <c r="L337" i="21" s="1"/>
  <c r="M337" i="21" s="1"/>
  <c r="N337" i="21" s="1"/>
  <c r="D338" i="21"/>
  <c r="E338" i="21" s="1"/>
  <c r="F338" i="21" s="1"/>
  <c r="G338" i="21" s="1"/>
  <c r="H338" i="21" s="1"/>
  <c r="I338" i="21" s="1"/>
  <c r="J338" i="21" s="1"/>
  <c r="K338" i="21" s="1"/>
  <c r="L338" i="21" s="1"/>
  <c r="M338" i="21" s="1"/>
  <c r="N338" i="21" s="1"/>
  <c r="D339" i="21"/>
  <c r="E339" i="21" s="1"/>
  <c r="F339" i="21" s="1"/>
  <c r="G339" i="21" s="1"/>
  <c r="H339" i="21" s="1"/>
  <c r="I339" i="21" s="1"/>
  <c r="J339" i="21" s="1"/>
  <c r="K339" i="21" s="1"/>
  <c r="L339" i="21" s="1"/>
  <c r="M339" i="21" s="1"/>
  <c r="N339" i="21" s="1"/>
  <c r="D340" i="21"/>
  <c r="E340" i="21"/>
  <c r="F340" i="21" s="1"/>
  <c r="G340" i="21" s="1"/>
  <c r="H340" i="21" s="1"/>
  <c r="I340" i="21" s="1"/>
  <c r="J340" i="21" s="1"/>
  <c r="K340" i="21" s="1"/>
  <c r="L340" i="21" s="1"/>
  <c r="M340" i="21" s="1"/>
  <c r="N340" i="21" s="1"/>
  <c r="D341" i="21"/>
  <c r="E341" i="21"/>
  <c r="F341" i="21"/>
  <c r="G341" i="21" s="1"/>
  <c r="H341" i="21" s="1"/>
  <c r="I341" i="21" s="1"/>
  <c r="J341" i="21" s="1"/>
  <c r="K341" i="21" s="1"/>
  <c r="L341" i="21" s="1"/>
  <c r="M341" i="21" s="1"/>
  <c r="N341" i="21" s="1"/>
  <c r="D342" i="21"/>
  <c r="E342" i="21" s="1"/>
  <c r="F342" i="21" s="1"/>
  <c r="G342" i="21" s="1"/>
  <c r="H342" i="21" s="1"/>
  <c r="I342" i="21" s="1"/>
  <c r="J342" i="21" s="1"/>
  <c r="K342" i="21" s="1"/>
  <c r="L342" i="21" s="1"/>
  <c r="M342" i="21" s="1"/>
  <c r="N342" i="21" s="1"/>
  <c r="D343" i="21"/>
  <c r="E343" i="21" s="1"/>
  <c r="F343" i="21" s="1"/>
  <c r="G343" i="21" s="1"/>
  <c r="H343" i="21" s="1"/>
  <c r="I343" i="21" s="1"/>
  <c r="J343" i="21" s="1"/>
  <c r="K343" i="21" s="1"/>
  <c r="L343" i="21" s="1"/>
  <c r="M343" i="21" s="1"/>
  <c r="N343" i="21" s="1"/>
  <c r="D10" i="21"/>
  <c r="E10" i="21" s="1"/>
  <c r="F10" i="21" s="1"/>
  <c r="G10" i="21"/>
  <c r="H10" i="21" s="1"/>
  <c r="I10" i="21" s="1"/>
  <c r="J10" i="21" s="1"/>
  <c r="K10" i="21"/>
  <c r="L10" i="21" s="1"/>
  <c r="M10" i="21" s="1"/>
  <c r="N10" i="21" s="1"/>
  <c r="D11" i="21"/>
  <c r="E11" i="21" s="1"/>
  <c r="F11" i="21" s="1"/>
  <c r="G11" i="21" s="1"/>
  <c r="H11" i="21" s="1"/>
  <c r="I11" i="21" s="1"/>
  <c r="J11" i="21" s="1"/>
  <c r="K11" i="21" s="1"/>
  <c r="L11" i="21" s="1"/>
  <c r="M11" i="21" s="1"/>
  <c r="N11" i="21" s="1"/>
  <c r="D12" i="21"/>
  <c r="E12" i="21"/>
  <c r="F12" i="21" s="1"/>
  <c r="G12" i="21" s="1"/>
  <c r="H12" i="21" s="1"/>
  <c r="I12" i="21" s="1"/>
  <c r="J12" i="21" s="1"/>
  <c r="K12" i="21" s="1"/>
  <c r="L12" i="21" s="1"/>
  <c r="M12" i="21" s="1"/>
  <c r="N12" i="21" s="1"/>
  <c r="D13" i="21"/>
  <c r="E13" i="21"/>
  <c r="F13" i="21"/>
  <c r="G13" i="21" s="1"/>
  <c r="H13" i="21" s="1"/>
  <c r="I13" i="21" s="1"/>
  <c r="J13" i="21"/>
  <c r="K13" i="21" s="1"/>
  <c r="L13" i="21" s="1"/>
  <c r="M13" i="21" s="1"/>
  <c r="N13" i="21"/>
  <c r="D14" i="21"/>
  <c r="E14" i="21" s="1"/>
  <c r="F14" i="21" s="1"/>
  <c r="G14" i="21" s="1"/>
  <c r="H14" i="21" s="1"/>
  <c r="I14" i="21" s="1"/>
  <c r="J14" i="21" s="1"/>
  <c r="K14" i="21" s="1"/>
  <c r="L14" i="21" s="1"/>
  <c r="M14" i="21" s="1"/>
  <c r="N14" i="21" s="1"/>
  <c r="D15" i="21"/>
  <c r="E15" i="21" s="1"/>
  <c r="F15" i="21" s="1"/>
  <c r="G15" i="21" s="1"/>
  <c r="H15" i="21"/>
  <c r="I15" i="21" s="1"/>
  <c r="J15" i="21" s="1"/>
  <c r="K15" i="21" s="1"/>
  <c r="L15" i="21" s="1"/>
  <c r="M15" i="21" s="1"/>
  <c r="N15" i="21" s="1"/>
  <c r="D16" i="21"/>
  <c r="E16" i="21"/>
  <c r="F16" i="21" s="1"/>
  <c r="G16" i="21" s="1"/>
  <c r="H16" i="21" s="1"/>
  <c r="I16" i="21"/>
  <c r="J16" i="21" s="1"/>
  <c r="K16" i="21" s="1"/>
  <c r="L16" i="21" s="1"/>
  <c r="M16" i="21" s="1"/>
  <c r="N16" i="21" s="1"/>
  <c r="D17" i="21"/>
  <c r="E17" i="21" s="1"/>
  <c r="F17" i="21"/>
  <c r="G17" i="21" s="1"/>
  <c r="H17" i="21" s="1"/>
  <c r="I17" i="21" s="1"/>
  <c r="J17" i="21"/>
  <c r="K17" i="21" s="1"/>
  <c r="L17" i="21" s="1"/>
  <c r="M17" i="21" s="1"/>
  <c r="N17" i="21" s="1"/>
  <c r="D18" i="21"/>
  <c r="E18" i="21" s="1"/>
  <c r="F18" i="21" s="1"/>
  <c r="G18" i="21"/>
  <c r="H18" i="21" s="1"/>
  <c r="I18" i="21" s="1"/>
  <c r="J18" i="21" s="1"/>
  <c r="K18" i="21"/>
  <c r="L18" i="21" s="1"/>
  <c r="M18" i="21" s="1"/>
  <c r="N18" i="21" s="1"/>
  <c r="D19" i="21"/>
  <c r="E19" i="21" s="1"/>
  <c r="F19" i="21" s="1"/>
  <c r="G19" i="21" s="1"/>
  <c r="H19" i="21"/>
  <c r="I19" i="21" s="1"/>
  <c r="J19" i="21" s="1"/>
  <c r="K19" i="21" s="1"/>
  <c r="L19" i="21"/>
  <c r="M19" i="21" s="1"/>
  <c r="N19" i="21" s="1"/>
  <c r="D20" i="21"/>
  <c r="E20" i="21"/>
  <c r="F20" i="21" s="1"/>
  <c r="G20" i="21" s="1"/>
  <c r="H20" i="21" s="1"/>
  <c r="I20" i="21"/>
  <c r="J20" i="21" s="1"/>
  <c r="K20" i="21" s="1"/>
  <c r="L20" i="21" s="1"/>
  <c r="M20" i="21"/>
  <c r="N20" i="21" s="1"/>
  <c r="D21" i="21"/>
  <c r="E21" i="21" s="1"/>
  <c r="F21" i="21" s="1"/>
  <c r="G21" i="21" s="1"/>
  <c r="H21" i="21" s="1"/>
  <c r="I21" i="21" s="1"/>
  <c r="J21" i="21" s="1"/>
  <c r="K21" i="21" s="1"/>
  <c r="L21" i="21" s="1"/>
  <c r="M21" i="21" s="1"/>
  <c r="N21" i="21" s="1"/>
  <c r="D22" i="21"/>
  <c r="E22" i="21" s="1"/>
  <c r="F22" i="21" s="1"/>
  <c r="G22" i="21" s="1"/>
  <c r="H22" i="21" s="1"/>
  <c r="I22" i="21" s="1"/>
  <c r="J22" i="21" s="1"/>
  <c r="K22" i="21" s="1"/>
  <c r="L22" i="21" s="1"/>
  <c r="M22" i="21" s="1"/>
  <c r="N22" i="21" s="1"/>
  <c r="D23" i="21"/>
  <c r="E23" i="21" s="1"/>
  <c r="F23" i="21" s="1"/>
  <c r="G23" i="21" s="1"/>
  <c r="H23" i="21"/>
  <c r="I23" i="21" s="1"/>
  <c r="J23" i="21" s="1"/>
  <c r="K23" i="21" s="1"/>
  <c r="L23" i="21" s="1"/>
  <c r="M23" i="21" s="1"/>
  <c r="N23" i="21" s="1"/>
  <c r="D24" i="21"/>
  <c r="E24" i="21"/>
  <c r="F24" i="21" s="1"/>
  <c r="G24" i="21" s="1"/>
  <c r="H24" i="21" s="1"/>
  <c r="I24" i="21"/>
  <c r="J24" i="21" s="1"/>
  <c r="K24" i="21" s="1"/>
  <c r="L24" i="21" s="1"/>
  <c r="M24" i="21" s="1"/>
  <c r="N24" i="21" s="1"/>
  <c r="D25" i="21"/>
  <c r="E25" i="21" s="1"/>
  <c r="F25" i="21"/>
  <c r="G25" i="21" s="1"/>
  <c r="H25" i="21" s="1"/>
  <c r="I25" i="21" s="1"/>
  <c r="J25" i="21"/>
  <c r="K25" i="21" s="1"/>
  <c r="L25" i="21" s="1"/>
  <c r="M25" i="21" s="1"/>
  <c r="N25" i="21" s="1"/>
  <c r="D26" i="21"/>
  <c r="E26" i="21" s="1"/>
  <c r="F26" i="21" s="1"/>
  <c r="G26" i="21"/>
  <c r="H26" i="21" s="1"/>
  <c r="I26" i="21" s="1"/>
  <c r="J26" i="21" s="1"/>
  <c r="K26" i="21"/>
  <c r="L26" i="21" s="1"/>
  <c r="M26" i="21" s="1"/>
  <c r="N26" i="21" s="1"/>
  <c r="D27" i="21"/>
  <c r="E27" i="21" s="1"/>
  <c r="F27" i="21" s="1"/>
  <c r="G27" i="21" s="1"/>
  <c r="H27" i="21"/>
  <c r="I27" i="21" s="1"/>
  <c r="J27" i="21" s="1"/>
  <c r="K27" i="21" s="1"/>
  <c r="L27" i="21"/>
  <c r="M27" i="21" s="1"/>
  <c r="N27" i="21" s="1"/>
  <c r="D28" i="21"/>
  <c r="E28" i="21"/>
  <c r="F28" i="21" s="1"/>
  <c r="G28" i="21" s="1"/>
  <c r="H28" i="21" s="1"/>
  <c r="I28" i="21"/>
  <c r="J28" i="21" s="1"/>
  <c r="K28" i="21" s="1"/>
  <c r="L28" i="21" s="1"/>
  <c r="M28" i="21"/>
  <c r="N28" i="21" s="1"/>
  <c r="D29" i="21"/>
  <c r="E29" i="21" s="1"/>
  <c r="F29" i="21" s="1"/>
  <c r="G29" i="21" s="1"/>
  <c r="H29" i="21" s="1"/>
  <c r="I29" i="21" s="1"/>
  <c r="J29" i="21" s="1"/>
  <c r="K29" i="21" s="1"/>
  <c r="L29" i="21" s="1"/>
  <c r="M29" i="21" s="1"/>
  <c r="N29" i="21" s="1"/>
  <c r="D30" i="21"/>
  <c r="E30" i="21" s="1"/>
  <c r="F30" i="21" s="1"/>
  <c r="G30" i="21" s="1"/>
  <c r="H30" i="21" s="1"/>
  <c r="I30" i="21" s="1"/>
  <c r="J30" i="21" s="1"/>
  <c r="K30" i="21" s="1"/>
  <c r="L30" i="21" s="1"/>
  <c r="M30" i="21" s="1"/>
  <c r="N30" i="21" s="1"/>
  <c r="D31" i="21"/>
  <c r="E31" i="21" s="1"/>
  <c r="F31" i="21" s="1"/>
  <c r="G31" i="21" s="1"/>
  <c r="H31" i="21"/>
  <c r="I31" i="21" s="1"/>
  <c r="J31" i="21" s="1"/>
  <c r="K31" i="21" s="1"/>
  <c r="L31" i="21" s="1"/>
  <c r="M31" i="21" s="1"/>
  <c r="N31" i="21" s="1"/>
  <c r="D32" i="21"/>
  <c r="E32" i="21"/>
  <c r="F32" i="21" s="1"/>
  <c r="G32" i="21" s="1"/>
  <c r="H32" i="21" s="1"/>
  <c r="I32" i="21"/>
  <c r="J32" i="21" s="1"/>
  <c r="K32" i="21" s="1"/>
  <c r="L32" i="21" s="1"/>
  <c r="M32" i="21" s="1"/>
  <c r="N32" i="21" s="1"/>
  <c r="D33" i="21"/>
  <c r="E33" i="21" s="1"/>
  <c r="F33" i="21"/>
  <c r="G33" i="21" s="1"/>
  <c r="H33" i="21" s="1"/>
  <c r="I33" i="21" s="1"/>
  <c r="J33" i="21"/>
  <c r="K33" i="21" s="1"/>
  <c r="L33" i="21" s="1"/>
  <c r="M33" i="21" s="1"/>
  <c r="N33" i="21" s="1"/>
  <c r="D34" i="21"/>
  <c r="E34" i="21" s="1"/>
  <c r="F34" i="21" s="1"/>
  <c r="G34" i="21"/>
  <c r="H34" i="21" s="1"/>
  <c r="I34" i="21" s="1"/>
  <c r="J34" i="21" s="1"/>
  <c r="K34" i="21"/>
  <c r="L34" i="21" s="1"/>
  <c r="M34" i="21" s="1"/>
  <c r="N34" i="21" s="1"/>
  <c r="D35" i="21"/>
  <c r="E35" i="21" s="1"/>
  <c r="F35" i="21" s="1"/>
  <c r="G35" i="21" s="1"/>
  <c r="H35" i="21"/>
  <c r="I35" i="21" s="1"/>
  <c r="J35" i="21" s="1"/>
  <c r="K35" i="21" s="1"/>
  <c r="L35" i="21"/>
  <c r="M35" i="21" s="1"/>
  <c r="N35" i="21" s="1"/>
  <c r="D36" i="21"/>
  <c r="E36" i="21"/>
  <c r="F36" i="21" s="1"/>
  <c r="G36" i="21" s="1"/>
  <c r="H36" i="21" s="1"/>
  <c r="I36" i="21"/>
  <c r="J36" i="21" s="1"/>
  <c r="K36" i="21" s="1"/>
  <c r="L36" i="21" s="1"/>
  <c r="M36" i="21"/>
  <c r="N36" i="21" s="1"/>
  <c r="D37" i="21"/>
  <c r="E37" i="21" s="1"/>
  <c r="F37" i="21" s="1"/>
  <c r="G37" i="21" s="1"/>
  <c r="H37" i="21" s="1"/>
  <c r="I37" i="21" s="1"/>
  <c r="J37" i="21" s="1"/>
  <c r="K37" i="21" s="1"/>
  <c r="L37" i="21" s="1"/>
  <c r="M37" i="21" s="1"/>
  <c r="N37" i="21" s="1"/>
  <c r="D38" i="21"/>
  <c r="E38" i="21" s="1"/>
  <c r="F38" i="21" s="1"/>
  <c r="G38" i="21" s="1"/>
  <c r="H38" i="21" s="1"/>
  <c r="I38" i="21" s="1"/>
  <c r="J38" i="21" s="1"/>
  <c r="K38" i="21" s="1"/>
  <c r="L38" i="21" s="1"/>
  <c r="M38" i="21" s="1"/>
  <c r="N38" i="21" s="1"/>
  <c r="D39" i="21"/>
  <c r="E39" i="21" s="1"/>
  <c r="F39" i="21" s="1"/>
  <c r="G39" i="21" s="1"/>
  <c r="H39" i="21"/>
  <c r="I39" i="21" s="1"/>
  <c r="J39" i="21" s="1"/>
  <c r="K39" i="21" s="1"/>
  <c r="L39" i="21" s="1"/>
  <c r="M39" i="21" s="1"/>
  <c r="N39" i="21" s="1"/>
  <c r="D40" i="21"/>
  <c r="E40" i="21"/>
  <c r="F40" i="21" s="1"/>
  <c r="G40" i="21" s="1"/>
  <c r="H40" i="21" s="1"/>
  <c r="I40" i="21"/>
  <c r="J40" i="21" s="1"/>
  <c r="K40" i="21" s="1"/>
  <c r="L40" i="21" s="1"/>
  <c r="M40" i="21" s="1"/>
  <c r="N40" i="21" s="1"/>
  <c r="D41" i="21"/>
  <c r="E41" i="21" s="1"/>
  <c r="F41" i="21"/>
  <c r="G41" i="21" s="1"/>
  <c r="H41" i="21" s="1"/>
  <c r="I41" i="21" s="1"/>
  <c r="J41" i="21"/>
  <c r="K41" i="21" s="1"/>
  <c r="L41" i="21" s="1"/>
  <c r="M41" i="21" s="1"/>
  <c r="N41" i="21" s="1"/>
  <c r="D42" i="21"/>
  <c r="E42" i="21" s="1"/>
  <c r="F42" i="21" s="1"/>
  <c r="G42" i="21"/>
  <c r="H42" i="21" s="1"/>
  <c r="I42" i="21" s="1"/>
  <c r="J42" i="21" s="1"/>
  <c r="K42" i="21"/>
  <c r="L42" i="21" s="1"/>
  <c r="M42" i="21" s="1"/>
  <c r="N42" i="21" s="1"/>
  <c r="D43" i="21"/>
  <c r="E43" i="21" s="1"/>
  <c r="F43" i="21" s="1"/>
  <c r="G43" i="21" s="1"/>
  <c r="H43" i="21"/>
  <c r="I43" i="21" s="1"/>
  <c r="J43" i="21" s="1"/>
  <c r="K43" i="21" s="1"/>
  <c r="L43" i="21"/>
  <c r="M43" i="21"/>
  <c r="N43" i="21" s="1"/>
  <c r="D44" i="21"/>
  <c r="E44" i="21"/>
  <c r="F44" i="21"/>
  <c r="G44" i="21" s="1"/>
  <c r="H44" i="21" s="1"/>
  <c r="I44" i="21" s="1"/>
  <c r="J44" i="21"/>
  <c r="K44" i="21" s="1"/>
  <c r="L44" i="21" s="1"/>
  <c r="M44" i="21" s="1"/>
  <c r="N44" i="21"/>
  <c r="D45" i="21"/>
  <c r="E45" i="21"/>
  <c r="F45" i="21"/>
  <c r="G45" i="21"/>
  <c r="H45" i="21" s="1"/>
  <c r="I45" i="21" s="1"/>
  <c r="J45" i="21" s="1"/>
  <c r="K45" i="21" s="1"/>
  <c r="L45" i="21" s="1"/>
  <c r="M45" i="21" s="1"/>
  <c r="N45" i="21" s="1"/>
  <c r="D46" i="21"/>
  <c r="E46" i="21" s="1"/>
  <c r="F46" i="21" s="1"/>
  <c r="G46" i="21" s="1"/>
  <c r="H46" i="21"/>
  <c r="I46" i="21" s="1"/>
  <c r="J46" i="21" s="1"/>
  <c r="K46" i="21" s="1"/>
  <c r="L46" i="21"/>
  <c r="M46" i="21" s="1"/>
  <c r="N46" i="21" s="1"/>
  <c r="D47" i="21"/>
  <c r="E47" i="21"/>
  <c r="F47" i="21" s="1"/>
  <c r="G47" i="21" s="1"/>
  <c r="H47" i="21" s="1"/>
  <c r="I47" i="21"/>
  <c r="J47" i="21" s="1"/>
  <c r="K47" i="21" s="1"/>
  <c r="L47" i="21" s="1"/>
  <c r="M47" i="21"/>
  <c r="N47" i="21" s="1"/>
  <c r="D48" i="21"/>
  <c r="E48" i="21"/>
  <c r="F48" i="21"/>
  <c r="G48" i="21" s="1"/>
  <c r="H48" i="21" s="1"/>
  <c r="I48" i="21" s="1"/>
  <c r="J48" i="21"/>
  <c r="K48" i="21" s="1"/>
  <c r="L48" i="21" s="1"/>
  <c r="M48" i="21" s="1"/>
  <c r="N48" i="21" s="1"/>
  <c r="D49" i="21"/>
  <c r="E49" i="21"/>
  <c r="F49" i="21"/>
  <c r="G49" i="21"/>
  <c r="H49" i="21" s="1"/>
  <c r="I49" i="21" s="1"/>
  <c r="J49" i="21" s="1"/>
  <c r="K49" i="21"/>
  <c r="L49" i="21" s="1"/>
  <c r="M49" i="21" s="1"/>
  <c r="N49" i="21" s="1"/>
  <c r="D50" i="21"/>
  <c r="E50" i="21" s="1"/>
  <c r="F50" i="21" s="1"/>
  <c r="G50" i="21" s="1"/>
  <c r="H50" i="21"/>
  <c r="I50" i="21" s="1"/>
  <c r="J50" i="21" s="1"/>
  <c r="K50" i="21" s="1"/>
  <c r="L50" i="21" s="1"/>
  <c r="M50" i="21" s="1"/>
  <c r="N50" i="21" s="1"/>
  <c r="D51" i="21"/>
  <c r="E51" i="21"/>
  <c r="F51" i="21" s="1"/>
  <c r="G51" i="21" s="1"/>
  <c r="H51" i="21" s="1"/>
  <c r="I51" i="21"/>
  <c r="J51" i="21" s="1"/>
  <c r="K51" i="21" s="1"/>
  <c r="L51" i="21" s="1"/>
  <c r="M51" i="21" s="1"/>
  <c r="N51" i="21" s="1"/>
  <c r="D52" i="21"/>
  <c r="E52" i="21"/>
  <c r="F52" i="21"/>
  <c r="G52" i="21" s="1"/>
  <c r="H52" i="21" s="1"/>
  <c r="I52" i="21" s="1"/>
  <c r="J52" i="21" s="1"/>
  <c r="K52" i="21" s="1"/>
  <c r="L52" i="21" s="1"/>
  <c r="M52" i="21" s="1"/>
  <c r="N52" i="21" s="1"/>
  <c r="D53" i="21"/>
  <c r="E53" i="21" s="1"/>
  <c r="F53" i="21" s="1"/>
  <c r="G53" i="21"/>
  <c r="H53" i="21" s="1"/>
  <c r="I53" i="21" s="1"/>
  <c r="J53" i="21" s="1"/>
  <c r="K53" i="21" s="1"/>
  <c r="L53" i="21" s="1"/>
  <c r="M53" i="21" s="1"/>
  <c r="N53" i="21" s="1"/>
  <c r="D54" i="21"/>
  <c r="E54" i="21" s="1"/>
  <c r="F54" i="21" s="1"/>
  <c r="G54" i="21" s="1"/>
  <c r="H54" i="21"/>
  <c r="I54" i="21" s="1"/>
  <c r="J54" i="21" s="1"/>
  <c r="K54" i="21" s="1"/>
  <c r="L54" i="21"/>
  <c r="M54" i="21" s="1"/>
  <c r="N54" i="21" s="1"/>
  <c r="D55" i="21"/>
  <c r="E55" i="21"/>
  <c r="F55" i="21" s="1"/>
  <c r="G55" i="21" s="1"/>
  <c r="H55" i="21" s="1"/>
  <c r="I55" i="21"/>
  <c r="J55" i="21" s="1"/>
  <c r="K55" i="21"/>
  <c r="L55" i="21" s="1"/>
  <c r="M55" i="21" s="1"/>
  <c r="N55" i="21" s="1"/>
  <c r="D56" i="21"/>
  <c r="E56" i="21" s="1"/>
  <c r="F56" i="21"/>
  <c r="G56" i="21" s="1"/>
  <c r="H56" i="21"/>
  <c r="I56" i="21" s="1"/>
  <c r="J56" i="21" s="1"/>
  <c r="K56" i="21" s="1"/>
  <c r="L56" i="21" s="1"/>
  <c r="M56" i="21" s="1"/>
  <c r="N56" i="21" s="1"/>
  <c r="D57" i="21"/>
  <c r="E57" i="21"/>
  <c r="F57" i="21" s="1"/>
  <c r="G57" i="21"/>
  <c r="H57" i="21" s="1"/>
  <c r="I57" i="21"/>
  <c r="J57" i="21" s="1"/>
  <c r="K57" i="21"/>
  <c r="L57" i="21" s="1"/>
  <c r="M57" i="21" s="1"/>
  <c r="N57" i="21" s="1"/>
  <c r="D58" i="21"/>
  <c r="E58" i="21" s="1"/>
  <c r="F58" i="21"/>
  <c r="G58" i="21" s="1"/>
  <c r="H58" i="21"/>
  <c r="I58" i="21" s="1"/>
  <c r="J58" i="21" s="1"/>
  <c r="K58" i="21" s="1"/>
  <c r="L58" i="21" s="1"/>
  <c r="M58" i="21" s="1"/>
  <c r="N58" i="21" s="1"/>
  <c r="D59" i="21"/>
  <c r="E59" i="21"/>
  <c r="F59" i="21" s="1"/>
  <c r="G59" i="21"/>
  <c r="H59" i="21" s="1"/>
  <c r="I59" i="21"/>
  <c r="J59" i="21" s="1"/>
  <c r="K59" i="21"/>
  <c r="L59" i="21" s="1"/>
  <c r="M59" i="21" s="1"/>
  <c r="N59" i="21" s="1"/>
  <c r="D60" i="21"/>
  <c r="E60" i="21" s="1"/>
  <c r="F60" i="21"/>
  <c r="G60" i="21" s="1"/>
  <c r="H60" i="21"/>
  <c r="I60" i="21" s="1"/>
  <c r="J60" i="21" s="1"/>
  <c r="K60" i="21" s="1"/>
  <c r="L60" i="21" s="1"/>
  <c r="M60" i="21" s="1"/>
  <c r="N60" i="21" s="1"/>
  <c r="D61" i="21"/>
  <c r="E61" i="21"/>
  <c r="F61" i="21" s="1"/>
  <c r="G61" i="21"/>
  <c r="H61" i="21" s="1"/>
  <c r="I61" i="21"/>
  <c r="J61" i="21" s="1"/>
  <c r="K61" i="21"/>
  <c r="L61" i="21" s="1"/>
  <c r="M61" i="21" s="1"/>
  <c r="N61" i="21" s="1"/>
  <c r="D62" i="21"/>
  <c r="E62" i="21" s="1"/>
  <c r="F62" i="21"/>
  <c r="G62" i="21" s="1"/>
  <c r="H62" i="21"/>
  <c r="I62" i="21" s="1"/>
  <c r="J62" i="21" s="1"/>
  <c r="K62" i="21" s="1"/>
  <c r="L62" i="21" s="1"/>
  <c r="M62" i="21" s="1"/>
  <c r="N62" i="21" s="1"/>
  <c r="D63" i="21"/>
  <c r="E63" i="21"/>
  <c r="F63" i="21" s="1"/>
  <c r="G63" i="21"/>
  <c r="H63" i="21" s="1"/>
  <c r="I63" i="21"/>
  <c r="J63" i="21" s="1"/>
  <c r="K63" i="21"/>
  <c r="L63" i="21" s="1"/>
  <c r="M63" i="21" s="1"/>
  <c r="N63" i="21" s="1"/>
  <c r="D64" i="21"/>
  <c r="E64" i="21" s="1"/>
  <c r="F64" i="21"/>
  <c r="G64" i="21" s="1"/>
  <c r="H64" i="21"/>
  <c r="I64" i="21" s="1"/>
  <c r="J64" i="21" s="1"/>
  <c r="K64" i="21" s="1"/>
  <c r="L64" i="21" s="1"/>
  <c r="M64" i="21" s="1"/>
  <c r="N64" i="21" s="1"/>
  <c r="D65" i="21"/>
  <c r="E65" i="21"/>
  <c r="F65" i="21" s="1"/>
  <c r="G65" i="21"/>
  <c r="H65" i="21" s="1"/>
  <c r="I65" i="21"/>
  <c r="J65" i="21" s="1"/>
  <c r="K65" i="21"/>
  <c r="L65" i="21" s="1"/>
  <c r="M65" i="21" s="1"/>
  <c r="N65" i="21" s="1"/>
  <c r="D66" i="21"/>
  <c r="E66" i="21" s="1"/>
  <c r="F66" i="21"/>
  <c r="G66" i="21" s="1"/>
  <c r="H66" i="21"/>
  <c r="I66" i="21" s="1"/>
  <c r="J66" i="21" s="1"/>
  <c r="K66" i="21" s="1"/>
  <c r="L66" i="21" s="1"/>
  <c r="M66" i="21" s="1"/>
  <c r="N66" i="21" s="1"/>
  <c r="D67" i="21"/>
  <c r="E67" i="21"/>
  <c r="F67" i="21" s="1"/>
  <c r="G67" i="21"/>
  <c r="H67" i="21" s="1"/>
  <c r="I67" i="21"/>
  <c r="J67" i="21" s="1"/>
  <c r="K67" i="21"/>
  <c r="L67" i="21" s="1"/>
  <c r="M67" i="21" s="1"/>
  <c r="N67" i="21" s="1"/>
  <c r="D68" i="21"/>
  <c r="E68" i="21" s="1"/>
  <c r="F68" i="21"/>
  <c r="G68" i="21" s="1"/>
  <c r="H68" i="21"/>
  <c r="I68" i="21" s="1"/>
  <c r="J68" i="21" s="1"/>
  <c r="K68" i="21" s="1"/>
  <c r="L68" i="21" s="1"/>
  <c r="M68" i="21" s="1"/>
  <c r="N68" i="21" s="1"/>
  <c r="D69" i="21"/>
  <c r="E69" i="21"/>
  <c r="F69" i="21" s="1"/>
  <c r="G69" i="21"/>
  <c r="H69" i="21" s="1"/>
  <c r="I69" i="21"/>
  <c r="J69" i="21" s="1"/>
  <c r="K69" i="21"/>
  <c r="L69" i="21" s="1"/>
  <c r="M69" i="21" s="1"/>
  <c r="N69" i="21" s="1"/>
  <c r="D70" i="21"/>
  <c r="E70" i="21"/>
  <c r="F70" i="21" s="1"/>
  <c r="G70" i="21" s="1"/>
  <c r="H70" i="21" s="1"/>
  <c r="I70" i="21" s="1"/>
  <c r="J70" i="21"/>
  <c r="K70" i="21" s="1"/>
  <c r="L70" i="21" s="1"/>
  <c r="M70" i="21" s="1"/>
  <c r="N70" i="21" s="1"/>
  <c r="D71" i="21"/>
  <c r="E71" i="21"/>
  <c r="F71" i="21"/>
  <c r="G71" i="21"/>
  <c r="H71" i="21" s="1"/>
  <c r="I71" i="21" s="1"/>
  <c r="J71" i="21" s="1"/>
  <c r="K71" i="21" s="1"/>
  <c r="L71" i="21" s="1"/>
  <c r="M71" i="21" s="1"/>
  <c r="N71" i="21" s="1"/>
  <c r="D72" i="21"/>
  <c r="E72" i="21" s="1"/>
  <c r="F72" i="21" s="1"/>
  <c r="G72" i="21" s="1"/>
  <c r="H72" i="21"/>
  <c r="I72" i="21" s="1"/>
  <c r="J72" i="21" s="1"/>
  <c r="K72" i="21" s="1"/>
  <c r="L72" i="21" s="1"/>
  <c r="M72" i="21" s="1"/>
  <c r="N72" i="21" s="1"/>
  <c r="D73" i="21"/>
  <c r="E73" i="21"/>
  <c r="F73" i="21" s="1"/>
  <c r="G73" i="21" s="1"/>
  <c r="H73" i="21" s="1"/>
  <c r="I73" i="21"/>
  <c r="J73" i="21" s="1"/>
  <c r="K73" i="21" s="1"/>
  <c r="L73" i="21" s="1"/>
  <c r="M73" i="21" s="1"/>
  <c r="N73" i="21" s="1"/>
  <c r="D74" i="21"/>
  <c r="E74" i="21"/>
  <c r="F74" i="21"/>
  <c r="G74" i="21" s="1"/>
  <c r="H74" i="21" s="1"/>
  <c r="I74" i="21" s="1"/>
  <c r="J74" i="21" s="1"/>
  <c r="K74" i="21" s="1"/>
  <c r="L74" i="21" s="1"/>
  <c r="M74" i="21" s="1"/>
  <c r="N74" i="21" s="1"/>
  <c r="D75" i="21"/>
  <c r="E75" i="21"/>
  <c r="F75" i="21"/>
  <c r="G75" i="21"/>
  <c r="H75" i="21" s="1"/>
  <c r="I75" i="21" s="1"/>
  <c r="J75" i="21" s="1"/>
  <c r="K75" i="21" s="1"/>
  <c r="L75" i="21" s="1"/>
  <c r="M75" i="21" s="1"/>
  <c r="N75" i="21" s="1"/>
  <c r="D76" i="21"/>
  <c r="E76" i="21" s="1"/>
  <c r="F76" i="21" s="1"/>
  <c r="G76" i="21" s="1"/>
  <c r="H76" i="21" s="1"/>
  <c r="I76" i="21" s="1"/>
  <c r="J76" i="21" s="1"/>
  <c r="K76" i="21" s="1"/>
  <c r="L76" i="21" s="1"/>
  <c r="M76" i="21" s="1"/>
  <c r="N76" i="21" s="1"/>
  <c r="D77" i="21"/>
  <c r="E77" i="21"/>
  <c r="F77" i="21" s="1"/>
  <c r="G77" i="21" s="1"/>
  <c r="H77" i="21" s="1"/>
  <c r="I77" i="21" s="1"/>
  <c r="J77" i="21" s="1"/>
  <c r="K77" i="21" s="1"/>
  <c r="L77" i="21" s="1"/>
  <c r="M77" i="21" s="1"/>
  <c r="N77" i="21" s="1"/>
  <c r="D78" i="21"/>
  <c r="E78" i="21"/>
  <c r="F78" i="21"/>
  <c r="G78" i="21" s="1"/>
  <c r="H78" i="21" s="1"/>
  <c r="I78" i="21" s="1"/>
  <c r="J78" i="21" s="1"/>
  <c r="K78" i="21" s="1"/>
  <c r="L78" i="21" s="1"/>
  <c r="M78" i="21" s="1"/>
  <c r="N78" i="21" s="1"/>
  <c r="D79" i="21"/>
  <c r="E79" i="21"/>
  <c r="F79" i="21"/>
  <c r="G79" i="21"/>
  <c r="H79" i="21" s="1"/>
  <c r="I79" i="21" s="1"/>
  <c r="J79" i="21" s="1"/>
  <c r="K79" i="21"/>
  <c r="L79" i="21" s="1"/>
  <c r="M79" i="21" s="1"/>
  <c r="N79" i="21" s="1"/>
  <c r="D80" i="21"/>
  <c r="E80" i="21" s="1"/>
  <c r="F80" i="21" s="1"/>
  <c r="G80" i="21" s="1"/>
  <c r="H80" i="21" s="1"/>
  <c r="I80" i="21" s="1"/>
  <c r="J80" i="21" s="1"/>
  <c r="K80" i="21" s="1"/>
  <c r="L80" i="21" s="1"/>
  <c r="M80" i="21" s="1"/>
  <c r="N80" i="21" s="1"/>
  <c r="D81" i="21"/>
  <c r="E81" i="21"/>
  <c r="F81" i="21" s="1"/>
  <c r="G81" i="21" s="1"/>
  <c r="H81" i="21" s="1"/>
  <c r="I81" i="21" s="1"/>
  <c r="J81" i="21" s="1"/>
  <c r="K81" i="21" s="1"/>
  <c r="L81" i="21" s="1"/>
  <c r="M81" i="21" s="1"/>
  <c r="N81" i="21" s="1"/>
  <c r="D82" i="21"/>
  <c r="E82" i="21"/>
  <c r="F82" i="21"/>
  <c r="G82" i="21" s="1"/>
  <c r="H82" i="21" s="1"/>
  <c r="I82" i="21" s="1"/>
  <c r="J82" i="21" s="1"/>
  <c r="K82" i="21" s="1"/>
  <c r="L82" i="21" s="1"/>
  <c r="M82" i="21" s="1"/>
  <c r="N82" i="21"/>
  <c r="D83" i="21"/>
  <c r="E83" i="21"/>
  <c r="F83" i="21"/>
  <c r="G83" i="21"/>
  <c r="H83" i="21" s="1"/>
  <c r="I83" i="21" s="1"/>
  <c r="J83" i="21" s="1"/>
  <c r="K83" i="21" s="1"/>
  <c r="L83" i="21" s="1"/>
  <c r="M83" i="21" s="1"/>
  <c r="N83" i="21" s="1"/>
  <c r="D84" i="21"/>
  <c r="E84" i="21" s="1"/>
  <c r="F84" i="21" s="1"/>
  <c r="G84" i="21" s="1"/>
  <c r="H84" i="21" s="1"/>
  <c r="I84" i="21" s="1"/>
  <c r="J84" i="21" s="1"/>
  <c r="K84" i="21" s="1"/>
  <c r="L84" i="21"/>
  <c r="M84" i="21" s="1"/>
  <c r="N84" i="21" s="1"/>
  <c r="D85" i="21"/>
  <c r="E85" i="21"/>
  <c r="F85" i="21" s="1"/>
  <c r="G85" i="21" s="1"/>
  <c r="H85" i="21" s="1"/>
  <c r="I85" i="21" s="1"/>
  <c r="J85" i="21" s="1"/>
  <c r="K85" i="21" s="1"/>
  <c r="L85" i="21" s="1"/>
  <c r="M85" i="21" s="1"/>
  <c r="N85" i="21" s="1"/>
  <c r="D86" i="21"/>
  <c r="E86" i="21"/>
  <c r="F86" i="21"/>
  <c r="G86" i="21" s="1"/>
  <c r="H86" i="21" s="1"/>
  <c r="I86" i="21" s="1"/>
  <c r="J86" i="21"/>
  <c r="K86" i="21" s="1"/>
  <c r="L86" i="21" s="1"/>
  <c r="M86" i="21" s="1"/>
  <c r="N86" i="21" s="1"/>
  <c r="D87" i="21"/>
  <c r="E87" i="21"/>
  <c r="F87" i="21"/>
  <c r="G87" i="21"/>
  <c r="H87" i="21" s="1"/>
  <c r="I87" i="21" s="1"/>
  <c r="J87" i="21" s="1"/>
  <c r="K87" i="21" s="1"/>
  <c r="L87" i="21" s="1"/>
  <c r="M87" i="21" s="1"/>
  <c r="N87" i="21" s="1"/>
  <c r="D88" i="21"/>
  <c r="E88" i="21" s="1"/>
  <c r="F88" i="21" s="1"/>
  <c r="G88" i="21" s="1"/>
  <c r="H88" i="21"/>
  <c r="I88" i="21" s="1"/>
  <c r="J88" i="21" s="1"/>
  <c r="K88" i="21" s="1"/>
  <c r="L88" i="21" s="1"/>
  <c r="M88" i="21" s="1"/>
  <c r="N88" i="21" s="1"/>
  <c r="D89" i="21"/>
  <c r="E89" i="21"/>
  <c r="F89" i="21" s="1"/>
  <c r="G89" i="21" s="1"/>
  <c r="H89" i="21" s="1"/>
  <c r="I89" i="21"/>
  <c r="J89" i="21" s="1"/>
  <c r="K89" i="21" s="1"/>
  <c r="L89" i="21" s="1"/>
  <c r="M89" i="21" s="1"/>
  <c r="N89" i="21" s="1"/>
  <c r="D90" i="21"/>
  <c r="E90" i="21"/>
  <c r="F90" i="21"/>
  <c r="G90" i="21" s="1"/>
  <c r="H90" i="21" s="1"/>
  <c r="I90" i="21" s="1"/>
  <c r="J90" i="21" s="1"/>
  <c r="K90" i="21" s="1"/>
  <c r="L90" i="21" s="1"/>
  <c r="M90" i="21" s="1"/>
  <c r="N90" i="21" s="1"/>
  <c r="D91" i="21"/>
  <c r="E91" i="21"/>
  <c r="F91" i="21"/>
  <c r="G91" i="21"/>
  <c r="H91" i="21" s="1"/>
  <c r="I91" i="21" s="1"/>
  <c r="J91" i="21" s="1"/>
  <c r="K91" i="21" s="1"/>
  <c r="L91" i="21" s="1"/>
  <c r="M91" i="21" s="1"/>
  <c r="N91" i="21" s="1"/>
  <c r="D92" i="21"/>
  <c r="E92" i="21" s="1"/>
  <c r="F92" i="21" s="1"/>
  <c r="G92" i="21" s="1"/>
  <c r="H92" i="21" s="1"/>
  <c r="I92" i="21" s="1"/>
  <c r="J92" i="21" s="1"/>
  <c r="K92" i="21" s="1"/>
  <c r="L92" i="21" s="1"/>
  <c r="M92" i="21" s="1"/>
  <c r="N92" i="21" s="1"/>
  <c r="D93" i="21"/>
  <c r="E93" i="21" s="1"/>
  <c r="F93" i="21" s="1"/>
  <c r="G93" i="21" s="1"/>
  <c r="H93" i="21" s="1"/>
  <c r="I93" i="21" s="1"/>
  <c r="J93" i="21" s="1"/>
  <c r="K93" i="21" s="1"/>
  <c r="L93" i="21" s="1"/>
  <c r="M93" i="21" s="1"/>
  <c r="N93" i="21" s="1"/>
  <c r="D94" i="21"/>
  <c r="E94" i="21"/>
  <c r="F94" i="21" s="1"/>
  <c r="G94" i="21" s="1"/>
  <c r="H94" i="21" s="1"/>
  <c r="I94" i="21" s="1"/>
  <c r="J94" i="21" s="1"/>
  <c r="K94" i="21" s="1"/>
  <c r="L94" i="21" s="1"/>
  <c r="M94" i="21"/>
  <c r="N94" i="21" s="1"/>
  <c r="D95" i="21"/>
  <c r="E95" i="21"/>
  <c r="F95" i="21"/>
  <c r="G95" i="21" s="1"/>
  <c r="H95" i="21" s="1"/>
  <c r="I95" i="21" s="1"/>
  <c r="J95" i="21" s="1"/>
  <c r="K95" i="21" s="1"/>
  <c r="L95" i="21" s="1"/>
  <c r="M95" i="21" s="1"/>
  <c r="N95" i="21"/>
  <c r="D96" i="21"/>
  <c r="E96" i="21" s="1"/>
  <c r="F96" i="21" s="1"/>
  <c r="G96" i="21" s="1"/>
  <c r="H96" i="21" s="1"/>
  <c r="I96" i="21" s="1"/>
  <c r="J96" i="21" s="1"/>
  <c r="K96" i="21"/>
  <c r="L96" i="21" s="1"/>
  <c r="M96" i="21" s="1"/>
  <c r="N96" i="21" s="1"/>
  <c r="D97" i="21"/>
  <c r="E97" i="21" s="1"/>
  <c r="F97" i="21" s="1"/>
  <c r="G97" i="21" s="1"/>
  <c r="H97" i="21"/>
  <c r="I97" i="21" s="1"/>
  <c r="J97" i="21" s="1"/>
  <c r="K97" i="21" s="1"/>
  <c r="L97" i="21" s="1"/>
  <c r="M97" i="21" s="1"/>
  <c r="N97" i="21" s="1"/>
  <c r="D98" i="21"/>
  <c r="E98" i="21"/>
  <c r="F98" i="21" s="1"/>
  <c r="G98" i="21" s="1"/>
  <c r="H98" i="21" s="1"/>
  <c r="I98" i="21" s="1"/>
  <c r="J98" i="21" s="1"/>
  <c r="K98" i="21" s="1"/>
  <c r="L98" i="21" s="1"/>
  <c r="M98" i="21" s="1"/>
  <c r="N98" i="21" s="1"/>
  <c r="D99" i="21"/>
  <c r="E99" i="21"/>
  <c r="F99" i="21"/>
  <c r="G99" i="21" s="1"/>
  <c r="H99" i="21" s="1"/>
  <c r="I99" i="21" s="1"/>
  <c r="J99" i="21" s="1"/>
  <c r="K99" i="21" s="1"/>
  <c r="L99" i="21" s="1"/>
  <c r="M99" i="21" s="1"/>
  <c r="N99" i="21" s="1"/>
  <c r="D100" i="21"/>
  <c r="E100" i="21" s="1"/>
  <c r="F100" i="21" s="1"/>
  <c r="G100" i="21" s="1"/>
  <c r="H100" i="21" s="1"/>
  <c r="I100" i="21" s="1"/>
  <c r="J100" i="21" s="1"/>
  <c r="K100" i="21" s="1"/>
  <c r="L100" i="21" s="1"/>
  <c r="M100" i="21" s="1"/>
  <c r="N100" i="21" s="1"/>
  <c r="D101" i="21"/>
  <c r="E101" i="21"/>
  <c r="F101" i="21" s="1"/>
  <c r="G101" i="21" s="1"/>
  <c r="H101" i="21" s="1"/>
  <c r="I101" i="21" s="1"/>
  <c r="J101" i="21" s="1"/>
  <c r="K101" i="21" s="1"/>
  <c r="L101" i="21" s="1"/>
  <c r="M101" i="21"/>
  <c r="N101" i="21" s="1"/>
  <c r="D102" i="21"/>
  <c r="E102" i="21"/>
  <c r="F102" i="21" s="1"/>
  <c r="G102" i="21" s="1"/>
  <c r="H102" i="21" s="1"/>
  <c r="I102" i="21" s="1"/>
  <c r="J102" i="21" s="1"/>
  <c r="K102" i="21" s="1"/>
  <c r="L102" i="21" s="1"/>
  <c r="M102" i="21" s="1"/>
  <c r="N102" i="21" s="1"/>
  <c r="D103" i="21"/>
  <c r="E103" i="21"/>
  <c r="F103" i="21"/>
  <c r="G103" i="21" s="1"/>
  <c r="H103" i="21" s="1"/>
  <c r="I103" i="21" s="1"/>
  <c r="J103" i="21" s="1"/>
  <c r="K103" i="21" s="1"/>
  <c r="L103" i="21" s="1"/>
  <c r="M103" i="21" s="1"/>
  <c r="N103" i="21" s="1"/>
  <c r="D104" i="21"/>
  <c r="E104" i="21" s="1"/>
  <c r="F104" i="21" s="1"/>
  <c r="G104" i="21"/>
  <c r="H104" i="21" s="1"/>
  <c r="I104" i="21" s="1"/>
  <c r="J104" i="21" s="1"/>
  <c r="K104" i="21" s="1"/>
  <c r="L104" i="21" s="1"/>
  <c r="M104" i="21" s="1"/>
  <c r="N104" i="21" s="1"/>
  <c r="D105" i="21"/>
  <c r="E105" i="21" s="1"/>
  <c r="F105" i="21" s="1"/>
  <c r="G105" i="21" s="1"/>
  <c r="H105" i="21" s="1"/>
  <c r="I105" i="21" s="1"/>
  <c r="J105" i="21" s="1"/>
  <c r="K105" i="21" s="1"/>
  <c r="L105" i="21" s="1"/>
  <c r="M105" i="21" s="1"/>
  <c r="N105" i="21" s="1"/>
  <c r="D106" i="21"/>
  <c r="E106" i="21"/>
  <c r="F106" i="21"/>
  <c r="G106" i="21" s="1"/>
  <c r="H106" i="21" s="1"/>
  <c r="I106" i="21" s="1"/>
  <c r="J106" i="21" s="1"/>
  <c r="K106" i="21" s="1"/>
  <c r="L106" i="21" s="1"/>
  <c r="M106" i="21" s="1"/>
  <c r="N106" i="21" s="1"/>
  <c r="D107" i="21"/>
  <c r="E107" i="21"/>
  <c r="F107" i="21"/>
  <c r="G107" i="21"/>
  <c r="H107" i="21" s="1"/>
  <c r="I107" i="21" s="1"/>
  <c r="J107" i="21" s="1"/>
  <c r="K107" i="21" s="1"/>
  <c r="L107" i="21" s="1"/>
  <c r="M107" i="21" s="1"/>
  <c r="N107" i="21" s="1"/>
  <c r="D108" i="21"/>
  <c r="E108" i="21" s="1"/>
  <c r="F108" i="21" s="1"/>
  <c r="G108" i="21" s="1"/>
  <c r="H108" i="21" s="1"/>
  <c r="I108" i="21" s="1"/>
  <c r="J108" i="21" s="1"/>
  <c r="K108" i="21" s="1"/>
  <c r="L108" i="21" s="1"/>
  <c r="M108" i="21" s="1"/>
  <c r="N108" i="21" s="1"/>
  <c r="D109" i="21"/>
  <c r="E109" i="21" s="1"/>
  <c r="F109" i="21" s="1"/>
  <c r="G109" i="21" s="1"/>
  <c r="H109" i="21" s="1"/>
  <c r="I109" i="21" s="1"/>
  <c r="J109" i="21" s="1"/>
  <c r="K109" i="21" s="1"/>
  <c r="L109" i="21" s="1"/>
  <c r="M109" i="21" s="1"/>
  <c r="N109" i="21" s="1"/>
  <c r="D110" i="21"/>
  <c r="E110" i="21"/>
  <c r="F110" i="21" s="1"/>
  <c r="G110" i="21" s="1"/>
  <c r="H110" i="21" s="1"/>
  <c r="I110" i="21" s="1"/>
  <c r="J110" i="21" s="1"/>
  <c r="K110" i="21" s="1"/>
  <c r="L110" i="21" s="1"/>
  <c r="M110" i="21"/>
  <c r="N110" i="21" s="1"/>
  <c r="D111" i="21"/>
  <c r="E111" i="21"/>
  <c r="F111" i="21"/>
  <c r="G111" i="21" s="1"/>
  <c r="H111" i="21" s="1"/>
  <c r="I111" i="21" s="1"/>
  <c r="J111" i="21" s="1"/>
  <c r="K111" i="21" s="1"/>
  <c r="L111" i="21" s="1"/>
  <c r="M111" i="21" s="1"/>
  <c r="N111" i="21"/>
  <c r="D112" i="21"/>
  <c r="E112" i="21" s="1"/>
  <c r="F112" i="21" s="1"/>
  <c r="G112" i="21" s="1"/>
  <c r="H112" i="21" s="1"/>
  <c r="I112" i="21" s="1"/>
  <c r="J112" i="21" s="1"/>
  <c r="K112" i="21"/>
  <c r="L112" i="21" s="1"/>
  <c r="M112" i="21" s="1"/>
  <c r="N112" i="21" s="1"/>
  <c r="D113" i="21"/>
  <c r="E113" i="21" s="1"/>
  <c r="F113" i="21" s="1"/>
  <c r="G113" i="21" s="1"/>
  <c r="H113" i="21" s="1"/>
  <c r="I113" i="21"/>
  <c r="J113" i="21" s="1"/>
  <c r="K113" i="21" s="1"/>
  <c r="L113" i="21" s="1"/>
  <c r="M113" i="21" s="1"/>
  <c r="N113" i="21" s="1"/>
  <c r="D114" i="21"/>
  <c r="E114" i="21"/>
  <c r="F114" i="21" s="1"/>
  <c r="G114" i="21" s="1"/>
  <c r="H114" i="21" s="1"/>
  <c r="I114" i="21" s="1"/>
  <c r="J114" i="21" s="1"/>
  <c r="K114" i="21" s="1"/>
  <c r="L114" i="21" s="1"/>
  <c r="M114" i="21" s="1"/>
  <c r="N114" i="21" s="1"/>
  <c r="D115" i="21"/>
  <c r="E115" i="21"/>
  <c r="F115" i="21"/>
  <c r="G115" i="21" s="1"/>
  <c r="H115" i="21" s="1"/>
  <c r="I115" i="21" s="1"/>
  <c r="J115" i="21" s="1"/>
  <c r="K115" i="21"/>
  <c r="L115" i="21" s="1"/>
  <c r="M115" i="21" s="1"/>
  <c r="N115" i="21" s="1"/>
  <c r="D116" i="21"/>
  <c r="E116" i="21" s="1"/>
  <c r="F116" i="21" s="1"/>
  <c r="G116" i="21" s="1"/>
  <c r="H116" i="21" s="1"/>
  <c r="I116" i="21" s="1"/>
  <c r="J116" i="21" s="1"/>
  <c r="K116" i="21" s="1"/>
  <c r="L116" i="21" s="1"/>
  <c r="M116" i="21" s="1"/>
  <c r="N116" i="21" s="1"/>
  <c r="D117" i="21"/>
  <c r="E117" i="21"/>
  <c r="F117" i="21" s="1"/>
  <c r="G117" i="21" s="1"/>
  <c r="H117" i="21" s="1"/>
  <c r="I117" i="21" s="1"/>
  <c r="J117" i="21" s="1"/>
  <c r="K117" i="21" s="1"/>
  <c r="L117" i="21" s="1"/>
  <c r="M117" i="21"/>
  <c r="N117" i="21" s="1"/>
  <c r="D118" i="21"/>
  <c r="E118" i="21"/>
  <c r="F118" i="21" s="1"/>
  <c r="G118" i="21" s="1"/>
  <c r="H118" i="21" s="1"/>
  <c r="I118" i="21" s="1"/>
  <c r="J118" i="21" s="1"/>
  <c r="K118" i="21" s="1"/>
  <c r="L118" i="21" s="1"/>
  <c r="M118" i="21" s="1"/>
  <c r="N118" i="21" s="1"/>
  <c r="D119" i="21"/>
  <c r="E119" i="21"/>
  <c r="F119" i="21"/>
  <c r="G119" i="21" s="1"/>
  <c r="H119" i="21" s="1"/>
  <c r="I119" i="21" s="1"/>
  <c r="J119" i="21"/>
  <c r="K119" i="21" s="1"/>
  <c r="L119" i="21" s="1"/>
  <c r="M119" i="21" s="1"/>
  <c r="N119" i="21" s="1"/>
  <c r="D120" i="21"/>
  <c r="E120" i="21" s="1"/>
  <c r="F120" i="21" s="1"/>
  <c r="G120" i="21"/>
  <c r="H120" i="21"/>
  <c r="I120" i="21" s="1"/>
  <c r="J120" i="21" s="1"/>
  <c r="K120" i="21" s="1"/>
  <c r="L120" i="21" s="1"/>
  <c r="M120" i="21" s="1"/>
  <c r="N120" i="21" s="1"/>
  <c r="D121" i="21"/>
  <c r="E121" i="21"/>
  <c r="F121" i="21" s="1"/>
  <c r="G121" i="21" s="1"/>
  <c r="H121" i="21" s="1"/>
  <c r="I121" i="21" s="1"/>
  <c r="J121" i="21" s="1"/>
  <c r="K121" i="21" s="1"/>
  <c r="L121" i="21" s="1"/>
  <c r="M121" i="21" s="1"/>
  <c r="N121" i="21" s="1"/>
  <c r="D122" i="21"/>
  <c r="E122" i="21"/>
  <c r="F122" i="21"/>
  <c r="G122" i="21" s="1"/>
  <c r="H122" i="21" s="1"/>
  <c r="I122" i="21"/>
  <c r="J122" i="21" s="1"/>
  <c r="K122" i="21" s="1"/>
  <c r="L122" i="21" s="1"/>
  <c r="M122" i="21" s="1"/>
  <c r="N122" i="21" s="1"/>
  <c r="D123" i="21"/>
  <c r="E123" i="21"/>
  <c r="F123" i="21"/>
  <c r="G123" i="21"/>
  <c r="H123" i="21" s="1"/>
  <c r="I123" i="21" s="1"/>
  <c r="J123" i="21"/>
  <c r="K123" i="21" s="1"/>
  <c r="L123" i="21" s="1"/>
  <c r="M123" i="21" s="1"/>
  <c r="N123" i="21" s="1"/>
  <c r="D124" i="21"/>
  <c r="E124" i="21" s="1"/>
  <c r="F124" i="21" s="1"/>
  <c r="G124" i="21"/>
  <c r="H124" i="21" s="1"/>
  <c r="I124" i="21" s="1"/>
  <c r="J124" i="21" s="1"/>
  <c r="K124" i="21" s="1"/>
  <c r="L124" i="21" s="1"/>
  <c r="M124" i="21" s="1"/>
  <c r="N124" i="21" s="1"/>
  <c r="D125" i="21"/>
  <c r="E125" i="21" s="1"/>
  <c r="F125" i="21" s="1"/>
  <c r="G125" i="21" s="1"/>
  <c r="H125" i="21" s="1"/>
  <c r="I125" i="21" s="1"/>
  <c r="J125" i="21" s="1"/>
  <c r="K125" i="21" s="1"/>
  <c r="L125" i="21"/>
  <c r="M125" i="21" s="1"/>
  <c r="N125" i="21" s="1"/>
  <c r="D126" i="21"/>
  <c r="E126" i="21"/>
  <c r="F126" i="21" s="1"/>
  <c r="G126" i="21" s="1"/>
  <c r="H126" i="21" s="1"/>
  <c r="I126" i="21" s="1"/>
  <c r="J126" i="21" s="1"/>
  <c r="K126" i="21" s="1"/>
  <c r="L126" i="21" s="1"/>
  <c r="M126" i="21" s="1"/>
  <c r="N126" i="21" s="1"/>
  <c r="D127" i="21"/>
  <c r="E127" i="21" s="1"/>
  <c r="F127" i="21" s="1"/>
  <c r="G127" i="21" s="1"/>
  <c r="H127" i="21" s="1"/>
  <c r="I127" i="21" s="1"/>
  <c r="J127" i="21" s="1"/>
  <c r="K127" i="21" s="1"/>
  <c r="L127" i="21" s="1"/>
  <c r="M127" i="21" s="1"/>
  <c r="N127" i="21" s="1"/>
  <c r="D128" i="21"/>
  <c r="E128" i="21" s="1"/>
  <c r="F128" i="21" s="1"/>
  <c r="G128" i="21"/>
  <c r="H128" i="21" s="1"/>
  <c r="I128" i="21" s="1"/>
  <c r="J128" i="21" s="1"/>
  <c r="K128" i="21" s="1"/>
  <c r="L128" i="21" s="1"/>
  <c r="M128" i="21" s="1"/>
  <c r="N128" i="21" s="1"/>
  <c r="D129" i="21"/>
  <c r="E129" i="21" s="1"/>
  <c r="F129" i="21" s="1"/>
  <c r="G129" i="21" s="1"/>
  <c r="H129" i="21" s="1"/>
  <c r="I129" i="21" s="1"/>
  <c r="J129" i="21" s="1"/>
  <c r="K129" i="21" s="1"/>
  <c r="L129" i="21" s="1"/>
  <c r="M129" i="21" s="1"/>
  <c r="N129" i="21" s="1"/>
  <c r="D130" i="21"/>
  <c r="E130" i="21"/>
  <c r="F130" i="21" s="1"/>
  <c r="G130" i="21" s="1"/>
  <c r="H130" i="21" s="1"/>
  <c r="I130" i="21"/>
  <c r="J130" i="21" s="1"/>
  <c r="K130" i="21" s="1"/>
  <c r="L130" i="21" s="1"/>
  <c r="M130" i="21" s="1"/>
  <c r="N130" i="21" s="1"/>
  <c r="D131" i="21"/>
  <c r="E131" i="21"/>
  <c r="F131" i="21" s="1"/>
  <c r="G131" i="21" s="1"/>
  <c r="H131" i="21" s="1"/>
  <c r="I131" i="21"/>
  <c r="J131" i="21" s="1"/>
  <c r="K131" i="21" s="1"/>
  <c r="L131" i="21" s="1"/>
  <c r="M131" i="21" s="1"/>
  <c r="N131" i="21" s="1"/>
  <c r="D132" i="21"/>
  <c r="E132" i="21" s="1"/>
  <c r="F132" i="21" s="1"/>
  <c r="G132" i="21" s="1"/>
  <c r="H132" i="21" s="1"/>
  <c r="I132" i="21" s="1"/>
  <c r="J132" i="21" s="1"/>
  <c r="K132" i="21"/>
  <c r="L132" i="21" s="1"/>
  <c r="M132" i="21" s="1"/>
  <c r="N132" i="21" s="1"/>
  <c r="D133" i="21"/>
  <c r="E133" i="21" s="1"/>
  <c r="F133" i="21" s="1"/>
  <c r="G133" i="21" s="1"/>
  <c r="H133" i="21"/>
  <c r="I133" i="21" s="1"/>
  <c r="J133" i="21" s="1"/>
  <c r="K133" i="21" s="1"/>
  <c r="L133" i="21" s="1"/>
  <c r="M133" i="21" s="1"/>
  <c r="N133" i="21" s="1"/>
  <c r="D134" i="21"/>
  <c r="E134" i="21"/>
  <c r="F134" i="21" s="1"/>
  <c r="G134" i="21" s="1"/>
  <c r="H134" i="21"/>
  <c r="I134" i="21" s="1"/>
  <c r="J134" i="21" s="1"/>
  <c r="K134" i="21" s="1"/>
  <c r="L134" i="21" s="1"/>
  <c r="M134" i="21"/>
  <c r="N134" i="21" s="1"/>
  <c r="D135" i="21"/>
  <c r="E135" i="21"/>
  <c r="F135" i="21"/>
  <c r="G135" i="21" s="1"/>
  <c r="H135" i="21" s="1"/>
  <c r="I135" i="21"/>
  <c r="J135" i="21" s="1"/>
  <c r="K135" i="21" s="1"/>
  <c r="L135" i="21" s="1"/>
  <c r="M135" i="21" s="1"/>
  <c r="N135" i="21" s="1"/>
  <c r="D136" i="21"/>
  <c r="E136" i="21" s="1"/>
  <c r="F136" i="21"/>
  <c r="G136" i="21" s="1"/>
  <c r="H136" i="21" s="1"/>
  <c r="I136" i="21" s="1"/>
  <c r="J136" i="21" s="1"/>
  <c r="K136" i="21" s="1"/>
  <c r="L136" i="21" s="1"/>
  <c r="M136" i="21" s="1"/>
  <c r="N136" i="21" s="1"/>
  <c r="D137" i="21"/>
  <c r="E137" i="21"/>
  <c r="F137" i="21" s="1"/>
  <c r="G137" i="21" s="1"/>
  <c r="H137" i="21"/>
  <c r="I137" i="21" s="1"/>
  <c r="J137" i="21" s="1"/>
  <c r="K137" i="21" s="1"/>
  <c r="L137" i="21" s="1"/>
  <c r="M137" i="21"/>
  <c r="N137" i="21" s="1"/>
  <c r="D138" i="21"/>
  <c r="E138" i="21"/>
  <c r="F138" i="21" s="1"/>
  <c r="G138" i="21" s="1"/>
  <c r="H138" i="21" s="1"/>
  <c r="I138" i="21" s="1"/>
  <c r="J138" i="21" s="1"/>
  <c r="K138" i="21" s="1"/>
  <c r="L138" i="21" s="1"/>
  <c r="M138" i="21" s="1"/>
  <c r="N138" i="21" s="1"/>
  <c r="D139" i="21"/>
  <c r="E139" i="21"/>
  <c r="F139" i="21"/>
  <c r="G139" i="21" s="1"/>
  <c r="H139" i="21" s="1"/>
  <c r="I139" i="21" s="1"/>
  <c r="J139" i="21" s="1"/>
  <c r="K139" i="21" s="1"/>
  <c r="L139" i="21" s="1"/>
  <c r="M139" i="21" s="1"/>
  <c r="N139" i="21" s="1"/>
  <c r="D140" i="21"/>
  <c r="E140" i="21" s="1"/>
  <c r="F140" i="21"/>
  <c r="G140" i="21" s="1"/>
  <c r="H140" i="21"/>
  <c r="I140" i="21" s="1"/>
  <c r="J140" i="21" s="1"/>
  <c r="K140" i="21" s="1"/>
  <c r="L140" i="21" s="1"/>
  <c r="M140" i="21" s="1"/>
  <c r="N140" i="21"/>
  <c r="D141" i="21"/>
  <c r="E141" i="21"/>
  <c r="F141" i="21" s="1"/>
  <c r="G141" i="21" s="1"/>
  <c r="H141" i="21" s="1"/>
  <c r="I141" i="21" s="1"/>
  <c r="J141" i="21" s="1"/>
  <c r="K141" i="21" s="1"/>
  <c r="L141" i="21" s="1"/>
  <c r="M141" i="21" s="1"/>
  <c r="N141" i="21" s="1"/>
  <c r="D142" i="21"/>
  <c r="E142" i="21"/>
  <c r="F142" i="21" s="1"/>
  <c r="G142" i="21" s="1"/>
  <c r="H142" i="21"/>
  <c r="I142" i="21" s="1"/>
  <c r="J142" i="21" s="1"/>
  <c r="K142" i="21" s="1"/>
  <c r="L142" i="21" s="1"/>
  <c r="M142" i="21" s="1"/>
  <c r="N142" i="21" s="1"/>
  <c r="D143" i="21"/>
  <c r="E143" i="21"/>
  <c r="F143" i="21"/>
  <c r="G143" i="21" s="1"/>
  <c r="H143" i="21" s="1"/>
  <c r="I143" i="21"/>
  <c r="J143" i="21" s="1"/>
  <c r="K143" i="21" s="1"/>
  <c r="L143" i="21" s="1"/>
  <c r="M143" i="21" s="1"/>
  <c r="N143" i="21" s="1"/>
  <c r="D144" i="21"/>
  <c r="E144" i="21" s="1"/>
  <c r="F144" i="21"/>
  <c r="G144" i="21" s="1"/>
  <c r="H144" i="21" s="1"/>
  <c r="I144" i="21" s="1"/>
  <c r="J144" i="21"/>
  <c r="K144" i="21" s="1"/>
  <c r="L144" i="21" s="1"/>
  <c r="M144" i="21" s="1"/>
  <c r="N144" i="21" s="1"/>
  <c r="D145" i="21"/>
  <c r="E145" i="21"/>
  <c r="F145" i="21" s="1"/>
  <c r="G145" i="21" s="1"/>
  <c r="H145" i="21" s="1"/>
  <c r="I145" i="21" s="1"/>
  <c r="J145" i="21" s="1"/>
  <c r="K145" i="21" s="1"/>
  <c r="L145" i="21" s="1"/>
  <c r="M145" i="21" s="1"/>
  <c r="N145" i="21" s="1"/>
  <c r="D146" i="21"/>
  <c r="E146" i="21" s="1"/>
  <c r="F146" i="21"/>
  <c r="G146" i="21" s="1"/>
  <c r="H146" i="21" s="1"/>
  <c r="I146" i="21" s="1"/>
  <c r="J146" i="21"/>
  <c r="K146" i="21" s="1"/>
  <c r="L146" i="21" s="1"/>
  <c r="M146" i="21" s="1"/>
  <c r="N146" i="21" s="1"/>
  <c r="D147" i="21"/>
  <c r="E147" i="21"/>
  <c r="F147" i="21" s="1"/>
  <c r="G147" i="21" s="1"/>
  <c r="H147" i="21" s="1"/>
  <c r="I147" i="21" s="1"/>
  <c r="J147" i="21" s="1"/>
  <c r="K147" i="21" s="1"/>
  <c r="L147" i="21" s="1"/>
  <c r="M147" i="21" s="1"/>
  <c r="N147" i="21" s="1"/>
  <c r="D148" i="21"/>
  <c r="E148" i="21" s="1"/>
  <c r="F148" i="21"/>
  <c r="G148" i="21" s="1"/>
  <c r="H148" i="21" s="1"/>
  <c r="I148" i="21" s="1"/>
  <c r="J148" i="21"/>
  <c r="K148" i="21" s="1"/>
  <c r="L148" i="21" s="1"/>
  <c r="M148" i="21" s="1"/>
  <c r="N148" i="21" s="1"/>
  <c r="D149" i="21"/>
  <c r="E149" i="21"/>
  <c r="F149" i="21" s="1"/>
  <c r="G149" i="21" s="1"/>
  <c r="H149" i="21" s="1"/>
  <c r="I149" i="21" s="1"/>
  <c r="J149" i="21" s="1"/>
  <c r="K149" i="21" s="1"/>
  <c r="L149" i="21" s="1"/>
  <c r="M149" i="21" s="1"/>
  <c r="N149" i="21" s="1"/>
  <c r="D150" i="21"/>
  <c r="E150" i="21" s="1"/>
  <c r="F150" i="21"/>
  <c r="G150" i="21" s="1"/>
  <c r="H150" i="21" s="1"/>
  <c r="I150" i="21" s="1"/>
  <c r="J150" i="21"/>
  <c r="K150" i="21" s="1"/>
  <c r="L150" i="21" s="1"/>
  <c r="M150" i="21" s="1"/>
  <c r="N150" i="21" s="1"/>
  <c r="D151" i="21"/>
  <c r="E151" i="21"/>
  <c r="F151" i="21" s="1"/>
  <c r="G151" i="21" s="1"/>
  <c r="H151" i="21" s="1"/>
  <c r="I151" i="21" s="1"/>
  <c r="J151" i="21" s="1"/>
  <c r="K151" i="21" s="1"/>
  <c r="L151" i="21" s="1"/>
  <c r="M151" i="21" s="1"/>
  <c r="N151" i="21" s="1"/>
  <c r="D152" i="21"/>
  <c r="E152" i="21" s="1"/>
  <c r="F152" i="21"/>
  <c r="G152" i="21" s="1"/>
  <c r="H152" i="21" s="1"/>
  <c r="I152" i="21" s="1"/>
  <c r="J152" i="21"/>
  <c r="K152" i="21" s="1"/>
  <c r="L152" i="21" s="1"/>
  <c r="M152" i="21" s="1"/>
  <c r="N152" i="21" s="1"/>
  <c r="D153" i="21"/>
  <c r="E153" i="21"/>
  <c r="F153" i="21" s="1"/>
  <c r="G153" i="21" s="1"/>
  <c r="H153" i="21" s="1"/>
  <c r="I153" i="21" s="1"/>
  <c r="J153" i="21" s="1"/>
  <c r="K153" i="21" s="1"/>
  <c r="L153" i="21" s="1"/>
  <c r="M153" i="21" s="1"/>
  <c r="N153" i="21" s="1"/>
  <c r="D154" i="21"/>
  <c r="E154" i="21" s="1"/>
  <c r="F154" i="21"/>
  <c r="G154" i="21" s="1"/>
  <c r="H154" i="21" s="1"/>
  <c r="I154" i="21" s="1"/>
  <c r="J154" i="21"/>
  <c r="K154" i="21" s="1"/>
  <c r="L154" i="21" s="1"/>
  <c r="M154" i="21" s="1"/>
  <c r="N154" i="21" s="1"/>
  <c r="D155" i="21"/>
  <c r="E155" i="21"/>
  <c r="F155" i="21" s="1"/>
  <c r="G155" i="21" s="1"/>
  <c r="H155" i="21" s="1"/>
  <c r="I155" i="21" s="1"/>
  <c r="J155" i="21" s="1"/>
  <c r="K155" i="21" s="1"/>
  <c r="L155" i="21" s="1"/>
  <c r="M155" i="21" s="1"/>
  <c r="N155" i="21" s="1"/>
  <c r="D156" i="21"/>
  <c r="E156" i="21" s="1"/>
  <c r="F156" i="21"/>
  <c r="G156" i="21" s="1"/>
  <c r="H156" i="21" s="1"/>
  <c r="I156" i="21" s="1"/>
  <c r="J156" i="21"/>
  <c r="K156" i="21" s="1"/>
  <c r="L156" i="21" s="1"/>
  <c r="M156" i="21" s="1"/>
  <c r="N156" i="21" s="1"/>
  <c r="D157" i="21"/>
  <c r="E157" i="21"/>
  <c r="F157" i="21" s="1"/>
  <c r="G157" i="21" s="1"/>
  <c r="H157" i="21" s="1"/>
  <c r="I157" i="21" s="1"/>
  <c r="J157" i="21" s="1"/>
  <c r="K157" i="21" s="1"/>
  <c r="L157" i="21" s="1"/>
  <c r="M157" i="21" s="1"/>
  <c r="N157" i="21" s="1"/>
  <c r="D158" i="21"/>
  <c r="E158" i="21" s="1"/>
  <c r="F158" i="21"/>
  <c r="G158" i="21" s="1"/>
  <c r="H158" i="21" s="1"/>
  <c r="I158" i="21" s="1"/>
  <c r="J158" i="21"/>
  <c r="K158" i="21" s="1"/>
  <c r="L158" i="21" s="1"/>
  <c r="M158" i="21" s="1"/>
  <c r="N158" i="21" s="1"/>
  <c r="D159" i="21"/>
  <c r="E159" i="21"/>
  <c r="F159" i="21" s="1"/>
  <c r="G159" i="21" s="1"/>
  <c r="H159" i="21" s="1"/>
  <c r="I159" i="21" s="1"/>
  <c r="J159" i="21" s="1"/>
  <c r="K159" i="21" s="1"/>
  <c r="L159" i="21" s="1"/>
  <c r="M159" i="21" s="1"/>
  <c r="N159" i="21" s="1"/>
  <c r="D160" i="21"/>
  <c r="E160" i="21" s="1"/>
  <c r="F160" i="21"/>
  <c r="G160" i="21" s="1"/>
  <c r="H160" i="21" s="1"/>
  <c r="I160" i="21" s="1"/>
  <c r="J160" i="21"/>
  <c r="K160" i="21" s="1"/>
  <c r="L160" i="21" s="1"/>
  <c r="M160" i="21" s="1"/>
  <c r="N160" i="21" s="1"/>
  <c r="D161" i="21"/>
  <c r="E161" i="21"/>
  <c r="F161" i="21" s="1"/>
  <c r="G161" i="21" s="1"/>
  <c r="H161" i="21" s="1"/>
  <c r="I161" i="21" s="1"/>
  <c r="J161" i="21" s="1"/>
  <c r="K161" i="21" s="1"/>
  <c r="L161" i="21" s="1"/>
  <c r="M161" i="21" s="1"/>
  <c r="N161" i="21" s="1"/>
  <c r="D162" i="21"/>
  <c r="E162" i="21" s="1"/>
  <c r="F162" i="21"/>
  <c r="G162" i="21" s="1"/>
  <c r="H162" i="21" s="1"/>
  <c r="I162" i="21" s="1"/>
  <c r="J162" i="21"/>
  <c r="K162" i="21" s="1"/>
  <c r="L162" i="21" s="1"/>
  <c r="M162" i="21" s="1"/>
  <c r="N162" i="21" s="1"/>
  <c r="D163" i="21"/>
  <c r="E163" i="21"/>
  <c r="F163" i="21" s="1"/>
  <c r="G163" i="21" s="1"/>
  <c r="H163" i="21" s="1"/>
  <c r="I163" i="21" s="1"/>
  <c r="J163" i="21" s="1"/>
  <c r="K163" i="21" s="1"/>
  <c r="L163" i="21" s="1"/>
  <c r="M163" i="21" s="1"/>
  <c r="N163" i="21" s="1"/>
  <c r="D164" i="21"/>
  <c r="E164" i="21" s="1"/>
  <c r="F164" i="21"/>
  <c r="G164" i="21" s="1"/>
  <c r="H164" i="21" s="1"/>
  <c r="I164" i="21" s="1"/>
  <c r="J164" i="21"/>
  <c r="K164" i="21" s="1"/>
  <c r="L164" i="21" s="1"/>
  <c r="M164" i="21" s="1"/>
  <c r="N164" i="21" s="1"/>
  <c r="D165" i="21"/>
  <c r="E165" i="21"/>
  <c r="F165" i="21" s="1"/>
  <c r="G165" i="21" s="1"/>
  <c r="H165" i="21" s="1"/>
  <c r="I165" i="21" s="1"/>
  <c r="J165" i="21" s="1"/>
  <c r="K165" i="21" s="1"/>
  <c r="L165" i="21" s="1"/>
  <c r="M165" i="21" s="1"/>
  <c r="N165" i="21" s="1"/>
  <c r="D166" i="21"/>
  <c r="E166" i="21" s="1"/>
  <c r="F166" i="21"/>
  <c r="G166" i="21" s="1"/>
  <c r="H166" i="21" s="1"/>
  <c r="I166" i="21" s="1"/>
  <c r="J166" i="21"/>
  <c r="K166" i="21" s="1"/>
  <c r="L166" i="21" s="1"/>
  <c r="M166" i="21" s="1"/>
  <c r="N166" i="21" s="1"/>
  <c r="D167" i="21"/>
  <c r="E167" i="21"/>
  <c r="F167" i="21" s="1"/>
  <c r="G167" i="21" s="1"/>
  <c r="H167" i="21" s="1"/>
  <c r="I167" i="21" s="1"/>
  <c r="J167" i="21" s="1"/>
  <c r="K167" i="21" s="1"/>
  <c r="L167" i="21" s="1"/>
  <c r="M167" i="21" s="1"/>
  <c r="N167" i="21" s="1"/>
  <c r="D168" i="21"/>
  <c r="E168" i="21" s="1"/>
  <c r="F168" i="21"/>
  <c r="G168" i="21" s="1"/>
  <c r="H168" i="21" s="1"/>
  <c r="I168" i="21" s="1"/>
  <c r="J168" i="21"/>
  <c r="K168" i="21" s="1"/>
  <c r="L168" i="21" s="1"/>
  <c r="M168" i="21" s="1"/>
  <c r="N168" i="21" s="1"/>
  <c r="D169" i="21"/>
  <c r="E169" i="21"/>
  <c r="F169" i="21" s="1"/>
  <c r="G169" i="21" s="1"/>
  <c r="H169" i="21" s="1"/>
  <c r="I169" i="21" s="1"/>
  <c r="J169" i="21" s="1"/>
  <c r="K169" i="21" s="1"/>
  <c r="L169" i="21" s="1"/>
  <c r="M169" i="21" s="1"/>
  <c r="N169" i="21" s="1"/>
  <c r="D170" i="21"/>
  <c r="E170" i="21" s="1"/>
  <c r="F170" i="21"/>
  <c r="G170" i="21" s="1"/>
  <c r="H170" i="21" s="1"/>
  <c r="I170" i="21" s="1"/>
  <c r="J170" i="21"/>
  <c r="K170" i="21" s="1"/>
  <c r="L170" i="21" s="1"/>
  <c r="M170" i="21" s="1"/>
  <c r="N170" i="21" s="1"/>
  <c r="D171" i="21"/>
  <c r="E171" i="21"/>
  <c r="F171" i="21" s="1"/>
  <c r="G171" i="21" s="1"/>
  <c r="H171" i="21" s="1"/>
  <c r="I171" i="21" s="1"/>
  <c r="J171" i="21" s="1"/>
  <c r="K171" i="21" s="1"/>
  <c r="L171" i="21" s="1"/>
  <c r="M171" i="21" s="1"/>
  <c r="N171" i="21" s="1"/>
  <c r="D172" i="21"/>
  <c r="E172" i="21" s="1"/>
  <c r="F172" i="21"/>
  <c r="G172" i="21" s="1"/>
  <c r="H172" i="21" s="1"/>
  <c r="I172" i="21" s="1"/>
  <c r="J172" i="21"/>
  <c r="K172" i="21" s="1"/>
  <c r="L172" i="21" s="1"/>
  <c r="M172" i="21" s="1"/>
  <c r="N172" i="21" s="1"/>
  <c r="D173" i="21"/>
  <c r="E173" i="21"/>
  <c r="F173" i="21" s="1"/>
  <c r="G173" i="21" s="1"/>
  <c r="H173" i="21" s="1"/>
  <c r="I173" i="21" s="1"/>
  <c r="J173" i="21" s="1"/>
  <c r="K173" i="21" s="1"/>
  <c r="L173" i="21" s="1"/>
  <c r="M173" i="21" s="1"/>
  <c r="N173" i="21" s="1"/>
  <c r="D174" i="21"/>
  <c r="E174" i="21" s="1"/>
  <c r="F174" i="21"/>
  <c r="G174" i="21" s="1"/>
  <c r="H174" i="21" s="1"/>
  <c r="I174" i="21" s="1"/>
  <c r="J174" i="21"/>
  <c r="K174" i="21" s="1"/>
  <c r="L174" i="21" s="1"/>
  <c r="M174" i="21" s="1"/>
  <c r="N174" i="21" s="1"/>
  <c r="D175" i="21"/>
  <c r="E175" i="21"/>
  <c r="F175" i="21" s="1"/>
  <c r="G175" i="21" s="1"/>
  <c r="H175" i="21" s="1"/>
  <c r="I175" i="21" s="1"/>
  <c r="J175" i="21" s="1"/>
  <c r="K175" i="21" s="1"/>
  <c r="L175" i="21" s="1"/>
  <c r="M175" i="21" s="1"/>
  <c r="N175" i="21" s="1"/>
  <c r="D176" i="21"/>
  <c r="E176" i="21" s="1"/>
  <c r="F176" i="21"/>
  <c r="G176" i="21" s="1"/>
  <c r="H176" i="21" s="1"/>
  <c r="I176" i="21" s="1"/>
  <c r="J176" i="21"/>
  <c r="K176" i="21" s="1"/>
  <c r="L176" i="21" s="1"/>
  <c r="M176" i="21" s="1"/>
  <c r="N176" i="21" s="1"/>
  <c r="D177" i="21"/>
  <c r="E177" i="21"/>
  <c r="F177" i="21" s="1"/>
  <c r="G177" i="21" s="1"/>
  <c r="H177" i="21" s="1"/>
  <c r="I177" i="21" s="1"/>
  <c r="J177" i="21" s="1"/>
  <c r="K177" i="21" s="1"/>
  <c r="L177" i="21" s="1"/>
  <c r="M177" i="21" s="1"/>
  <c r="N177" i="21" s="1"/>
  <c r="D178" i="21"/>
  <c r="E178" i="21" s="1"/>
  <c r="F178" i="21"/>
  <c r="G178" i="21" s="1"/>
  <c r="H178" i="21" s="1"/>
  <c r="I178" i="21" s="1"/>
  <c r="J178" i="21"/>
  <c r="K178" i="21" s="1"/>
  <c r="L178" i="21" s="1"/>
  <c r="M178" i="21" s="1"/>
  <c r="N178" i="21" s="1"/>
  <c r="D179" i="21"/>
  <c r="E179" i="21"/>
  <c r="F179" i="21" s="1"/>
  <c r="G179" i="21" s="1"/>
  <c r="H179" i="21" s="1"/>
  <c r="I179" i="21" s="1"/>
  <c r="J179" i="21" s="1"/>
  <c r="K179" i="21" s="1"/>
  <c r="L179" i="21" s="1"/>
  <c r="M179" i="21" s="1"/>
  <c r="N179" i="21" s="1"/>
  <c r="D180" i="21"/>
  <c r="E180" i="21" s="1"/>
  <c r="F180" i="21"/>
  <c r="G180" i="21" s="1"/>
  <c r="H180" i="21" s="1"/>
  <c r="I180" i="21" s="1"/>
  <c r="J180" i="21"/>
  <c r="K180" i="21" s="1"/>
  <c r="L180" i="21" s="1"/>
  <c r="M180" i="21" s="1"/>
  <c r="N180" i="21" s="1"/>
  <c r="D181" i="21"/>
  <c r="E181" i="21"/>
  <c r="F181" i="21" s="1"/>
  <c r="G181" i="21" s="1"/>
  <c r="H181" i="21" s="1"/>
  <c r="I181" i="21" s="1"/>
  <c r="J181" i="21" s="1"/>
  <c r="K181" i="21" s="1"/>
  <c r="L181" i="21" s="1"/>
  <c r="M181" i="21" s="1"/>
  <c r="N181" i="21" s="1"/>
  <c r="D182" i="21"/>
  <c r="E182" i="21" s="1"/>
  <c r="F182" i="21"/>
  <c r="G182" i="21" s="1"/>
  <c r="H182" i="21" s="1"/>
  <c r="I182" i="21" s="1"/>
  <c r="J182" i="21"/>
  <c r="K182" i="21" s="1"/>
  <c r="L182" i="21" s="1"/>
  <c r="M182" i="21" s="1"/>
  <c r="N182" i="21" s="1"/>
  <c r="D183" i="21"/>
  <c r="E183" i="21"/>
  <c r="F183" i="21" s="1"/>
  <c r="G183" i="21" s="1"/>
  <c r="H183" i="21" s="1"/>
  <c r="I183" i="21" s="1"/>
  <c r="J183" i="21" s="1"/>
  <c r="K183" i="21" s="1"/>
  <c r="L183" i="21" s="1"/>
  <c r="M183" i="21" s="1"/>
  <c r="N183" i="21" s="1"/>
  <c r="D184" i="21"/>
  <c r="E184" i="21" s="1"/>
  <c r="F184" i="21"/>
  <c r="G184" i="21" s="1"/>
  <c r="H184" i="21" s="1"/>
  <c r="I184" i="21" s="1"/>
  <c r="J184" i="21"/>
  <c r="K184" i="21" s="1"/>
  <c r="L184" i="21" s="1"/>
  <c r="M184" i="21" s="1"/>
  <c r="N184" i="21" s="1"/>
  <c r="D185" i="21"/>
  <c r="E185" i="21"/>
  <c r="F185" i="21" s="1"/>
  <c r="G185" i="21" s="1"/>
  <c r="H185" i="21" s="1"/>
  <c r="I185" i="21" s="1"/>
  <c r="J185" i="21" s="1"/>
  <c r="K185" i="21" s="1"/>
  <c r="L185" i="21" s="1"/>
  <c r="M185" i="21" s="1"/>
  <c r="N185" i="21" s="1"/>
  <c r="D186" i="21"/>
  <c r="E186" i="21" s="1"/>
  <c r="F186" i="21"/>
  <c r="G186" i="21" s="1"/>
  <c r="H186" i="21" s="1"/>
  <c r="I186" i="21" s="1"/>
  <c r="J186" i="21"/>
  <c r="K186" i="21" s="1"/>
  <c r="L186" i="21" s="1"/>
  <c r="M186" i="21" s="1"/>
  <c r="N186" i="21" s="1"/>
  <c r="D187" i="21"/>
  <c r="E187" i="21"/>
  <c r="F187" i="21" s="1"/>
  <c r="G187" i="21" s="1"/>
  <c r="H187" i="21" s="1"/>
  <c r="I187" i="21" s="1"/>
  <c r="J187" i="21" s="1"/>
  <c r="K187" i="21" s="1"/>
  <c r="L187" i="21" s="1"/>
  <c r="M187" i="21" s="1"/>
  <c r="N187" i="21" s="1"/>
  <c r="D188" i="21"/>
  <c r="E188" i="21" s="1"/>
  <c r="F188" i="21"/>
  <c r="G188" i="21" s="1"/>
  <c r="H188" i="21" s="1"/>
  <c r="I188" i="21" s="1"/>
  <c r="J188" i="21"/>
  <c r="K188" i="21" s="1"/>
  <c r="L188" i="21" s="1"/>
  <c r="M188" i="21" s="1"/>
  <c r="N188" i="21" s="1"/>
  <c r="D189" i="21"/>
  <c r="E189" i="21"/>
  <c r="F189" i="21" s="1"/>
  <c r="G189" i="21" s="1"/>
  <c r="H189" i="21" s="1"/>
  <c r="I189" i="21" s="1"/>
  <c r="J189" i="21" s="1"/>
  <c r="K189" i="21" s="1"/>
  <c r="L189" i="21" s="1"/>
  <c r="M189" i="21" s="1"/>
  <c r="N189" i="21" s="1"/>
  <c r="D190" i="21"/>
  <c r="E190" i="21" s="1"/>
  <c r="F190" i="21"/>
  <c r="G190" i="21" s="1"/>
  <c r="H190" i="21" s="1"/>
  <c r="I190" i="21" s="1"/>
  <c r="J190" i="21"/>
  <c r="K190" i="21" s="1"/>
  <c r="L190" i="21" s="1"/>
  <c r="M190" i="21" s="1"/>
  <c r="N190" i="21" s="1"/>
  <c r="D191" i="21"/>
  <c r="E191" i="21"/>
  <c r="F191" i="21" s="1"/>
  <c r="G191" i="21" s="1"/>
  <c r="H191" i="21" s="1"/>
  <c r="I191" i="21" s="1"/>
  <c r="J191" i="21" s="1"/>
  <c r="K191" i="21" s="1"/>
  <c r="L191" i="21" s="1"/>
  <c r="M191" i="21" s="1"/>
  <c r="N191" i="21" s="1"/>
  <c r="D192" i="21"/>
  <c r="E192" i="21" s="1"/>
  <c r="F192" i="21"/>
  <c r="G192" i="21" s="1"/>
  <c r="H192" i="21" s="1"/>
  <c r="I192" i="21" s="1"/>
  <c r="J192" i="21"/>
  <c r="K192" i="21" s="1"/>
  <c r="L192" i="21" s="1"/>
  <c r="M192" i="21" s="1"/>
  <c r="N192" i="21" s="1"/>
  <c r="D193" i="21"/>
  <c r="E193" i="21"/>
  <c r="F193" i="21" s="1"/>
  <c r="G193" i="21" s="1"/>
  <c r="H193" i="21" s="1"/>
  <c r="I193" i="21" s="1"/>
  <c r="J193" i="21" s="1"/>
  <c r="K193" i="21" s="1"/>
  <c r="L193" i="21" s="1"/>
  <c r="M193" i="21" s="1"/>
  <c r="N193" i="21" s="1"/>
  <c r="D194" i="21"/>
  <c r="E194" i="21" s="1"/>
  <c r="F194" i="21"/>
  <c r="G194" i="21" s="1"/>
  <c r="H194" i="21" s="1"/>
  <c r="I194" i="21" s="1"/>
  <c r="J194" i="21"/>
  <c r="K194" i="21" s="1"/>
  <c r="L194" i="21" s="1"/>
  <c r="M194" i="21" s="1"/>
  <c r="N194" i="21" s="1"/>
  <c r="D195" i="21"/>
  <c r="E195" i="21"/>
  <c r="F195" i="21" s="1"/>
  <c r="G195" i="21" s="1"/>
  <c r="H195" i="21" s="1"/>
  <c r="I195" i="21" s="1"/>
  <c r="J195" i="21" s="1"/>
  <c r="K195" i="21" s="1"/>
  <c r="L195" i="21" s="1"/>
  <c r="M195" i="21" s="1"/>
  <c r="N195" i="21" s="1"/>
  <c r="D196" i="21"/>
  <c r="E196" i="21" s="1"/>
  <c r="F196" i="21"/>
  <c r="G196" i="21" s="1"/>
  <c r="H196" i="21" s="1"/>
  <c r="I196" i="21" s="1"/>
  <c r="J196" i="21"/>
  <c r="K196" i="21" s="1"/>
  <c r="L196" i="21" s="1"/>
  <c r="M196" i="21" s="1"/>
  <c r="N196" i="21" s="1"/>
  <c r="D197" i="21"/>
  <c r="E197" i="21"/>
  <c r="F197" i="21" s="1"/>
  <c r="G197" i="21" s="1"/>
  <c r="H197" i="21" s="1"/>
  <c r="I197" i="21" s="1"/>
  <c r="J197" i="21" s="1"/>
  <c r="K197" i="21" s="1"/>
  <c r="L197" i="21" s="1"/>
  <c r="M197" i="21" s="1"/>
  <c r="N197" i="21" s="1"/>
  <c r="D198" i="21"/>
  <c r="E198" i="21" s="1"/>
  <c r="F198" i="21"/>
  <c r="G198" i="21" s="1"/>
  <c r="H198" i="21" s="1"/>
  <c r="I198" i="21" s="1"/>
  <c r="J198" i="21"/>
  <c r="K198" i="21" s="1"/>
  <c r="L198" i="21" s="1"/>
  <c r="M198" i="21" s="1"/>
  <c r="N198" i="21" s="1"/>
  <c r="D199" i="21"/>
  <c r="E199" i="21"/>
  <c r="F199" i="21" s="1"/>
  <c r="G199" i="21" s="1"/>
  <c r="H199" i="21" s="1"/>
  <c r="I199" i="21" s="1"/>
  <c r="J199" i="21" s="1"/>
  <c r="K199" i="21" s="1"/>
  <c r="L199" i="21" s="1"/>
  <c r="M199" i="21" s="1"/>
  <c r="N199" i="21" s="1"/>
  <c r="D200" i="21"/>
  <c r="E200" i="21" s="1"/>
  <c r="F200" i="21"/>
  <c r="G200" i="21" s="1"/>
  <c r="H200" i="21" s="1"/>
  <c r="I200" i="21" s="1"/>
  <c r="J200" i="21" s="1"/>
  <c r="K200" i="21" s="1"/>
  <c r="L200" i="21" s="1"/>
  <c r="M200" i="21" s="1"/>
  <c r="N200" i="21"/>
  <c r="D201" i="21"/>
  <c r="E201" i="21"/>
  <c r="F201" i="21" s="1"/>
  <c r="G201" i="21" s="1"/>
  <c r="H201" i="21" s="1"/>
  <c r="I201" i="21" s="1"/>
  <c r="J201" i="21" s="1"/>
  <c r="K201" i="21" s="1"/>
  <c r="L201" i="21" s="1"/>
  <c r="M201" i="21" s="1"/>
  <c r="N201" i="21" s="1"/>
  <c r="D202" i="21"/>
  <c r="E202" i="21" s="1"/>
  <c r="F202" i="21" s="1"/>
  <c r="G202" i="21" s="1"/>
  <c r="H202" i="21"/>
  <c r="I202" i="21" s="1"/>
  <c r="J202" i="21" s="1"/>
  <c r="K202" i="21" s="1"/>
  <c r="L202" i="21" s="1"/>
  <c r="M202" i="21" s="1"/>
  <c r="N202" i="21" s="1"/>
  <c r="D203" i="21"/>
  <c r="E203" i="21"/>
  <c r="F203" i="21" s="1"/>
  <c r="G203" i="21" s="1"/>
  <c r="H203" i="21" s="1"/>
  <c r="I203" i="21"/>
  <c r="J203" i="21" s="1"/>
  <c r="K203" i="21" s="1"/>
  <c r="L203" i="21" s="1"/>
  <c r="M203" i="21" s="1"/>
  <c r="N203" i="21" s="1"/>
  <c r="D204" i="21"/>
  <c r="E204" i="21" s="1"/>
  <c r="F204" i="21" s="1"/>
  <c r="G204" i="21" s="1"/>
  <c r="H204" i="21" s="1"/>
  <c r="I204" i="21" s="1"/>
  <c r="J204" i="21" s="1"/>
  <c r="K204" i="21" s="1"/>
  <c r="L204" i="21" s="1"/>
  <c r="M204" i="21" s="1"/>
  <c r="N204" i="21" s="1"/>
  <c r="D205" i="21"/>
  <c r="E205" i="21"/>
  <c r="F205" i="21" s="1"/>
  <c r="G205" i="21"/>
  <c r="H205" i="21" s="1"/>
  <c r="I205" i="21" s="1"/>
  <c r="J205" i="21" s="1"/>
  <c r="K205" i="21" s="1"/>
  <c r="L205" i="21" s="1"/>
  <c r="M205" i="21" s="1"/>
  <c r="N205" i="21" s="1"/>
  <c r="D206" i="21"/>
  <c r="E206" i="21" s="1"/>
  <c r="F206" i="21" s="1"/>
  <c r="G206" i="21" s="1"/>
  <c r="H206" i="21" s="1"/>
  <c r="I206" i="21" s="1"/>
  <c r="J206" i="21" s="1"/>
  <c r="K206" i="21" s="1"/>
  <c r="L206" i="21" s="1"/>
  <c r="M206" i="21" s="1"/>
  <c r="N206" i="21" s="1"/>
  <c r="D207" i="21"/>
  <c r="E207" i="21"/>
  <c r="F207" i="21" s="1"/>
  <c r="G207" i="21" s="1"/>
  <c r="H207" i="21" s="1"/>
  <c r="I207" i="21" s="1"/>
  <c r="J207" i="21" s="1"/>
  <c r="K207" i="21" s="1"/>
  <c r="L207" i="21" s="1"/>
  <c r="M207" i="21" s="1"/>
  <c r="N207" i="21" s="1"/>
  <c r="D208" i="21"/>
  <c r="E208" i="21" s="1"/>
  <c r="F208" i="21"/>
  <c r="G208" i="21" s="1"/>
  <c r="H208" i="21" s="1"/>
  <c r="I208" i="21" s="1"/>
  <c r="J208" i="21" s="1"/>
  <c r="K208" i="21" s="1"/>
  <c r="L208" i="21" s="1"/>
  <c r="M208" i="21" s="1"/>
  <c r="N208" i="21" s="1"/>
  <c r="D209" i="21"/>
  <c r="E209" i="21"/>
  <c r="F209" i="21" s="1"/>
  <c r="G209" i="21" s="1"/>
  <c r="H209" i="21" s="1"/>
  <c r="I209" i="21" s="1"/>
  <c r="J209" i="21" s="1"/>
  <c r="K209" i="21" s="1"/>
  <c r="L209" i="21" s="1"/>
  <c r="M209" i="21" s="1"/>
  <c r="N209" i="21" s="1"/>
  <c r="D210" i="21"/>
  <c r="E210" i="21" s="1"/>
  <c r="F210" i="21" s="1"/>
  <c r="G210" i="21" s="1"/>
  <c r="H210" i="21"/>
  <c r="I210" i="21" s="1"/>
  <c r="J210" i="21" s="1"/>
  <c r="K210" i="21" s="1"/>
  <c r="L210" i="21" s="1"/>
  <c r="M210" i="21" s="1"/>
  <c r="N210" i="21" s="1"/>
  <c r="D211" i="21"/>
  <c r="E211" i="21"/>
  <c r="F211" i="21" s="1"/>
  <c r="G211" i="21" s="1"/>
  <c r="H211" i="21" s="1"/>
  <c r="I211" i="21" s="1"/>
  <c r="J211" i="21" s="1"/>
  <c r="K211" i="21" s="1"/>
  <c r="L211" i="21" s="1"/>
  <c r="M211" i="21"/>
  <c r="N211" i="21" s="1"/>
  <c r="D212" i="21"/>
  <c r="E212" i="21" s="1"/>
  <c r="F212" i="21"/>
  <c r="G212" i="21" s="1"/>
  <c r="H212" i="21" s="1"/>
  <c r="I212" i="21" s="1"/>
  <c r="J212" i="21" s="1"/>
  <c r="K212" i="21" s="1"/>
  <c r="L212" i="21" s="1"/>
  <c r="M212" i="21" s="1"/>
  <c r="N212" i="21" s="1"/>
  <c r="D213" i="21"/>
  <c r="E213" i="21"/>
  <c r="F213" i="21" s="1"/>
  <c r="G213" i="21" s="1"/>
  <c r="H213" i="21" s="1"/>
  <c r="I213" i="21" s="1"/>
  <c r="J213" i="21" s="1"/>
  <c r="K213" i="21" s="1"/>
  <c r="L213" i="21" s="1"/>
  <c r="M213" i="21"/>
  <c r="N213" i="21" s="1"/>
  <c r="D214" i="21"/>
  <c r="E214" i="21" s="1"/>
  <c r="F214" i="21"/>
  <c r="G214" i="21" s="1"/>
  <c r="H214" i="21" s="1"/>
  <c r="I214" i="21" s="1"/>
  <c r="J214" i="21" s="1"/>
  <c r="K214" i="21" s="1"/>
  <c r="L214" i="21" s="1"/>
  <c r="M214" i="21" s="1"/>
  <c r="N214" i="21" s="1"/>
  <c r="D215" i="21"/>
  <c r="E215" i="21"/>
  <c r="F215" i="21" s="1"/>
  <c r="G215" i="21" s="1"/>
  <c r="H215" i="21" s="1"/>
  <c r="I215" i="21" s="1"/>
  <c r="J215" i="21" s="1"/>
  <c r="K215" i="21" s="1"/>
  <c r="L215" i="21" s="1"/>
  <c r="M215" i="21"/>
  <c r="N215" i="21" s="1"/>
  <c r="D216" i="21"/>
  <c r="E216" i="21" s="1"/>
  <c r="F216" i="21"/>
  <c r="G216" i="21" s="1"/>
  <c r="H216" i="21" s="1"/>
  <c r="I216" i="21" s="1"/>
  <c r="J216" i="21" s="1"/>
  <c r="K216" i="21" s="1"/>
  <c r="L216" i="21" s="1"/>
  <c r="M216" i="21" s="1"/>
  <c r="N216" i="21" s="1"/>
  <c r="D217" i="21"/>
  <c r="E217" i="21"/>
  <c r="F217" i="21" s="1"/>
  <c r="G217" i="21" s="1"/>
  <c r="H217" i="21" s="1"/>
  <c r="I217" i="21" s="1"/>
  <c r="J217" i="21" s="1"/>
  <c r="K217" i="21" s="1"/>
  <c r="L217" i="21" s="1"/>
  <c r="M217" i="21"/>
  <c r="N217" i="21" s="1"/>
  <c r="D218" i="21"/>
  <c r="E218" i="21" s="1"/>
  <c r="F218" i="21"/>
  <c r="G218" i="21" s="1"/>
  <c r="H218" i="21" s="1"/>
  <c r="I218" i="21" s="1"/>
  <c r="J218" i="21" s="1"/>
  <c r="K218" i="21" s="1"/>
  <c r="L218" i="21" s="1"/>
  <c r="M218" i="21" s="1"/>
  <c r="N218" i="21" s="1"/>
  <c r="D219" i="21"/>
  <c r="E219" i="21"/>
  <c r="F219" i="21" s="1"/>
  <c r="G219" i="21" s="1"/>
  <c r="H219" i="21" s="1"/>
  <c r="I219" i="21" s="1"/>
  <c r="J219" i="21" s="1"/>
  <c r="K219" i="21" s="1"/>
  <c r="L219" i="21" s="1"/>
  <c r="M219" i="21" s="1"/>
  <c r="N219" i="21" s="1"/>
  <c r="D220" i="21"/>
  <c r="E220" i="21" s="1"/>
  <c r="F220" i="21" s="1"/>
  <c r="G220" i="21"/>
  <c r="H220" i="21" s="1"/>
  <c r="I220" i="21" s="1"/>
  <c r="J220" i="21" s="1"/>
  <c r="K220" i="21" s="1"/>
  <c r="L220" i="21" s="1"/>
  <c r="M220" i="21" s="1"/>
  <c r="N220" i="21" s="1"/>
  <c r="D221" i="21"/>
  <c r="E221" i="21" s="1"/>
  <c r="F221" i="21" s="1"/>
  <c r="G221" i="21" s="1"/>
  <c r="H221" i="21" s="1"/>
  <c r="I221" i="21" s="1"/>
  <c r="J221" i="21" s="1"/>
  <c r="K221" i="21" s="1"/>
  <c r="L221" i="21" s="1"/>
  <c r="M221" i="21" s="1"/>
  <c r="N221" i="21" s="1"/>
  <c r="D222" i="21"/>
  <c r="E222" i="21" s="1"/>
  <c r="F222" i="21"/>
  <c r="G222" i="21" s="1"/>
  <c r="H222" i="21" s="1"/>
  <c r="I222" i="21" s="1"/>
  <c r="J222" i="21" s="1"/>
  <c r="K222" i="21" s="1"/>
  <c r="L222" i="21" s="1"/>
  <c r="M222" i="21" s="1"/>
  <c r="N222" i="21" s="1"/>
  <c r="D223" i="21"/>
  <c r="E223" i="21"/>
  <c r="F223" i="21" s="1"/>
  <c r="G223" i="21" s="1"/>
  <c r="H223" i="21" s="1"/>
  <c r="I223" i="21" s="1"/>
  <c r="J223" i="21"/>
  <c r="K223" i="21" s="1"/>
  <c r="L223" i="21" s="1"/>
  <c r="M223" i="21" s="1"/>
  <c r="N223" i="21" s="1"/>
  <c r="D224" i="21"/>
  <c r="E224" i="21" s="1"/>
  <c r="F224" i="21" s="1"/>
  <c r="G224" i="21" s="1"/>
  <c r="H224" i="21" s="1"/>
  <c r="I224" i="21" s="1"/>
  <c r="J224" i="21"/>
  <c r="K224" i="21" s="1"/>
  <c r="L224" i="21" s="1"/>
  <c r="M224" i="21" s="1"/>
  <c r="N224" i="21" s="1"/>
  <c r="D225" i="21"/>
  <c r="E225" i="21" s="1"/>
  <c r="F225" i="21" s="1"/>
  <c r="G225" i="21" s="1"/>
  <c r="H225" i="21" s="1"/>
  <c r="I225" i="21"/>
  <c r="J225" i="21" s="1"/>
  <c r="K225" i="21" s="1"/>
  <c r="L225" i="21" s="1"/>
  <c r="M225" i="21" s="1"/>
  <c r="N225" i="21" s="1"/>
  <c r="D226" i="21"/>
  <c r="E226" i="21" s="1"/>
  <c r="F226" i="21" s="1"/>
  <c r="G226" i="21" s="1"/>
  <c r="H226" i="21" s="1"/>
  <c r="I226" i="21"/>
  <c r="J226" i="21" s="1"/>
  <c r="K226" i="21" s="1"/>
  <c r="L226" i="21" s="1"/>
  <c r="M226" i="21" s="1"/>
  <c r="N226" i="21" s="1"/>
  <c r="D227" i="21"/>
  <c r="E227" i="21"/>
  <c r="F227" i="21" s="1"/>
  <c r="G227" i="21"/>
  <c r="H227" i="21" s="1"/>
  <c r="I227" i="21" s="1"/>
  <c r="J227" i="21" s="1"/>
  <c r="K227" i="21" s="1"/>
  <c r="L227" i="21" s="1"/>
  <c r="M227" i="21" s="1"/>
  <c r="N227" i="21" s="1"/>
  <c r="D228" i="21"/>
  <c r="E228" i="21" s="1"/>
  <c r="F228" i="21" s="1"/>
  <c r="G228" i="21" s="1"/>
  <c r="H228" i="21" s="1"/>
  <c r="I228" i="21" s="1"/>
  <c r="J228" i="21" s="1"/>
  <c r="K228" i="21" s="1"/>
  <c r="L228" i="21" s="1"/>
  <c r="M228" i="21" s="1"/>
  <c r="N228" i="21" s="1"/>
  <c r="D229" i="21"/>
  <c r="E229" i="21" s="1"/>
  <c r="F229" i="21" s="1"/>
  <c r="G229" i="21"/>
  <c r="H229" i="21" s="1"/>
  <c r="I229" i="21" s="1"/>
  <c r="J229" i="21" s="1"/>
  <c r="K229" i="21" s="1"/>
  <c r="L229" i="21" s="1"/>
  <c r="M229" i="21" s="1"/>
  <c r="N229" i="21" s="1"/>
  <c r="D230" i="21"/>
  <c r="E230" i="21" s="1"/>
  <c r="F230" i="21" s="1"/>
  <c r="G230" i="21" s="1"/>
  <c r="H230" i="21" s="1"/>
  <c r="I230" i="21" s="1"/>
  <c r="J230" i="21" s="1"/>
  <c r="K230" i="21" s="1"/>
  <c r="L230" i="21" s="1"/>
  <c r="M230" i="21" s="1"/>
  <c r="N230" i="21" s="1"/>
  <c r="D231" i="21"/>
  <c r="E231" i="21"/>
  <c r="F231" i="21" s="1"/>
  <c r="G231" i="21" s="1"/>
  <c r="H231" i="21" s="1"/>
  <c r="I231" i="21" s="1"/>
  <c r="J231" i="21" s="1"/>
  <c r="K231" i="21" s="1"/>
  <c r="L231" i="21" s="1"/>
  <c r="M231" i="21" s="1"/>
  <c r="N231" i="21" s="1"/>
  <c r="D232" i="21"/>
  <c r="E232" i="21" s="1"/>
  <c r="F232" i="21"/>
  <c r="G232" i="21" s="1"/>
  <c r="H232" i="21" s="1"/>
  <c r="I232" i="21" s="1"/>
  <c r="J232" i="21" s="1"/>
  <c r="K232" i="21" s="1"/>
  <c r="L232" i="21" s="1"/>
  <c r="M232" i="21" s="1"/>
  <c r="N232" i="21" s="1"/>
  <c r="D233" i="21"/>
  <c r="E233" i="21"/>
  <c r="F233" i="21" s="1"/>
  <c r="G233" i="21" s="1"/>
  <c r="H233" i="21" s="1"/>
  <c r="I233" i="21" s="1"/>
  <c r="J233" i="21" s="1"/>
  <c r="K233" i="21" s="1"/>
  <c r="L233" i="21" s="1"/>
  <c r="M233" i="21" s="1"/>
  <c r="N233" i="21" s="1"/>
  <c r="D234" i="21"/>
  <c r="E234" i="21" s="1"/>
  <c r="F234" i="21" s="1"/>
  <c r="G234" i="21" s="1"/>
  <c r="H234" i="21"/>
  <c r="I234" i="21" s="1"/>
  <c r="J234" i="21" s="1"/>
  <c r="K234" i="21" s="1"/>
  <c r="L234" i="21" s="1"/>
  <c r="M234" i="21" s="1"/>
  <c r="N234" i="21" s="1"/>
  <c r="D235" i="21"/>
  <c r="E235" i="21"/>
  <c r="F235" i="21" s="1"/>
  <c r="G235" i="21" s="1"/>
  <c r="H235" i="21" s="1"/>
  <c r="I235" i="21"/>
  <c r="J235" i="21" s="1"/>
  <c r="K235" i="21" s="1"/>
  <c r="L235" i="21" s="1"/>
  <c r="M235" i="21" s="1"/>
  <c r="N235" i="21" s="1"/>
  <c r="D236" i="21"/>
  <c r="E236" i="21" s="1"/>
  <c r="F236" i="21" s="1"/>
  <c r="G236" i="21" s="1"/>
  <c r="H236" i="21" s="1"/>
  <c r="I236" i="21" s="1"/>
  <c r="J236" i="21" s="1"/>
  <c r="K236" i="21" s="1"/>
  <c r="L236" i="21" s="1"/>
  <c r="M236" i="21" s="1"/>
  <c r="N236" i="21" s="1"/>
  <c r="D237" i="21"/>
  <c r="E237" i="21"/>
  <c r="F237" i="21" s="1"/>
  <c r="G237" i="21"/>
  <c r="H237" i="21" s="1"/>
  <c r="I237" i="21" s="1"/>
  <c r="J237" i="21" s="1"/>
  <c r="K237" i="21" s="1"/>
  <c r="L237" i="21" s="1"/>
  <c r="M237" i="21" s="1"/>
  <c r="N237" i="21" s="1"/>
  <c r="D238" i="21"/>
  <c r="E238" i="21" s="1"/>
  <c r="F238" i="21" s="1"/>
  <c r="G238" i="21" s="1"/>
  <c r="H238" i="21" s="1"/>
  <c r="I238" i="21" s="1"/>
  <c r="J238" i="21" s="1"/>
  <c r="K238" i="21" s="1"/>
  <c r="L238" i="21" s="1"/>
  <c r="M238" i="21" s="1"/>
  <c r="N238" i="21" s="1"/>
  <c r="D239" i="21"/>
  <c r="E239" i="21"/>
  <c r="F239" i="21" s="1"/>
  <c r="G239" i="21" s="1"/>
  <c r="H239" i="21" s="1"/>
  <c r="I239" i="21" s="1"/>
  <c r="J239" i="21" s="1"/>
  <c r="K239" i="21" s="1"/>
  <c r="L239" i="21" s="1"/>
  <c r="M239" i="21" s="1"/>
  <c r="N239" i="21" s="1"/>
  <c r="D240" i="21"/>
  <c r="E240" i="21" s="1"/>
  <c r="F240" i="21"/>
  <c r="G240" i="21" s="1"/>
  <c r="H240" i="21" s="1"/>
  <c r="I240" i="21" s="1"/>
  <c r="J240" i="21" s="1"/>
  <c r="K240" i="21" s="1"/>
  <c r="L240" i="21" s="1"/>
  <c r="M240" i="21" s="1"/>
  <c r="N240" i="21" s="1"/>
  <c r="D241" i="21"/>
  <c r="E241" i="21"/>
  <c r="F241" i="21" s="1"/>
  <c r="G241" i="21" s="1"/>
  <c r="H241" i="21" s="1"/>
  <c r="I241" i="21" s="1"/>
  <c r="J241" i="21" s="1"/>
  <c r="K241" i="21" s="1"/>
  <c r="L241" i="21" s="1"/>
  <c r="M241" i="21" s="1"/>
  <c r="N241" i="21" s="1"/>
  <c r="D242" i="21"/>
  <c r="E242" i="21" s="1"/>
  <c r="F242" i="21" s="1"/>
  <c r="G242" i="21" s="1"/>
  <c r="H242" i="21"/>
  <c r="I242" i="21" s="1"/>
  <c r="J242" i="21" s="1"/>
  <c r="K242" i="21" s="1"/>
  <c r="L242" i="21" s="1"/>
  <c r="M242" i="21" s="1"/>
  <c r="N242" i="21" s="1"/>
  <c r="D243" i="21"/>
  <c r="E243" i="21"/>
  <c r="F243" i="21" s="1"/>
  <c r="G243" i="21" s="1"/>
  <c r="H243" i="21" s="1"/>
  <c r="I243" i="21"/>
  <c r="J243" i="21" s="1"/>
  <c r="K243" i="21" s="1"/>
  <c r="L243" i="21" s="1"/>
  <c r="M243" i="21" s="1"/>
  <c r="N243" i="21" s="1"/>
  <c r="D244" i="21"/>
  <c r="E244" i="21" s="1"/>
  <c r="F244" i="21" s="1"/>
  <c r="G244" i="21" s="1"/>
  <c r="H244" i="21" s="1"/>
  <c r="I244" i="21" s="1"/>
  <c r="J244" i="21" s="1"/>
  <c r="K244" i="21" s="1"/>
  <c r="L244" i="21" s="1"/>
  <c r="M244" i="21" s="1"/>
  <c r="N244" i="21" s="1"/>
  <c r="D245" i="21"/>
  <c r="E245" i="21"/>
  <c r="F245" i="21" s="1"/>
  <c r="G245" i="21"/>
  <c r="H245" i="21" s="1"/>
  <c r="I245" i="21" s="1"/>
  <c r="J245" i="21" s="1"/>
  <c r="K245" i="21" s="1"/>
  <c r="L245" i="21" s="1"/>
  <c r="M245" i="21" s="1"/>
  <c r="N245" i="21" s="1"/>
  <c r="D246" i="21"/>
  <c r="E246" i="21" s="1"/>
  <c r="F246" i="21" s="1"/>
  <c r="G246" i="21" s="1"/>
  <c r="H246" i="21" s="1"/>
  <c r="I246" i="21" s="1"/>
  <c r="J246" i="21" s="1"/>
  <c r="K246" i="21" s="1"/>
  <c r="L246" i="21" s="1"/>
  <c r="M246" i="21" s="1"/>
  <c r="N246" i="21" s="1"/>
  <c r="D247" i="21"/>
  <c r="E247" i="21"/>
  <c r="F247" i="21" s="1"/>
  <c r="G247" i="21" s="1"/>
  <c r="H247" i="21" s="1"/>
  <c r="I247" i="21" s="1"/>
  <c r="J247" i="21" s="1"/>
  <c r="K247" i="21" s="1"/>
  <c r="L247" i="21" s="1"/>
  <c r="M247" i="21" s="1"/>
  <c r="N247" i="21" s="1"/>
  <c r="D248" i="21"/>
  <c r="E248" i="21" s="1"/>
  <c r="F248" i="21"/>
  <c r="G248" i="21" s="1"/>
  <c r="H248" i="21" s="1"/>
  <c r="I248" i="21" s="1"/>
  <c r="J248" i="21" s="1"/>
  <c r="K248" i="21" s="1"/>
  <c r="L248" i="21" s="1"/>
  <c r="M248" i="21" s="1"/>
  <c r="N248" i="21" s="1"/>
  <c r="D249" i="21"/>
  <c r="E249" i="21"/>
  <c r="F249" i="21" s="1"/>
  <c r="G249" i="21" s="1"/>
  <c r="H249" i="21" s="1"/>
  <c r="I249" i="21" s="1"/>
  <c r="J249" i="21" s="1"/>
  <c r="K249" i="21" s="1"/>
  <c r="L249" i="21" s="1"/>
  <c r="M249" i="21" s="1"/>
  <c r="N249" i="21" s="1"/>
  <c r="D250" i="21"/>
  <c r="E250" i="21" s="1"/>
  <c r="F250" i="21" s="1"/>
  <c r="G250" i="21" s="1"/>
  <c r="H250" i="21"/>
  <c r="I250" i="21" s="1"/>
  <c r="J250" i="21" s="1"/>
  <c r="K250" i="21" s="1"/>
  <c r="L250" i="21" s="1"/>
  <c r="M250" i="21" s="1"/>
  <c r="N250" i="21" s="1"/>
  <c r="D251" i="21"/>
  <c r="E251" i="21"/>
  <c r="F251" i="21" s="1"/>
  <c r="G251" i="21" s="1"/>
  <c r="H251" i="21" s="1"/>
  <c r="I251" i="21"/>
  <c r="J251" i="21" s="1"/>
  <c r="K251" i="21" s="1"/>
  <c r="L251" i="21" s="1"/>
  <c r="M251" i="21" s="1"/>
  <c r="N251" i="21" s="1"/>
  <c r="D252" i="21"/>
  <c r="E252" i="21" s="1"/>
  <c r="F252" i="21" s="1"/>
  <c r="G252" i="21" s="1"/>
  <c r="H252" i="21" s="1"/>
  <c r="I252" i="21" s="1"/>
  <c r="J252" i="21" s="1"/>
  <c r="K252" i="21" s="1"/>
  <c r="L252" i="21" s="1"/>
  <c r="M252" i="21" s="1"/>
  <c r="N252" i="21" s="1"/>
  <c r="D253" i="21"/>
  <c r="E253" i="21"/>
  <c r="F253" i="21" s="1"/>
  <c r="G253" i="21"/>
  <c r="H253" i="21" s="1"/>
  <c r="I253" i="21" s="1"/>
  <c r="J253" i="21" s="1"/>
  <c r="K253" i="21" s="1"/>
  <c r="L253" i="21" s="1"/>
  <c r="M253" i="21" s="1"/>
  <c r="N253" i="21" s="1"/>
  <c r="D254" i="21"/>
  <c r="E254" i="21" s="1"/>
  <c r="F254" i="21" s="1"/>
  <c r="G254" i="21" s="1"/>
  <c r="H254" i="21" s="1"/>
  <c r="I254" i="21" s="1"/>
  <c r="J254" i="21" s="1"/>
  <c r="K254" i="21" s="1"/>
  <c r="L254" i="21" s="1"/>
  <c r="M254" i="21" s="1"/>
  <c r="N254" i="21" s="1"/>
  <c r="D255" i="21"/>
  <c r="E255" i="21"/>
  <c r="F255" i="21" s="1"/>
  <c r="G255" i="21" s="1"/>
  <c r="H255" i="21" s="1"/>
  <c r="I255" i="21" s="1"/>
  <c r="J255" i="21" s="1"/>
  <c r="K255" i="21" s="1"/>
  <c r="L255" i="21" s="1"/>
  <c r="M255" i="21" s="1"/>
  <c r="N255" i="21" s="1"/>
  <c r="D256" i="21"/>
  <c r="E256" i="21" s="1"/>
  <c r="F256" i="21"/>
  <c r="G256" i="21" s="1"/>
  <c r="H256" i="21" s="1"/>
  <c r="I256" i="21" s="1"/>
  <c r="J256" i="21" s="1"/>
  <c r="K256" i="21" s="1"/>
  <c r="L256" i="21" s="1"/>
  <c r="M256" i="21" s="1"/>
  <c r="N256" i="21" s="1"/>
  <c r="D257" i="21"/>
  <c r="E257" i="21"/>
  <c r="F257" i="21" s="1"/>
  <c r="G257" i="21" s="1"/>
  <c r="H257" i="21" s="1"/>
  <c r="I257" i="21" s="1"/>
  <c r="J257" i="21" s="1"/>
  <c r="K257" i="21" s="1"/>
  <c r="L257" i="21" s="1"/>
  <c r="M257" i="21" s="1"/>
  <c r="N257" i="21" s="1"/>
  <c r="D258" i="21"/>
  <c r="E258" i="21" s="1"/>
  <c r="F258" i="21" s="1"/>
  <c r="G258" i="21" s="1"/>
  <c r="H258" i="21"/>
  <c r="I258" i="21" s="1"/>
  <c r="J258" i="21" s="1"/>
  <c r="K258" i="21" s="1"/>
  <c r="L258" i="21" s="1"/>
  <c r="M258" i="21" s="1"/>
  <c r="N258" i="21" s="1"/>
  <c r="D259" i="21"/>
  <c r="E259" i="21"/>
  <c r="F259" i="21" s="1"/>
  <c r="G259" i="21" s="1"/>
  <c r="H259" i="21" s="1"/>
  <c r="I259" i="21"/>
  <c r="J259" i="21" s="1"/>
  <c r="K259" i="21" s="1"/>
  <c r="L259" i="21" s="1"/>
  <c r="M259" i="21" s="1"/>
  <c r="N259" i="21" s="1"/>
  <c r="D260" i="21"/>
  <c r="E260" i="21" s="1"/>
  <c r="F260" i="21" s="1"/>
  <c r="G260" i="21" s="1"/>
  <c r="H260" i="21" s="1"/>
  <c r="I260" i="21" s="1"/>
  <c r="J260" i="21" s="1"/>
  <c r="K260" i="21" s="1"/>
  <c r="L260" i="21" s="1"/>
  <c r="M260" i="21" s="1"/>
  <c r="N260" i="21" s="1"/>
  <c r="D261" i="21"/>
  <c r="E261" i="21"/>
  <c r="F261" i="21" s="1"/>
  <c r="G261" i="21"/>
  <c r="H261" i="21" s="1"/>
  <c r="I261" i="21" s="1"/>
  <c r="J261" i="21" s="1"/>
  <c r="K261" i="21" s="1"/>
  <c r="L261" i="21" s="1"/>
  <c r="M261" i="21" s="1"/>
  <c r="N261" i="21" s="1"/>
  <c r="D262" i="21"/>
  <c r="E262" i="21" s="1"/>
  <c r="F262" i="21" s="1"/>
  <c r="G262" i="21" s="1"/>
  <c r="H262" i="21" s="1"/>
  <c r="I262" i="21" s="1"/>
  <c r="J262" i="21" s="1"/>
  <c r="K262" i="21" s="1"/>
  <c r="L262" i="21" s="1"/>
  <c r="M262" i="21" s="1"/>
  <c r="N262" i="21" s="1"/>
  <c r="D263" i="21"/>
  <c r="E263" i="21"/>
  <c r="F263" i="21" s="1"/>
  <c r="G263" i="21" s="1"/>
  <c r="H263" i="21" s="1"/>
  <c r="I263" i="21" s="1"/>
  <c r="J263" i="21" s="1"/>
  <c r="K263" i="21" s="1"/>
  <c r="L263" i="21" s="1"/>
  <c r="M263" i="21" s="1"/>
  <c r="N263" i="21" s="1"/>
  <c r="D264" i="21"/>
  <c r="E264" i="21" s="1"/>
  <c r="F264" i="21"/>
  <c r="G264" i="21" s="1"/>
  <c r="H264" i="21" s="1"/>
  <c r="I264" i="21" s="1"/>
  <c r="J264" i="21" s="1"/>
  <c r="K264" i="21" s="1"/>
  <c r="L264" i="21" s="1"/>
  <c r="M264" i="21" s="1"/>
  <c r="N264" i="21" s="1"/>
  <c r="D265" i="21"/>
  <c r="E265" i="21"/>
  <c r="F265" i="21" s="1"/>
  <c r="G265" i="21" s="1"/>
  <c r="H265" i="21" s="1"/>
  <c r="I265" i="21" s="1"/>
  <c r="J265" i="21" s="1"/>
  <c r="K265" i="21" s="1"/>
  <c r="L265" i="21" s="1"/>
  <c r="M265" i="21" s="1"/>
  <c r="N265" i="21" s="1"/>
  <c r="D266" i="21"/>
  <c r="E266" i="21" s="1"/>
  <c r="F266" i="21" s="1"/>
  <c r="G266" i="21" s="1"/>
  <c r="H266" i="21"/>
  <c r="I266" i="21" s="1"/>
  <c r="J266" i="21" s="1"/>
  <c r="K266" i="21" s="1"/>
  <c r="L266" i="21" s="1"/>
  <c r="M266" i="21" s="1"/>
  <c r="N266" i="21" s="1"/>
  <c r="D267" i="21"/>
  <c r="E267" i="21"/>
  <c r="F267" i="21" s="1"/>
  <c r="G267" i="21" s="1"/>
  <c r="H267" i="21" s="1"/>
  <c r="I267" i="21"/>
  <c r="J267" i="21" s="1"/>
  <c r="K267" i="21" s="1"/>
  <c r="L267" i="21" s="1"/>
  <c r="M267" i="21" s="1"/>
  <c r="N267" i="21" s="1"/>
  <c r="D268" i="21"/>
  <c r="E268" i="21" s="1"/>
  <c r="F268" i="21" s="1"/>
  <c r="G268" i="21" s="1"/>
  <c r="H268" i="21" s="1"/>
  <c r="I268" i="21" s="1"/>
  <c r="J268" i="21" s="1"/>
  <c r="K268" i="21" s="1"/>
  <c r="L268" i="21" s="1"/>
  <c r="M268" i="21" s="1"/>
  <c r="N268" i="21" s="1"/>
  <c r="D269" i="21"/>
  <c r="E269" i="21"/>
  <c r="F269" i="21" s="1"/>
  <c r="G269" i="21"/>
  <c r="H269" i="21" s="1"/>
  <c r="I269" i="21" s="1"/>
  <c r="J269" i="21" s="1"/>
  <c r="K269" i="21" s="1"/>
  <c r="L269" i="21" s="1"/>
  <c r="M269" i="21" s="1"/>
  <c r="N269" i="21" s="1"/>
  <c r="D270" i="21"/>
  <c r="E270" i="21" s="1"/>
  <c r="F270" i="21" s="1"/>
  <c r="G270" i="21" s="1"/>
  <c r="H270" i="21" s="1"/>
  <c r="I270" i="21" s="1"/>
  <c r="J270" i="21" s="1"/>
  <c r="K270" i="21" s="1"/>
  <c r="L270" i="21" s="1"/>
  <c r="M270" i="21" s="1"/>
  <c r="N270" i="21" s="1"/>
  <c r="D271" i="21"/>
  <c r="E271" i="21"/>
  <c r="F271" i="21" s="1"/>
  <c r="G271" i="21" s="1"/>
  <c r="H271" i="21" s="1"/>
  <c r="I271" i="21" s="1"/>
  <c r="J271" i="21" s="1"/>
  <c r="K271" i="21" s="1"/>
  <c r="L271" i="21" s="1"/>
  <c r="M271" i="21" s="1"/>
  <c r="N271" i="21" s="1"/>
  <c r="D272" i="21"/>
  <c r="E272" i="21" s="1"/>
  <c r="F272" i="21"/>
  <c r="G272" i="21" s="1"/>
  <c r="H272" i="21" s="1"/>
  <c r="I272" i="21" s="1"/>
  <c r="J272" i="21" s="1"/>
  <c r="K272" i="21" s="1"/>
  <c r="L272" i="21" s="1"/>
  <c r="M272" i="21" s="1"/>
  <c r="N272" i="21" s="1"/>
  <c r="D273" i="21"/>
  <c r="E273" i="21"/>
  <c r="F273" i="21" s="1"/>
  <c r="G273" i="21" s="1"/>
  <c r="H273" i="21" s="1"/>
  <c r="I273" i="21" s="1"/>
  <c r="J273" i="21" s="1"/>
  <c r="K273" i="21" s="1"/>
  <c r="L273" i="21" s="1"/>
  <c r="M273" i="21" s="1"/>
  <c r="N273" i="21" s="1"/>
  <c r="D274" i="21"/>
  <c r="E274" i="21" s="1"/>
  <c r="F274" i="21" s="1"/>
  <c r="G274" i="21" s="1"/>
  <c r="H274" i="21"/>
  <c r="I274" i="21" s="1"/>
  <c r="J274" i="21" s="1"/>
  <c r="K274" i="21" s="1"/>
  <c r="L274" i="21" s="1"/>
  <c r="M274" i="21" s="1"/>
  <c r="N274" i="21" s="1"/>
  <c r="D275" i="21"/>
  <c r="E275" i="21"/>
  <c r="F275" i="21" s="1"/>
  <c r="G275" i="21" s="1"/>
  <c r="H275" i="21" s="1"/>
  <c r="I275" i="21"/>
  <c r="J275" i="21" s="1"/>
  <c r="K275" i="21" s="1"/>
  <c r="L275" i="21" s="1"/>
  <c r="M275" i="21" s="1"/>
  <c r="N275" i="21" s="1"/>
  <c r="D276" i="21"/>
  <c r="E276" i="21" s="1"/>
  <c r="F276" i="21" s="1"/>
  <c r="G276" i="21" s="1"/>
  <c r="H276" i="21" s="1"/>
  <c r="I276" i="21" s="1"/>
  <c r="J276" i="21" s="1"/>
  <c r="K276" i="21" s="1"/>
  <c r="L276" i="21" s="1"/>
  <c r="M276" i="21" s="1"/>
  <c r="N276" i="21" s="1"/>
  <c r="D277" i="21"/>
  <c r="E277" i="21"/>
  <c r="F277" i="21" s="1"/>
  <c r="G277" i="21"/>
  <c r="H277" i="21" s="1"/>
  <c r="I277" i="21" s="1"/>
  <c r="J277" i="21" s="1"/>
  <c r="K277" i="21" s="1"/>
  <c r="L277" i="21" s="1"/>
  <c r="M277" i="21" s="1"/>
  <c r="N277" i="21" s="1"/>
  <c r="D278" i="21"/>
  <c r="E278" i="21" s="1"/>
  <c r="F278" i="21" s="1"/>
  <c r="G278" i="21" s="1"/>
  <c r="H278" i="21" s="1"/>
  <c r="I278" i="21" s="1"/>
  <c r="J278" i="21" s="1"/>
  <c r="K278" i="21" s="1"/>
  <c r="L278" i="21" s="1"/>
  <c r="M278" i="21" s="1"/>
  <c r="N278" i="21" s="1"/>
  <c r="D279" i="21"/>
  <c r="E279" i="21"/>
  <c r="F279" i="21" s="1"/>
  <c r="G279" i="21" s="1"/>
  <c r="H279" i="21" s="1"/>
  <c r="I279" i="21" s="1"/>
  <c r="J279" i="21" s="1"/>
  <c r="K279" i="21" s="1"/>
  <c r="L279" i="21" s="1"/>
  <c r="M279" i="21" s="1"/>
  <c r="N279" i="21" s="1"/>
  <c r="D280" i="21"/>
  <c r="E280" i="21" s="1"/>
  <c r="F280" i="21"/>
  <c r="G280" i="21" s="1"/>
  <c r="H280" i="21" s="1"/>
  <c r="I280" i="21" s="1"/>
  <c r="J280" i="21" s="1"/>
  <c r="K280" i="21" s="1"/>
  <c r="L280" i="21" s="1"/>
  <c r="M280" i="21" s="1"/>
  <c r="N280" i="21" s="1"/>
  <c r="D281" i="21"/>
  <c r="E281" i="21"/>
  <c r="F281" i="21" s="1"/>
  <c r="G281" i="21" s="1"/>
  <c r="H281" i="21" s="1"/>
  <c r="I281" i="21" s="1"/>
  <c r="J281" i="21" s="1"/>
  <c r="K281" i="21" s="1"/>
  <c r="L281" i="21" s="1"/>
  <c r="M281" i="21" s="1"/>
  <c r="N281" i="21" s="1"/>
  <c r="D282" i="21"/>
  <c r="E282" i="21" s="1"/>
  <c r="F282" i="21" s="1"/>
  <c r="G282" i="21" s="1"/>
  <c r="H282" i="21"/>
  <c r="I282" i="21" s="1"/>
  <c r="J282" i="21" s="1"/>
  <c r="K282" i="21" s="1"/>
  <c r="L282" i="21" s="1"/>
  <c r="M282" i="21" s="1"/>
  <c r="N282" i="21" s="1"/>
  <c r="D283" i="21"/>
  <c r="E283" i="21"/>
  <c r="F283" i="21" s="1"/>
  <c r="G283" i="21" s="1"/>
  <c r="H283" i="21" s="1"/>
  <c r="I283" i="21"/>
  <c r="J283" i="21" s="1"/>
  <c r="K283" i="21" s="1"/>
  <c r="L283" i="21" s="1"/>
  <c r="M283" i="21" s="1"/>
  <c r="N283" i="21" s="1"/>
  <c r="D284" i="21"/>
  <c r="E284" i="21" s="1"/>
  <c r="F284" i="21" s="1"/>
  <c r="G284" i="21" s="1"/>
  <c r="H284" i="21" s="1"/>
  <c r="I284" i="21" s="1"/>
  <c r="J284" i="21" s="1"/>
  <c r="K284" i="21" s="1"/>
  <c r="L284" i="21" s="1"/>
  <c r="M284" i="21" s="1"/>
  <c r="N284" i="21" s="1"/>
  <c r="D285" i="21"/>
  <c r="E285" i="21"/>
  <c r="F285" i="21" s="1"/>
  <c r="G285" i="21"/>
  <c r="H285" i="21" s="1"/>
  <c r="I285" i="21" s="1"/>
  <c r="J285" i="21" s="1"/>
  <c r="K285" i="21" s="1"/>
  <c r="L285" i="21" s="1"/>
  <c r="M285" i="21" s="1"/>
  <c r="N285" i="21" s="1"/>
  <c r="D286" i="21"/>
  <c r="E286" i="21" s="1"/>
  <c r="F286" i="21" s="1"/>
  <c r="G286" i="21" s="1"/>
  <c r="H286" i="21" s="1"/>
  <c r="I286" i="21" s="1"/>
  <c r="J286" i="21" s="1"/>
  <c r="K286" i="21" s="1"/>
  <c r="L286" i="21" s="1"/>
  <c r="M286" i="21" s="1"/>
  <c r="N286" i="21" s="1"/>
  <c r="D287" i="21"/>
  <c r="E287" i="21"/>
  <c r="F287" i="21" s="1"/>
  <c r="G287" i="21" s="1"/>
  <c r="H287" i="21" s="1"/>
  <c r="I287" i="21" s="1"/>
  <c r="J287" i="21" s="1"/>
  <c r="K287" i="21" s="1"/>
  <c r="L287" i="21" s="1"/>
  <c r="M287" i="21" s="1"/>
  <c r="N287" i="21" s="1"/>
  <c r="D288" i="21"/>
  <c r="E288" i="21" s="1"/>
  <c r="F288" i="21"/>
  <c r="G288" i="21" s="1"/>
  <c r="H288" i="21" s="1"/>
  <c r="I288" i="21" s="1"/>
  <c r="J288" i="21" s="1"/>
  <c r="K288" i="21" s="1"/>
  <c r="L288" i="21" s="1"/>
  <c r="M288" i="21" s="1"/>
  <c r="N288" i="21" s="1"/>
  <c r="D289" i="21"/>
  <c r="E289" i="21"/>
  <c r="F289" i="21" s="1"/>
  <c r="G289" i="21" s="1"/>
  <c r="H289" i="21" s="1"/>
  <c r="I289" i="21" s="1"/>
  <c r="J289" i="21" s="1"/>
  <c r="K289" i="21" s="1"/>
  <c r="L289" i="21" s="1"/>
  <c r="M289" i="21" s="1"/>
  <c r="N289" i="21" s="1"/>
  <c r="D290" i="21"/>
  <c r="E290" i="21" s="1"/>
  <c r="F290" i="21" s="1"/>
  <c r="G290" i="21" s="1"/>
  <c r="H290" i="21"/>
  <c r="I290" i="21" s="1"/>
  <c r="J290" i="21" s="1"/>
  <c r="K290" i="21" s="1"/>
  <c r="L290" i="21" s="1"/>
  <c r="M290" i="21" s="1"/>
  <c r="N290" i="21" s="1"/>
  <c r="D291" i="21"/>
  <c r="E291" i="21"/>
  <c r="F291" i="21" s="1"/>
  <c r="G291" i="21" s="1"/>
  <c r="H291" i="21" s="1"/>
  <c r="I291" i="21"/>
  <c r="J291" i="21" s="1"/>
  <c r="K291" i="21" s="1"/>
  <c r="L291" i="21" s="1"/>
  <c r="M291" i="21" s="1"/>
  <c r="N291" i="21" s="1"/>
  <c r="D292" i="21"/>
  <c r="E292" i="21" s="1"/>
  <c r="F292" i="21" s="1"/>
  <c r="G292" i="21" s="1"/>
  <c r="H292" i="21" s="1"/>
  <c r="I292" i="21" s="1"/>
  <c r="J292" i="21" s="1"/>
  <c r="K292" i="21" s="1"/>
  <c r="L292" i="21" s="1"/>
  <c r="M292" i="21" s="1"/>
  <c r="N292" i="21" s="1"/>
  <c r="D293" i="21"/>
  <c r="E293" i="21"/>
  <c r="F293" i="21" s="1"/>
  <c r="G293" i="21" s="1"/>
  <c r="H293" i="21" s="1"/>
  <c r="I293" i="21" s="1"/>
  <c r="J293" i="21" s="1"/>
  <c r="K293" i="21" s="1"/>
  <c r="L293" i="21" s="1"/>
  <c r="M293" i="21" s="1"/>
  <c r="N293" i="21" s="1"/>
  <c r="D294" i="21"/>
  <c r="E294" i="21" s="1"/>
  <c r="F294" i="21"/>
  <c r="G294" i="21" s="1"/>
  <c r="H294" i="21" s="1"/>
  <c r="I294" i="21" s="1"/>
  <c r="J294" i="21" s="1"/>
  <c r="K294" i="21" s="1"/>
  <c r="L294" i="21" s="1"/>
  <c r="M294" i="21" s="1"/>
  <c r="N294" i="21" s="1"/>
  <c r="D295" i="21"/>
  <c r="E295" i="21"/>
  <c r="F295" i="21" s="1"/>
  <c r="G295" i="21" s="1"/>
  <c r="H295" i="21" s="1"/>
  <c r="I295" i="21" s="1"/>
  <c r="J295" i="21" s="1"/>
  <c r="K295" i="21" s="1"/>
  <c r="L295" i="21" s="1"/>
  <c r="M295" i="21" s="1"/>
  <c r="N295" i="21" s="1"/>
  <c r="D296" i="21"/>
  <c r="E296" i="21" s="1"/>
  <c r="F296" i="21"/>
  <c r="G296" i="21" s="1"/>
  <c r="H296" i="21" s="1"/>
  <c r="I296" i="21" s="1"/>
  <c r="J296" i="21" s="1"/>
  <c r="K296" i="21" s="1"/>
  <c r="L296" i="21" s="1"/>
  <c r="M296" i="21" s="1"/>
  <c r="N296" i="21" s="1"/>
  <c r="D297" i="21"/>
  <c r="E297" i="21"/>
  <c r="F297" i="21" s="1"/>
  <c r="G297" i="21" s="1"/>
  <c r="H297" i="21" s="1"/>
  <c r="I297" i="21" s="1"/>
  <c r="J297" i="21" s="1"/>
  <c r="K297" i="21" s="1"/>
  <c r="L297" i="21" s="1"/>
  <c r="M297" i="21" s="1"/>
  <c r="N297" i="21" s="1"/>
  <c r="D298" i="21"/>
  <c r="E298" i="21" s="1"/>
  <c r="F298" i="21"/>
  <c r="G298" i="21" s="1"/>
  <c r="H298" i="21" s="1"/>
  <c r="I298" i="21" s="1"/>
  <c r="J298" i="21" s="1"/>
  <c r="K298" i="21" s="1"/>
  <c r="L298" i="21" s="1"/>
  <c r="M298" i="21" s="1"/>
  <c r="N298" i="21" s="1"/>
  <c r="D299" i="21"/>
  <c r="E299" i="21"/>
  <c r="F299" i="21" s="1"/>
  <c r="G299" i="21" s="1"/>
  <c r="H299" i="21" s="1"/>
  <c r="I299" i="21" s="1"/>
  <c r="J299" i="21" s="1"/>
  <c r="K299" i="21" s="1"/>
  <c r="L299" i="21" s="1"/>
  <c r="M299" i="21" s="1"/>
  <c r="N299" i="21" s="1"/>
  <c r="D300" i="21"/>
  <c r="E300" i="21" s="1"/>
  <c r="F300" i="21"/>
  <c r="G300" i="21" s="1"/>
  <c r="H300" i="21" s="1"/>
  <c r="I300" i="21" s="1"/>
  <c r="J300" i="21" s="1"/>
  <c r="K300" i="21" s="1"/>
  <c r="L300" i="21" s="1"/>
  <c r="M300" i="21" s="1"/>
  <c r="N300" i="21" s="1"/>
  <c r="D301" i="21"/>
  <c r="E301" i="21"/>
  <c r="F301" i="21" s="1"/>
  <c r="G301" i="21" s="1"/>
  <c r="H301" i="21" s="1"/>
  <c r="I301" i="21" s="1"/>
  <c r="J301" i="21" s="1"/>
  <c r="K301" i="21" s="1"/>
  <c r="L301" i="21" s="1"/>
  <c r="M301" i="21" s="1"/>
  <c r="N301" i="21" s="1"/>
  <c r="D302" i="21"/>
  <c r="E302" i="21" s="1"/>
  <c r="F302" i="21"/>
  <c r="G302" i="21" s="1"/>
  <c r="H302" i="21" s="1"/>
  <c r="I302" i="21" s="1"/>
  <c r="J302" i="21" s="1"/>
  <c r="K302" i="21" s="1"/>
  <c r="L302" i="21" s="1"/>
  <c r="M302" i="21" s="1"/>
  <c r="N302" i="21" s="1"/>
  <c r="D303" i="21"/>
  <c r="E303" i="21"/>
  <c r="F303" i="21" s="1"/>
  <c r="G303" i="21" s="1"/>
  <c r="H303" i="21" s="1"/>
  <c r="I303" i="21" s="1"/>
  <c r="J303" i="21" s="1"/>
  <c r="K303" i="21" s="1"/>
  <c r="L303" i="21" s="1"/>
  <c r="M303" i="21" s="1"/>
  <c r="N303" i="21" s="1"/>
  <c r="D304" i="21"/>
  <c r="E304" i="21" s="1"/>
  <c r="F304" i="21"/>
  <c r="G304" i="21" s="1"/>
  <c r="H304" i="21" s="1"/>
  <c r="I304" i="21" s="1"/>
  <c r="J304" i="21" s="1"/>
  <c r="K304" i="21" s="1"/>
  <c r="L304" i="21" s="1"/>
  <c r="M304" i="21" s="1"/>
  <c r="N304" i="21" s="1"/>
  <c r="D305" i="21"/>
  <c r="E305" i="21"/>
  <c r="F305" i="21" s="1"/>
  <c r="G305" i="21" s="1"/>
  <c r="H305" i="21" s="1"/>
  <c r="I305" i="21" s="1"/>
  <c r="J305" i="21" s="1"/>
  <c r="K305" i="21" s="1"/>
  <c r="L305" i="21" s="1"/>
  <c r="M305" i="21" s="1"/>
  <c r="N305" i="21" s="1"/>
  <c r="D306" i="21"/>
  <c r="E306" i="21" s="1"/>
  <c r="F306" i="21"/>
  <c r="G306" i="21" s="1"/>
  <c r="H306" i="21" s="1"/>
  <c r="I306" i="21" s="1"/>
  <c r="J306" i="21" s="1"/>
  <c r="K306" i="21" s="1"/>
  <c r="L306" i="21" s="1"/>
  <c r="M306" i="21" s="1"/>
  <c r="N306" i="21" s="1"/>
  <c r="D307" i="21"/>
  <c r="E307" i="21"/>
  <c r="F307" i="21" s="1"/>
  <c r="G307" i="21" s="1"/>
  <c r="H307" i="21" s="1"/>
  <c r="I307" i="21" s="1"/>
  <c r="J307" i="21" s="1"/>
  <c r="K307" i="21" s="1"/>
  <c r="L307" i="21" s="1"/>
  <c r="M307" i="21" s="1"/>
  <c r="N307" i="21" s="1"/>
  <c r="D308" i="21"/>
  <c r="E308" i="21" s="1"/>
  <c r="F308" i="21"/>
  <c r="G308" i="21" s="1"/>
  <c r="H308" i="21" s="1"/>
  <c r="I308" i="21" s="1"/>
  <c r="J308" i="21" s="1"/>
  <c r="K308" i="21" s="1"/>
  <c r="L308" i="21" s="1"/>
  <c r="M308" i="21" s="1"/>
  <c r="N308" i="21" s="1"/>
  <c r="D309" i="21"/>
  <c r="E309" i="21"/>
  <c r="F309" i="21" s="1"/>
  <c r="G309" i="21" s="1"/>
  <c r="H309" i="21" s="1"/>
  <c r="I309" i="21" s="1"/>
  <c r="J309" i="21" s="1"/>
  <c r="K309" i="21" s="1"/>
  <c r="L309" i="21" s="1"/>
  <c r="M309" i="21" s="1"/>
  <c r="N309" i="21" s="1"/>
  <c r="D310" i="21"/>
  <c r="E310" i="21" s="1"/>
  <c r="F310" i="21"/>
  <c r="G310" i="21" s="1"/>
  <c r="H310" i="21" s="1"/>
  <c r="I310" i="21" s="1"/>
  <c r="J310" i="21" s="1"/>
  <c r="K310" i="21" s="1"/>
  <c r="L310" i="21" s="1"/>
  <c r="M310" i="21" s="1"/>
  <c r="N310" i="21" s="1"/>
  <c r="D311" i="21"/>
  <c r="E311" i="21"/>
  <c r="F311" i="21" s="1"/>
  <c r="G311" i="21" s="1"/>
  <c r="H311" i="21" s="1"/>
  <c r="I311" i="21" s="1"/>
  <c r="J311" i="21" s="1"/>
  <c r="K311" i="21" s="1"/>
  <c r="L311" i="21" s="1"/>
  <c r="M311" i="21" s="1"/>
  <c r="N311" i="21" s="1"/>
  <c r="D312" i="21"/>
  <c r="E312" i="21" s="1"/>
  <c r="F312" i="21"/>
  <c r="G312" i="21" s="1"/>
  <c r="H312" i="21" s="1"/>
  <c r="I312" i="21" s="1"/>
  <c r="J312" i="21" s="1"/>
  <c r="K312" i="21" s="1"/>
  <c r="L312" i="21" s="1"/>
  <c r="M312" i="21" s="1"/>
  <c r="N312" i="21" s="1"/>
  <c r="D313" i="21"/>
  <c r="E313" i="21"/>
  <c r="F313" i="21" s="1"/>
  <c r="G313" i="21" s="1"/>
  <c r="H313" i="21" s="1"/>
  <c r="I313" i="21" s="1"/>
  <c r="J313" i="21" s="1"/>
  <c r="K313" i="21" s="1"/>
  <c r="L313" i="21" s="1"/>
  <c r="M313" i="21" s="1"/>
  <c r="N313" i="21" s="1"/>
  <c r="D314" i="21"/>
  <c r="E314" i="21" s="1"/>
  <c r="F314" i="21"/>
  <c r="G314" i="21" s="1"/>
  <c r="H314" i="21" s="1"/>
  <c r="I314" i="21" s="1"/>
  <c r="J314" i="21" s="1"/>
  <c r="K314" i="21" s="1"/>
  <c r="L314" i="21" s="1"/>
  <c r="M314" i="21" s="1"/>
  <c r="N314" i="21" s="1"/>
  <c r="D315" i="21"/>
  <c r="E315" i="21"/>
  <c r="F315" i="21" s="1"/>
  <c r="G315" i="21" s="1"/>
  <c r="H315" i="21" s="1"/>
  <c r="I315" i="21" s="1"/>
  <c r="J315" i="21" s="1"/>
  <c r="K315" i="21" s="1"/>
  <c r="L315" i="21" s="1"/>
  <c r="M315" i="21" s="1"/>
  <c r="N315" i="21" s="1"/>
  <c r="D316" i="21"/>
  <c r="E316" i="21" s="1"/>
  <c r="F316" i="21"/>
  <c r="G316" i="21" s="1"/>
  <c r="H316" i="21" s="1"/>
  <c r="I316" i="21" s="1"/>
  <c r="J316" i="21" s="1"/>
  <c r="K316" i="21" s="1"/>
  <c r="L316" i="21" s="1"/>
  <c r="M316" i="21" s="1"/>
  <c r="N316" i="21" s="1"/>
  <c r="D317" i="21"/>
  <c r="E317" i="21"/>
  <c r="F317" i="21" s="1"/>
  <c r="G317" i="21" s="1"/>
  <c r="H317" i="21" s="1"/>
  <c r="I317" i="21" s="1"/>
  <c r="J317" i="21" s="1"/>
  <c r="K317" i="21" s="1"/>
  <c r="L317" i="21" s="1"/>
  <c r="M317" i="21" s="1"/>
  <c r="N317" i="21" s="1"/>
  <c r="D318" i="21"/>
  <c r="E318" i="21" s="1"/>
  <c r="F318" i="21"/>
  <c r="G318" i="21" s="1"/>
  <c r="H318" i="21" s="1"/>
  <c r="I318" i="21" s="1"/>
  <c r="J318" i="21" s="1"/>
  <c r="K318" i="21" s="1"/>
  <c r="L318" i="21" s="1"/>
  <c r="M318" i="21" s="1"/>
  <c r="N318" i="21" s="1"/>
  <c r="D319" i="21"/>
  <c r="E319" i="21"/>
  <c r="F319" i="21" s="1"/>
  <c r="G319" i="21" s="1"/>
  <c r="H319" i="21" s="1"/>
  <c r="I319" i="21" s="1"/>
  <c r="J319" i="21" s="1"/>
  <c r="K319" i="21" s="1"/>
  <c r="L319" i="21" s="1"/>
  <c r="M319" i="21" s="1"/>
  <c r="N319" i="21" s="1"/>
  <c r="D320" i="21"/>
  <c r="E320" i="21" s="1"/>
  <c r="F320" i="21"/>
  <c r="G320" i="21" s="1"/>
  <c r="H320" i="21" s="1"/>
  <c r="I320" i="21" s="1"/>
  <c r="J320" i="21" s="1"/>
  <c r="K320" i="21" s="1"/>
  <c r="L320" i="21" s="1"/>
  <c r="M320" i="21" s="1"/>
  <c r="N320" i="21" s="1"/>
  <c r="D321" i="21"/>
  <c r="E321" i="21"/>
  <c r="F321" i="21" s="1"/>
  <c r="G321" i="21" s="1"/>
  <c r="H321" i="21" s="1"/>
  <c r="I321" i="21" s="1"/>
  <c r="J321" i="21" s="1"/>
  <c r="K321" i="21" s="1"/>
  <c r="L321" i="21" s="1"/>
  <c r="M321" i="21" s="1"/>
  <c r="N321" i="21" s="1"/>
  <c r="D322" i="21"/>
  <c r="E322" i="21" s="1"/>
  <c r="F322" i="21"/>
  <c r="G322" i="21" s="1"/>
  <c r="H322" i="21" s="1"/>
  <c r="I322" i="21" s="1"/>
  <c r="J322" i="21" s="1"/>
  <c r="K322" i="21" s="1"/>
  <c r="L322" i="21" s="1"/>
  <c r="M322" i="21" s="1"/>
  <c r="N322" i="21" s="1"/>
  <c r="D323" i="21"/>
  <c r="E323" i="21"/>
  <c r="F323" i="21" s="1"/>
  <c r="G323" i="21" s="1"/>
  <c r="H323" i="21" s="1"/>
  <c r="I323" i="21" s="1"/>
  <c r="J323" i="21" s="1"/>
  <c r="K323" i="21" s="1"/>
  <c r="L323" i="21" s="1"/>
  <c r="M323" i="21" s="1"/>
  <c r="N323" i="21" s="1"/>
  <c r="D324" i="21"/>
  <c r="E324" i="21" s="1"/>
  <c r="F324" i="21"/>
  <c r="G324" i="21" s="1"/>
  <c r="H324" i="21" s="1"/>
  <c r="I324" i="21" s="1"/>
  <c r="J324" i="21" s="1"/>
  <c r="K324" i="21" s="1"/>
  <c r="L324" i="21" s="1"/>
  <c r="M324" i="21" s="1"/>
  <c r="N324" i="21" s="1"/>
  <c r="D325" i="21"/>
  <c r="E325" i="21"/>
  <c r="F325" i="21" s="1"/>
  <c r="G325" i="21" s="1"/>
  <c r="H325" i="21" s="1"/>
  <c r="I325" i="21" s="1"/>
  <c r="J325" i="21" s="1"/>
  <c r="K325" i="21" s="1"/>
  <c r="L325" i="21" s="1"/>
  <c r="M325" i="21" s="1"/>
  <c r="N325" i="21" s="1"/>
  <c r="E9" i="21"/>
  <c r="F9" i="21" s="1"/>
  <c r="G9" i="21" s="1"/>
  <c r="H9" i="21" s="1"/>
  <c r="I9" i="21" s="1"/>
  <c r="J9" i="21" s="1"/>
  <c r="K9" i="21" s="1"/>
  <c r="L9" i="21" s="1"/>
  <c r="M9" i="21" s="1"/>
  <c r="N9" i="21" s="1"/>
  <c r="D9" i="21"/>
  <c r="D37" i="6"/>
  <c r="C37" i="6"/>
  <c r="N7" i="6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M7" i="6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L7" i="6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K7" i="6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J7" i="6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I7" i="6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H7" i="6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G7" i="6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F7" i="6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E7" i="6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D7" i="6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D6" i="6"/>
  <c r="E6" i="6"/>
  <c r="F6" i="6"/>
  <c r="G6" i="6"/>
  <c r="H6" i="6"/>
  <c r="I6" i="6"/>
  <c r="J6" i="6"/>
  <c r="K6" i="6"/>
  <c r="L6" i="6"/>
  <c r="M6" i="6"/>
  <c r="N6" i="6"/>
  <c r="C6" i="6"/>
  <c r="C4" i="11"/>
  <c r="D4" i="11"/>
  <c r="E4" i="1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F4" i="1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G4" i="11"/>
  <c r="H4" i="11"/>
  <c r="C5" i="1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G5" i="1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H5" i="1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B5" i="11"/>
  <c r="B6" i="11"/>
  <c r="B7" i="11"/>
  <c r="B8" i="11"/>
  <c r="B9" i="11" s="1"/>
  <c r="B4" i="11"/>
  <c r="I29" i="10"/>
  <c r="J29" i="10"/>
  <c r="K29" i="10"/>
  <c r="I30" i="10"/>
  <c r="J30" i="10"/>
  <c r="K30" i="10"/>
  <c r="I31" i="10"/>
  <c r="J31" i="10"/>
  <c r="K31" i="10"/>
  <c r="I32" i="10"/>
  <c r="J32" i="10"/>
  <c r="K32" i="10"/>
  <c r="I33" i="10"/>
  <c r="J33" i="10"/>
  <c r="K33" i="10"/>
  <c r="I34" i="10"/>
  <c r="J34" i="10"/>
  <c r="K34" i="10"/>
  <c r="I35" i="10"/>
  <c r="J35" i="10"/>
  <c r="K35" i="10"/>
  <c r="I36" i="10"/>
  <c r="J36" i="10"/>
  <c r="K36" i="10"/>
  <c r="I37" i="10"/>
  <c r="J37" i="10"/>
  <c r="K37" i="10"/>
  <c r="I38" i="10"/>
  <c r="J38" i="10"/>
  <c r="K38" i="10"/>
  <c r="I39" i="10"/>
  <c r="J39" i="10"/>
  <c r="K39" i="10"/>
  <c r="I40" i="10"/>
  <c r="J40" i="10"/>
  <c r="K40" i="10"/>
  <c r="I41" i="10"/>
  <c r="J41" i="10"/>
  <c r="K41" i="10"/>
  <c r="I42" i="10"/>
  <c r="J42" i="10"/>
  <c r="K42" i="10"/>
  <c r="I43" i="10"/>
  <c r="J43" i="10"/>
  <c r="K43" i="10"/>
  <c r="I44" i="10"/>
  <c r="J44" i="10"/>
  <c r="K44" i="10"/>
  <c r="I45" i="10"/>
  <c r="J45" i="10"/>
  <c r="K45" i="10"/>
  <c r="I46" i="10"/>
  <c r="J46" i="10"/>
  <c r="K46" i="10"/>
  <c r="I47" i="10"/>
  <c r="J47" i="10"/>
  <c r="K47" i="10"/>
  <c r="K28" i="10"/>
  <c r="J28" i="10"/>
  <c r="I28" i="10"/>
  <c r="B29" i="10"/>
  <c r="C29" i="10"/>
  <c r="D29" i="10"/>
  <c r="B30" i="10"/>
  <c r="C30" i="10"/>
  <c r="D30" i="10"/>
  <c r="B31" i="10"/>
  <c r="C31" i="10"/>
  <c r="D31" i="10"/>
  <c r="B32" i="10"/>
  <c r="C32" i="10"/>
  <c r="D32" i="10"/>
  <c r="B33" i="10"/>
  <c r="C33" i="10"/>
  <c r="D33" i="10"/>
  <c r="B34" i="10"/>
  <c r="C34" i="10"/>
  <c r="D34" i="10"/>
  <c r="B35" i="10"/>
  <c r="C35" i="10"/>
  <c r="D35" i="10"/>
  <c r="B36" i="10"/>
  <c r="C36" i="10"/>
  <c r="D36" i="10"/>
  <c r="B37" i="10"/>
  <c r="C37" i="10"/>
  <c r="D37" i="10"/>
  <c r="B38" i="10"/>
  <c r="C38" i="10"/>
  <c r="D38" i="10"/>
  <c r="B39" i="10"/>
  <c r="C39" i="10"/>
  <c r="D39" i="10"/>
  <c r="B40" i="10"/>
  <c r="C40" i="10"/>
  <c r="D40" i="10"/>
  <c r="B41" i="10"/>
  <c r="C41" i="10"/>
  <c r="D41" i="10"/>
  <c r="B42" i="10"/>
  <c r="C42" i="10"/>
  <c r="D42" i="10"/>
  <c r="B43" i="10"/>
  <c r="C43" i="10"/>
  <c r="D43" i="10"/>
  <c r="B44" i="10"/>
  <c r="C44" i="10"/>
  <c r="D44" i="10"/>
  <c r="B45" i="10"/>
  <c r="C45" i="10"/>
  <c r="D45" i="10"/>
  <c r="B46" i="10"/>
  <c r="C46" i="10"/>
  <c r="D46" i="10"/>
  <c r="B47" i="10"/>
  <c r="C47" i="10"/>
  <c r="D47" i="10"/>
  <c r="D28" i="10"/>
  <c r="C28" i="10"/>
  <c r="B28" i="10"/>
  <c r="I5" i="10"/>
  <c r="J5" i="10"/>
  <c r="K5" i="10"/>
  <c r="I6" i="10"/>
  <c r="J6" i="10"/>
  <c r="K6" i="10"/>
  <c r="I7" i="10"/>
  <c r="J7" i="10"/>
  <c r="K7" i="10"/>
  <c r="I8" i="10"/>
  <c r="J8" i="10"/>
  <c r="K8" i="10"/>
  <c r="I9" i="10"/>
  <c r="J9" i="10"/>
  <c r="K9" i="10"/>
  <c r="I10" i="10"/>
  <c r="J10" i="10"/>
  <c r="K10" i="10"/>
  <c r="I11" i="10"/>
  <c r="J11" i="10"/>
  <c r="K11" i="10"/>
  <c r="I12" i="10"/>
  <c r="J12" i="10"/>
  <c r="K12" i="10"/>
  <c r="I13" i="10"/>
  <c r="J13" i="10"/>
  <c r="K13" i="10"/>
  <c r="I14" i="10"/>
  <c r="J14" i="10"/>
  <c r="K14" i="10"/>
  <c r="I15" i="10"/>
  <c r="J15" i="10"/>
  <c r="K15" i="10"/>
  <c r="I16" i="10"/>
  <c r="J16" i="10"/>
  <c r="K16" i="10"/>
  <c r="I17" i="10"/>
  <c r="J17" i="10"/>
  <c r="K17" i="10"/>
  <c r="I18" i="10"/>
  <c r="J18" i="10"/>
  <c r="K18" i="10"/>
  <c r="I19" i="10"/>
  <c r="J19" i="10"/>
  <c r="K19" i="10"/>
  <c r="I20" i="10"/>
  <c r="J20" i="10"/>
  <c r="K20" i="10"/>
  <c r="I21" i="10"/>
  <c r="J21" i="10"/>
  <c r="K21" i="10"/>
  <c r="I22" i="10"/>
  <c r="J22" i="10"/>
  <c r="K22" i="10"/>
  <c r="I23" i="10"/>
  <c r="J23" i="10"/>
  <c r="K23" i="10"/>
  <c r="K4" i="10"/>
  <c r="J4" i="10"/>
  <c r="I4" i="10"/>
  <c r="C5" i="10"/>
  <c r="D5" i="10"/>
  <c r="C6" i="10"/>
  <c r="D6" i="10"/>
  <c r="C7" i="10"/>
  <c r="D7" i="10"/>
  <c r="C8" i="10"/>
  <c r="D8" i="10"/>
  <c r="C9" i="10"/>
  <c r="D9" i="10"/>
  <c r="C10" i="10"/>
  <c r="D10" i="10"/>
  <c r="C11" i="10"/>
  <c r="D11" i="10"/>
  <c r="C12" i="10"/>
  <c r="D12" i="10"/>
  <c r="C13" i="10"/>
  <c r="D13" i="10"/>
  <c r="C14" i="10"/>
  <c r="D14" i="10"/>
  <c r="C15" i="10"/>
  <c r="D15" i="10"/>
  <c r="C16" i="10"/>
  <c r="D16" i="10"/>
  <c r="C17" i="10"/>
  <c r="D17" i="10"/>
  <c r="C18" i="10"/>
  <c r="D18" i="10"/>
  <c r="C19" i="10"/>
  <c r="D19" i="10"/>
  <c r="C20" i="10"/>
  <c r="D20" i="10"/>
  <c r="C21" i="10"/>
  <c r="D21" i="10"/>
  <c r="C22" i="10"/>
  <c r="D22" i="10"/>
  <c r="C23" i="10"/>
  <c r="D23" i="10"/>
  <c r="D4" i="10"/>
  <c r="C4" i="10"/>
  <c r="CX4" i="31"/>
  <c r="CY4" i="31"/>
  <c r="CX5" i="31"/>
  <c r="CY5" i="31"/>
  <c r="CX6" i="31"/>
  <c r="CY6" i="31"/>
  <c r="CX7" i="31"/>
  <c r="CY7" i="31"/>
  <c r="CX8" i="31"/>
  <c r="CY8" i="31"/>
  <c r="CX9" i="31"/>
  <c r="CY9" i="31"/>
  <c r="CX10" i="31"/>
  <c r="CY10" i="31" s="1"/>
  <c r="CX11" i="31"/>
  <c r="CY11" i="31"/>
  <c r="CX12" i="31"/>
  <c r="CY12" i="31"/>
  <c r="CX13" i="31"/>
  <c r="CY13" i="31"/>
  <c r="CX14" i="31"/>
  <c r="CY14" i="31" s="1"/>
  <c r="CX15" i="31"/>
  <c r="CY15" i="31"/>
  <c r="CX16" i="31"/>
  <c r="CY16" i="31" s="1"/>
  <c r="CX17" i="31"/>
  <c r="CY17" i="31"/>
  <c r="CX18" i="31"/>
  <c r="CY18" i="31" s="1"/>
  <c r="CX19" i="31"/>
  <c r="CY19" i="31"/>
  <c r="CX20" i="31"/>
  <c r="CY20" i="31" s="1"/>
  <c r="CX21" i="31"/>
  <c r="CY21" i="31"/>
  <c r="CX22" i="31"/>
  <c r="CY22" i="31" s="1"/>
  <c r="CX23" i="31"/>
  <c r="CY23" i="31"/>
  <c r="CX24" i="31"/>
  <c r="CY24" i="31" s="1"/>
  <c r="CX25" i="31"/>
  <c r="CY25" i="31"/>
  <c r="CX26" i="31"/>
  <c r="CY26" i="31" s="1"/>
  <c r="CX27" i="31"/>
  <c r="CY27" i="31"/>
  <c r="CX28" i="31"/>
  <c r="CY28" i="31" s="1"/>
  <c r="CX29" i="31"/>
  <c r="CY29" i="31"/>
  <c r="CX30" i="31"/>
  <c r="CY30" i="31" s="1"/>
  <c r="CX31" i="31"/>
  <c r="CY31" i="31"/>
  <c r="CX32" i="31"/>
  <c r="CY32" i="31" s="1"/>
  <c r="CX33" i="31"/>
  <c r="CY33" i="31"/>
  <c r="CX34" i="31"/>
  <c r="CY34" i="31" s="1"/>
  <c r="CX35" i="31"/>
  <c r="CY35" i="31"/>
  <c r="CX36" i="31"/>
  <c r="CY36" i="31" s="1"/>
  <c r="CX37" i="31"/>
  <c r="CY37" i="31"/>
  <c r="CX38" i="31"/>
  <c r="CY38" i="31" s="1"/>
  <c r="CX39" i="31"/>
  <c r="CY39" i="31"/>
  <c r="CX40" i="31"/>
  <c r="CY40" i="31" s="1"/>
  <c r="CX41" i="31"/>
  <c r="CY41" i="31"/>
  <c r="CX42" i="31"/>
  <c r="CY42" i="31" s="1"/>
  <c r="CX43" i="31"/>
  <c r="CY43" i="31"/>
  <c r="CX44" i="31"/>
  <c r="CY44" i="31" s="1"/>
  <c r="CX45" i="31"/>
  <c r="CY45" i="31"/>
  <c r="CX46" i="31"/>
  <c r="CY46" i="31" s="1"/>
  <c r="CX47" i="31"/>
  <c r="CY47" i="31"/>
  <c r="CX48" i="31"/>
  <c r="CY48" i="31" s="1"/>
  <c r="CX49" i="31"/>
  <c r="CY49" i="31"/>
  <c r="CX50" i="31"/>
  <c r="CY50" i="31" s="1"/>
  <c r="CX51" i="31"/>
  <c r="CY51" i="31"/>
  <c r="CX52" i="31"/>
  <c r="CY52" i="31" s="1"/>
  <c r="CX53" i="31"/>
  <c r="CY53" i="31"/>
  <c r="CX54" i="31"/>
  <c r="CY54" i="31" s="1"/>
  <c r="CX55" i="31"/>
  <c r="CY55" i="31"/>
  <c r="CX56" i="31"/>
  <c r="CY56" i="31" s="1"/>
  <c r="CX57" i="31"/>
  <c r="CY57" i="31"/>
  <c r="CX58" i="31"/>
  <c r="CY58" i="31" s="1"/>
  <c r="CX59" i="31"/>
  <c r="CY59" i="31"/>
  <c r="CX60" i="31"/>
  <c r="CY60" i="31" s="1"/>
  <c r="CX61" i="31"/>
  <c r="CY61" i="31"/>
  <c r="CX62" i="31"/>
  <c r="CY62" i="31" s="1"/>
  <c r="CX63" i="31"/>
  <c r="CY63" i="31"/>
  <c r="CX64" i="31"/>
  <c r="CY64" i="31" s="1"/>
  <c r="CX65" i="31"/>
  <c r="CY65" i="31"/>
  <c r="CX66" i="31"/>
  <c r="CY66" i="31" s="1"/>
  <c r="CX67" i="31"/>
  <c r="CY67" i="31"/>
  <c r="CX68" i="31"/>
  <c r="CY68" i="31" s="1"/>
  <c r="CX69" i="31"/>
  <c r="CY69" i="31"/>
  <c r="CX70" i="31"/>
  <c r="CY70" i="31" s="1"/>
  <c r="CX71" i="31"/>
  <c r="CY71" i="31"/>
  <c r="CX72" i="31"/>
  <c r="CY72" i="31" s="1"/>
  <c r="CX73" i="31"/>
  <c r="CY73" i="31"/>
  <c r="CX74" i="31"/>
  <c r="CY74" i="31" s="1"/>
  <c r="CX75" i="31"/>
  <c r="CY75" i="31"/>
  <c r="CX76" i="31"/>
  <c r="CY76" i="31" s="1"/>
  <c r="CX77" i="31"/>
  <c r="CY77" i="31"/>
  <c r="CX78" i="31"/>
  <c r="CY78" i="31" s="1"/>
  <c r="CX79" i="31"/>
  <c r="CY79" i="31"/>
  <c r="CX80" i="31"/>
  <c r="CY80" i="31" s="1"/>
  <c r="CX81" i="31"/>
  <c r="CY81" i="31"/>
  <c r="CX82" i="31"/>
  <c r="CY82" i="31" s="1"/>
  <c r="CY3" i="31"/>
  <c r="CX3" i="31"/>
  <c r="DG4" i="31"/>
  <c r="DH4" i="31"/>
  <c r="DG5" i="31"/>
  <c r="DH5" i="31"/>
  <c r="DG6" i="31"/>
  <c r="DH6" i="31"/>
  <c r="DG7" i="31"/>
  <c r="DH7" i="31"/>
  <c r="DG8" i="31"/>
  <c r="DH8" i="31"/>
  <c r="DG9" i="31"/>
  <c r="DH9" i="31"/>
  <c r="DG10" i="31"/>
  <c r="DH10" i="31"/>
  <c r="DG11" i="31"/>
  <c r="DH11" i="31"/>
  <c r="DG12" i="31"/>
  <c r="DH12" i="31"/>
  <c r="DG13" i="31"/>
  <c r="DH13" i="31"/>
  <c r="DG14" i="31"/>
  <c r="DH14" i="31"/>
  <c r="DG15" i="31"/>
  <c r="DH15" i="31"/>
  <c r="DG16" i="31"/>
  <c r="DH16" i="31"/>
  <c r="DG17" i="31"/>
  <c r="DH17" i="31"/>
  <c r="DG18" i="31"/>
  <c r="DH18" i="31"/>
  <c r="DG19" i="31"/>
  <c r="DH19" i="31"/>
  <c r="DG20" i="31"/>
  <c r="DH20" i="31"/>
  <c r="DG21" i="31"/>
  <c r="DH21" i="31"/>
  <c r="DG22" i="31"/>
  <c r="DH22" i="31"/>
  <c r="DG23" i="31"/>
  <c r="DH23" i="31"/>
  <c r="DG24" i="31"/>
  <c r="DH24" i="31"/>
  <c r="DG25" i="31"/>
  <c r="DH25" i="31"/>
  <c r="DG26" i="31"/>
  <c r="DH26" i="31"/>
  <c r="DG27" i="31"/>
  <c r="DH27" i="31"/>
  <c r="DG28" i="31"/>
  <c r="DH28" i="31"/>
  <c r="DG29" i="31"/>
  <c r="DH29" i="31"/>
  <c r="DG30" i="31"/>
  <c r="DH30" i="31"/>
  <c r="DG31" i="31"/>
  <c r="DH31" i="31"/>
  <c r="DG32" i="31"/>
  <c r="DH32" i="31"/>
  <c r="DG33" i="31"/>
  <c r="DH33" i="31"/>
  <c r="DG34" i="31"/>
  <c r="DH34" i="31"/>
  <c r="DG35" i="31"/>
  <c r="DH35" i="31"/>
  <c r="DG36" i="31"/>
  <c r="DH36" i="31"/>
  <c r="DG37" i="31"/>
  <c r="DH37" i="31"/>
  <c r="DG38" i="31"/>
  <c r="DH38" i="31"/>
  <c r="DG39" i="31"/>
  <c r="DH39" i="31"/>
  <c r="DG40" i="31"/>
  <c r="DH40" i="31"/>
  <c r="DG41" i="31"/>
  <c r="DH41" i="31"/>
  <c r="DG42" i="31"/>
  <c r="DH42" i="31"/>
  <c r="DG43" i="31"/>
  <c r="DH43" i="31"/>
  <c r="DG44" i="31"/>
  <c r="DH44" i="31"/>
  <c r="DG45" i="31"/>
  <c r="DH45" i="31"/>
  <c r="DG46" i="31"/>
  <c r="DH46" i="31"/>
  <c r="DG47" i="31"/>
  <c r="DH47" i="31"/>
  <c r="DG48" i="31"/>
  <c r="DH48" i="31"/>
  <c r="DG49" i="31"/>
  <c r="DH49" i="31"/>
  <c r="DG50" i="31"/>
  <c r="DH50" i="31"/>
  <c r="DG51" i="31"/>
  <c r="DH51" i="31"/>
  <c r="DG52" i="31"/>
  <c r="DH52" i="31"/>
  <c r="DG53" i="31"/>
  <c r="DH53" i="31"/>
  <c r="DG54" i="31"/>
  <c r="DH54" i="31"/>
  <c r="DG55" i="31"/>
  <c r="DH55" i="31"/>
  <c r="DG56" i="31"/>
  <c r="DH56" i="31"/>
  <c r="DG57" i="31"/>
  <c r="DH57" i="31"/>
  <c r="DG58" i="31"/>
  <c r="DH58" i="31"/>
  <c r="DG59" i="31"/>
  <c r="DH59" i="31"/>
  <c r="DG60" i="31"/>
  <c r="DH60" i="31"/>
  <c r="DG61" i="31"/>
  <c r="DH61" i="31"/>
  <c r="DG62" i="31"/>
  <c r="DH62" i="31"/>
  <c r="DG63" i="31"/>
  <c r="DH63" i="31"/>
  <c r="DG64" i="31"/>
  <c r="DH64" i="31"/>
  <c r="DG65" i="31"/>
  <c r="DH65" i="31"/>
  <c r="DG66" i="31"/>
  <c r="DH66" i="31"/>
  <c r="DG67" i="31"/>
  <c r="DH67" i="31"/>
  <c r="DG68" i="31"/>
  <c r="DH68" i="31"/>
  <c r="DG69" i="31"/>
  <c r="DH69" i="31"/>
  <c r="DG70" i="31"/>
  <c r="DH70" i="31"/>
  <c r="DG71" i="31"/>
  <c r="DH71" i="31"/>
  <c r="DG72" i="31"/>
  <c r="DH72" i="31"/>
  <c r="DG73" i="31"/>
  <c r="DH73" i="31"/>
  <c r="DG74" i="31"/>
  <c r="DH74" i="31"/>
  <c r="DG75" i="31"/>
  <c r="DH75" i="31"/>
  <c r="DG76" i="31"/>
  <c r="DH76" i="31"/>
  <c r="DG77" i="31"/>
  <c r="DH77" i="31"/>
  <c r="DG78" i="31"/>
  <c r="DH78" i="31"/>
  <c r="DG79" i="31"/>
  <c r="DH79" i="31"/>
  <c r="DG80" i="31"/>
  <c r="DH80" i="31"/>
  <c r="DG81" i="31"/>
  <c r="DH81" i="31"/>
  <c r="DG82" i="31"/>
  <c r="DH82" i="31"/>
  <c r="DG83" i="31"/>
  <c r="DH83" i="31"/>
  <c r="DG84" i="31"/>
  <c r="DH84" i="31"/>
  <c r="DH3" i="31"/>
  <c r="DG3" i="31"/>
  <c r="DP4" i="31"/>
  <c r="DQ4" i="31"/>
  <c r="DP5" i="31"/>
  <c r="DQ5" i="31"/>
  <c r="DP6" i="31"/>
  <c r="DQ6" i="31"/>
  <c r="DP7" i="31"/>
  <c r="DQ7" i="31"/>
  <c r="DP8" i="31"/>
  <c r="DQ8" i="31"/>
  <c r="DP9" i="31"/>
  <c r="DQ9" i="31"/>
  <c r="DP10" i="31"/>
  <c r="DQ10" i="31"/>
  <c r="DP11" i="31"/>
  <c r="DQ11" i="31"/>
  <c r="DP12" i="31"/>
  <c r="DQ12" i="31"/>
  <c r="DP13" i="31"/>
  <c r="DQ13" i="31"/>
  <c r="DP14" i="31"/>
  <c r="DQ14" i="31"/>
  <c r="DP15" i="31"/>
  <c r="DQ15" i="31"/>
  <c r="DP16" i="31"/>
  <c r="DQ16" i="31"/>
  <c r="DP17" i="31"/>
  <c r="DQ17" i="31"/>
  <c r="DP18" i="31"/>
  <c r="DQ18" i="31"/>
  <c r="DP19" i="31"/>
  <c r="DQ19" i="31"/>
  <c r="DP20" i="31"/>
  <c r="DQ20" i="31"/>
  <c r="DP21" i="31"/>
  <c r="DQ21" i="31"/>
  <c r="DP22" i="31"/>
  <c r="DQ22" i="31"/>
  <c r="DP23" i="31"/>
  <c r="DQ23" i="31"/>
  <c r="DP24" i="31"/>
  <c r="DQ24" i="31"/>
  <c r="DP25" i="31"/>
  <c r="DQ25" i="31"/>
  <c r="DP26" i="31"/>
  <c r="DQ26" i="31"/>
  <c r="DP27" i="31"/>
  <c r="DQ27" i="31"/>
  <c r="DP28" i="31"/>
  <c r="DQ28" i="31"/>
  <c r="DP29" i="31"/>
  <c r="DQ29" i="31"/>
  <c r="DP30" i="31"/>
  <c r="DQ30" i="31"/>
  <c r="DP31" i="31"/>
  <c r="DQ31" i="31"/>
  <c r="DP32" i="31"/>
  <c r="DQ32" i="31"/>
  <c r="DP33" i="31"/>
  <c r="DQ33" i="31"/>
  <c r="DP34" i="31"/>
  <c r="DQ34" i="31"/>
  <c r="DP35" i="31"/>
  <c r="DQ35" i="31"/>
  <c r="DP36" i="31"/>
  <c r="DQ36" i="31"/>
  <c r="DP37" i="31"/>
  <c r="DQ37" i="31"/>
  <c r="DP38" i="31"/>
  <c r="DQ38" i="31"/>
  <c r="DP39" i="31"/>
  <c r="DQ39" i="31"/>
  <c r="DP40" i="31"/>
  <c r="DQ40" i="31"/>
  <c r="DP41" i="31"/>
  <c r="DQ41" i="31"/>
  <c r="DP42" i="31"/>
  <c r="DQ42" i="31"/>
  <c r="DP43" i="31"/>
  <c r="DQ43" i="31"/>
  <c r="DP44" i="31"/>
  <c r="DQ44" i="31"/>
  <c r="DP45" i="31"/>
  <c r="DQ45" i="31"/>
  <c r="DP46" i="31"/>
  <c r="DQ46" i="31"/>
  <c r="DP47" i="31"/>
  <c r="DQ47" i="31"/>
  <c r="DP48" i="31"/>
  <c r="DQ48" i="31"/>
  <c r="DP49" i="31"/>
  <c r="DQ49" i="31"/>
  <c r="DP50" i="31"/>
  <c r="DQ50" i="31"/>
  <c r="DP51" i="31"/>
  <c r="DQ51" i="31"/>
  <c r="DP52" i="31"/>
  <c r="DQ52" i="31"/>
  <c r="DP53" i="31"/>
  <c r="DQ53" i="31"/>
  <c r="DP54" i="31"/>
  <c r="DQ54" i="31"/>
  <c r="DP55" i="31"/>
  <c r="DQ55" i="31"/>
  <c r="DP56" i="31"/>
  <c r="DQ56" i="31"/>
  <c r="DP57" i="31"/>
  <c r="DQ57" i="31"/>
  <c r="DP58" i="31"/>
  <c r="DQ58" i="31"/>
  <c r="DP59" i="31"/>
  <c r="DQ59" i="31"/>
  <c r="DP60" i="31"/>
  <c r="DQ60" i="31"/>
  <c r="DP61" i="31"/>
  <c r="DQ61" i="31"/>
  <c r="DP62" i="31"/>
  <c r="DQ62" i="31"/>
  <c r="DP63" i="31"/>
  <c r="DQ63" i="31"/>
  <c r="DP64" i="31"/>
  <c r="DQ64" i="31"/>
  <c r="DP65" i="31"/>
  <c r="DQ65" i="31"/>
  <c r="DP66" i="31"/>
  <c r="DQ66" i="31"/>
  <c r="DP67" i="31"/>
  <c r="DQ67" i="31"/>
  <c r="DP68" i="31"/>
  <c r="DQ68" i="31"/>
  <c r="DP69" i="31"/>
  <c r="DQ69" i="31"/>
  <c r="DP70" i="31"/>
  <c r="DQ70" i="31"/>
  <c r="DP71" i="31"/>
  <c r="DQ71" i="31"/>
  <c r="DP72" i="31"/>
  <c r="DQ72" i="31"/>
  <c r="DP73" i="31"/>
  <c r="DQ73" i="31"/>
  <c r="DP74" i="31"/>
  <c r="DQ74" i="31"/>
  <c r="DP75" i="31"/>
  <c r="DQ75" i="31"/>
  <c r="DP76" i="31"/>
  <c r="DQ76" i="31"/>
  <c r="DP77" i="31"/>
  <c r="DQ77" i="31"/>
  <c r="DP78" i="31"/>
  <c r="DQ78" i="31"/>
  <c r="DP79" i="31"/>
  <c r="DQ79" i="31"/>
  <c r="DP80" i="31"/>
  <c r="DQ80" i="31"/>
  <c r="DP81" i="31"/>
  <c r="DQ81" i="31"/>
  <c r="DP82" i="31"/>
  <c r="DQ82" i="31"/>
  <c r="DP83" i="31"/>
  <c r="DQ83" i="31"/>
  <c r="DP84" i="31"/>
  <c r="DQ84" i="31"/>
  <c r="DP85" i="31"/>
  <c r="DQ85" i="31"/>
  <c r="DP86" i="31"/>
  <c r="DQ86" i="31"/>
  <c r="DP87" i="31"/>
  <c r="DQ87" i="31"/>
  <c r="DP88" i="31"/>
  <c r="DQ88" i="31"/>
  <c r="DQ3" i="31"/>
  <c r="DP3" i="31"/>
  <c r="DY4" i="31"/>
  <c r="DZ4" i="31"/>
  <c r="DY5" i="31"/>
  <c r="DZ5" i="31"/>
  <c r="DY6" i="31"/>
  <c r="DZ6" i="31"/>
  <c r="DY7" i="31"/>
  <c r="DZ7" i="31"/>
  <c r="DY8" i="31"/>
  <c r="DZ8" i="31"/>
  <c r="DY9" i="31"/>
  <c r="DZ9" i="31"/>
  <c r="DY10" i="31"/>
  <c r="DZ10" i="31"/>
  <c r="DY11" i="31"/>
  <c r="DZ11" i="31"/>
  <c r="DY12" i="31"/>
  <c r="DZ12" i="31"/>
  <c r="DY13" i="31"/>
  <c r="DZ13" i="31"/>
  <c r="DY14" i="31"/>
  <c r="DZ14" i="31"/>
  <c r="DY15" i="31"/>
  <c r="DZ15" i="31"/>
  <c r="DY16" i="31"/>
  <c r="DZ16" i="31"/>
  <c r="DY17" i="31"/>
  <c r="DZ17" i="31"/>
  <c r="DY18" i="31"/>
  <c r="DZ18" i="31"/>
  <c r="DY19" i="31"/>
  <c r="DZ19" i="31"/>
  <c r="DY20" i="31"/>
  <c r="DZ20" i="31"/>
  <c r="DY21" i="31"/>
  <c r="DZ21" i="31"/>
  <c r="DY22" i="31"/>
  <c r="DZ22" i="31" s="1"/>
  <c r="DY23" i="31"/>
  <c r="DZ23" i="31"/>
  <c r="DY24" i="31"/>
  <c r="DZ24" i="31" s="1"/>
  <c r="DY25" i="31"/>
  <c r="DZ25" i="31"/>
  <c r="DY26" i="31"/>
  <c r="DZ26" i="31" s="1"/>
  <c r="DY27" i="31"/>
  <c r="DZ27" i="31"/>
  <c r="DY28" i="31"/>
  <c r="DZ28" i="31" s="1"/>
  <c r="DY29" i="31"/>
  <c r="DZ29" i="31"/>
  <c r="DY30" i="31"/>
  <c r="DZ30" i="31" s="1"/>
  <c r="DY31" i="31"/>
  <c r="DZ31" i="31"/>
  <c r="DY32" i="31"/>
  <c r="DZ32" i="31" s="1"/>
  <c r="DY33" i="31"/>
  <c r="DZ33" i="31"/>
  <c r="DY34" i="31"/>
  <c r="DZ34" i="31" s="1"/>
  <c r="DY35" i="31"/>
  <c r="DZ35" i="31"/>
  <c r="DY36" i="31"/>
  <c r="DZ36" i="31" s="1"/>
  <c r="DY37" i="31"/>
  <c r="DZ37" i="31"/>
  <c r="DY38" i="31"/>
  <c r="DZ38" i="31" s="1"/>
  <c r="DY39" i="31"/>
  <c r="DZ39" i="31"/>
  <c r="DY40" i="31"/>
  <c r="DZ40" i="31" s="1"/>
  <c r="DY41" i="31"/>
  <c r="DZ41" i="31"/>
  <c r="DY42" i="31"/>
  <c r="DZ42" i="31" s="1"/>
  <c r="DY43" i="31"/>
  <c r="DZ43" i="31"/>
  <c r="DY44" i="31"/>
  <c r="DZ44" i="31" s="1"/>
  <c r="DY45" i="31"/>
  <c r="DZ45" i="31"/>
  <c r="DY46" i="31"/>
  <c r="DZ46" i="31" s="1"/>
  <c r="DY47" i="31"/>
  <c r="DZ47" i="31"/>
  <c r="DY48" i="31"/>
  <c r="DZ48" i="31" s="1"/>
  <c r="DY49" i="31"/>
  <c r="DZ49" i="31"/>
  <c r="DY50" i="31"/>
  <c r="DZ50" i="31" s="1"/>
  <c r="DY51" i="31"/>
  <c r="DZ51" i="31"/>
  <c r="DY52" i="31"/>
  <c r="DZ52" i="31" s="1"/>
  <c r="DY53" i="31"/>
  <c r="DZ53" i="31"/>
  <c r="DY54" i="31"/>
  <c r="DZ54" i="31" s="1"/>
  <c r="DY55" i="31"/>
  <c r="DZ55" i="31"/>
  <c r="DY56" i="31"/>
  <c r="DZ56" i="31" s="1"/>
  <c r="DY57" i="31"/>
  <c r="DZ57" i="31"/>
  <c r="DY58" i="31"/>
  <c r="DZ58" i="31" s="1"/>
  <c r="DY59" i="31"/>
  <c r="DZ59" i="31"/>
  <c r="DY60" i="31"/>
  <c r="DZ60" i="31" s="1"/>
  <c r="DY61" i="31"/>
  <c r="DZ61" i="31"/>
  <c r="DY62" i="31"/>
  <c r="DZ62" i="31" s="1"/>
  <c r="DY63" i="31"/>
  <c r="DZ63" i="31"/>
  <c r="DY64" i="31"/>
  <c r="DZ64" i="31" s="1"/>
  <c r="DY65" i="31"/>
  <c r="DZ65" i="31"/>
  <c r="DY66" i="31"/>
  <c r="DZ66" i="31" s="1"/>
  <c r="DY67" i="31"/>
  <c r="DZ67" i="31"/>
  <c r="DY68" i="31"/>
  <c r="DZ68" i="31" s="1"/>
  <c r="DY69" i="31"/>
  <c r="DZ69" i="31"/>
  <c r="DY70" i="31"/>
  <c r="DZ70" i="31" s="1"/>
  <c r="DY71" i="31"/>
  <c r="DZ71" i="31"/>
  <c r="DY72" i="31"/>
  <c r="DZ72" i="31" s="1"/>
  <c r="DY73" i="31"/>
  <c r="DZ73" i="31"/>
  <c r="DY74" i="31"/>
  <c r="DZ74" i="31" s="1"/>
  <c r="DY75" i="31"/>
  <c r="DZ75" i="31"/>
  <c r="DY76" i="31"/>
  <c r="DZ76" i="31" s="1"/>
  <c r="DY77" i="31"/>
  <c r="DZ77" i="31"/>
  <c r="DZ3" i="31"/>
  <c r="DY3" i="31"/>
  <c r="EH4" i="31"/>
  <c r="EI4" i="31" s="1"/>
  <c r="EH5" i="31"/>
  <c r="EI5" i="31"/>
  <c r="EH6" i="31"/>
  <c r="EI6" i="31" s="1"/>
  <c r="EH7" i="31"/>
  <c r="EI7" i="31"/>
  <c r="EH8" i="31"/>
  <c r="EI8" i="31" s="1"/>
  <c r="EH9" i="31"/>
  <c r="EI9" i="31"/>
  <c r="EH10" i="31"/>
  <c r="EI10" i="31" s="1"/>
  <c r="EH11" i="31"/>
  <c r="EI11" i="31"/>
  <c r="EH12" i="31"/>
  <c r="EI12" i="31" s="1"/>
  <c r="EH13" i="31"/>
  <c r="EI13" i="31"/>
  <c r="EH14" i="31"/>
  <c r="EI14" i="31" s="1"/>
  <c r="EH15" i="31"/>
  <c r="EI15" i="31"/>
  <c r="EH16" i="31"/>
  <c r="EI16" i="31" s="1"/>
  <c r="EH17" i="31"/>
  <c r="EI17" i="31"/>
  <c r="EH18" i="31"/>
  <c r="EI18" i="31" s="1"/>
  <c r="EH19" i="31"/>
  <c r="EI19" i="31"/>
  <c r="EH20" i="31"/>
  <c r="EI20" i="31" s="1"/>
  <c r="EH21" i="31"/>
  <c r="EI21" i="31"/>
  <c r="EH22" i="31"/>
  <c r="EI22" i="31" s="1"/>
  <c r="EH23" i="31"/>
  <c r="EI23" i="31"/>
  <c r="EH24" i="31"/>
  <c r="EI24" i="31" s="1"/>
  <c r="EH25" i="31"/>
  <c r="EI25" i="31"/>
  <c r="EH26" i="31"/>
  <c r="EI26" i="31" s="1"/>
  <c r="EH27" i="31"/>
  <c r="EI27" i="31"/>
  <c r="EH28" i="31"/>
  <c r="EI28" i="31" s="1"/>
  <c r="EH29" i="31"/>
  <c r="EI29" i="31"/>
  <c r="EH30" i="31"/>
  <c r="EI30" i="31" s="1"/>
  <c r="EH31" i="31"/>
  <c r="EI31" i="31"/>
  <c r="EH32" i="31"/>
  <c r="EI32" i="31" s="1"/>
  <c r="EH33" i="31"/>
  <c r="EI33" i="31"/>
  <c r="EH34" i="31"/>
  <c r="EI34" i="31" s="1"/>
  <c r="EH35" i="31"/>
  <c r="EI35" i="31"/>
  <c r="EH36" i="31"/>
  <c r="EI36" i="31" s="1"/>
  <c r="EH37" i="31"/>
  <c r="EI37" i="31"/>
  <c r="EH38" i="31"/>
  <c r="EI38" i="31" s="1"/>
  <c r="EH39" i="31"/>
  <c r="EI39" i="31"/>
  <c r="EH40" i="31"/>
  <c r="EI40" i="31" s="1"/>
  <c r="EH41" i="31"/>
  <c r="EI41" i="31"/>
  <c r="EH42" i="31"/>
  <c r="EI42" i="31" s="1"/>
  <c r="EH43" i="31"/>
  <c r="EI43" i="31"/>
  <c r="EH44" i="31"/>
  <c r="EI44" i="31" s="1"/>
  <c r="EH45" i="31"/>
  <c r="EI45" i="31"/>
  <c r="EH46" i="31"/>
  <c r="EI46" i="31" s="1"/>
  <c r="EH47" i="31"/>
  <c r="EI47" i="31"/>
  <c r="EH48" i="31"/>
  <c r="EI48" i="31" s="1"/>
  <c r="EH49" i="31"/>
  <c r="EI49" i="31"/>
  <c r="EH50" i="31"/>
  <c r="EI50" i="31" s="1"/>
  <c r="EH51" i="31"/>
  <c r="EI51" i="31"/>
  <c r="EH52" i="31"/>
  <c r="EI52" i="31" s="1"/>
  <c r="EH53" i="31"/>
  <c r="EI53" i="31"/>
  <c r="EH54" i="31"/>
  <c r="EI54" i="31" s="1"/>
  <c r="EH55" i="31"/>
  <c r="EI55" i="31"/>
  <c r="EH56" i="31"/>
  <c r="EI56" i="31" s="1"/>
  <c r="EH57" i="31"/>
  <c r="EI57" i="31"/>
  <c r="EH58" i="31"/>
  <c r="EI58" i="31" s="1"/>
  <c r="EH59" i="31"/>
  <c r="EI59" i="31"/>
  <c r="EH60" i="31"/>
  <c r="EI60" i="31" s="1"/>
  <c r="EH61" i="31"/>
  <c r="EI61" i="31"/>
  <c r="EH62" i="31"/>
  <c r="EI62" i="31" s="1"/>
  <c r="EH63" i="31"/>
  <c r="EI63" i="31"/>
  <c r="EH64" i="31"/>
  <c r="EI64" i="31" s="1"/>
  <c r="EH65" i="31"/>
  <c r="EI65" i="31"/>
  <c r="EH66" i="31"/>
  <c r="EI66" i="31" s="1"/>
  <c r="EH67" i="31"/>
  <c r="EI67" i="31"/>
  <c r="EH68" i="31"/>
  <c r="EI68" i="31" s="1"/>
  <c r="EH69" i="31"/>
  <c r="EI69" i="31"/>
  <c r="EH70" i="31"/>
  <c r="EI70" i="31" s="1"/>
  <c r="EH71" i="31"/>
  <c r="EI71" i="31"/>
  <c r="EH72" i="31"/>
  <c r="EI72" i="31" s="1"/>
  <c r="EH73" i="31"/>
  <c r="EI73" i="31"/>
  <c r="EH74" i="31"/>
  <c r="EI74" i="31" s="1"/>
  <c r="EH75" i="31"/>
  <c r="EI75" i="31"/>
  <c r="EH76" i="31"/>
  <c r="EI76" i="31" s="1"/>
  <c r="EH77" i="31"/>
  <c r="EI77" i="31"/>
  <c r="EH78" i="31"/>
  <c r="EI78" i="31" s="1"/>
  <c r="EH79" i="31"/>
  <c r="EI79" i="31"/>
  <c r="EH80" i="31"/>
  <c r="EI80" i="31" s="1"/>
  <c r="EH81" i="31"/>
  <c r="EI81" i="31"/>
  <c r="EH82" i="31"/>
  <c r="EI82" i="31" s="1"/>
  <c r="EI3" i="31"/>
  <c r="EH3" i="31"/>
  <c r="EQ4" i="31"/>
  <c r="ER4" i="31" s="1"/>
  <c r="EQ5" i="31"/>
  <c r="ER5" i="31" s="1"/>
  <c r="EQ6" i="31"/>
  <c r="ER6" i="31" s="1"/>
  <c r="EQ7" i="31"/>
  <c r="ER7" i="31" s="1"/>
  <c r="EQ8" i="31"/>
  <c r="ER8" i="31" s="1"/>
  <c r="EQ9" i="31"/>
  <c r="ER9" i="31" s="1"/>
  <c r="EQ10" i="31"/>
  <c r="ER10" i="31" s="1"/>
  <c r="EQ11" i="31"/>
  <c r="ER11" i="31" s="1"/>
  <c r="EQ12" i="31"/>
  <c r="ER12" i="31" s="1"/>
  <c r="EQ13" i="31"/>
  <c r="ER13" i="31" s="1"/>
  <c r="EQ14" i="31"/>
  <c r="ER14" i="31" s="1"/>
  <c r="EQ15" i="31"/>
  <c r="ER15" i="31" s="1"/>
  <c r="EQ16" i="31"/>
  <c r="ER16" i="31" s="1"/>
  <c r="EQ17" i="31"/>
  <c r="ER17" i="31" s="1"/>
  <c r="EQ18" i="31"/>
  <c r="ER18" i="31" s="1"/>
  <c r="EQ19" i="31"/>
  <c r="ER19" i="31" s="1"/>
  <c r="EQ20" i="31"/>
  <c r="ER20" i="31" s="1"/>
  <c r="EQ21" i="31"/>
  <c r="ER21" i="31" s="1"/>
  <c r="EQ22" i="31"/>
  <c r="ER22" i="31" s="1"/>
  <c r="EQ23" i="31"/>
  <c r="ER23" i="31" s="1"/>
  <c r="EQ24" i="31"/>
  <c r="ER24" i="31" s="1"/>
  <c r="EQ25" i="31"/>
  <c r="ER25" i="31" s="1"/>
  <c r="EQ26" i="31"/>
  <c r="ER26" i="31" s="1"/>
  <c r="EQ27" i="31"/>
  <c r="ER27" i="31" s="1"/>
  <c r="EQ28" i="31"/>
  <c r="ER28" i="31" s="1"/>
  <c r="EQ29" i="31"/>
  <c r="ER29" i="31" s="1"/>
  <c r="EQ30" i="31"/>
  <c r="ER30" i="31" s="1"/>
  <c r="EQ31" i="31"/>
  <c r="ER31" i="31" s="1"/>
  <c r="EQ32" i="31"/>
  <c r="ER32" i="31" s="1"/>
  <c r="EQ33" i="31"/>
  <c r="ER33" i="31" s="1"/>
  <c r="EQ34" i="31"/>
  <c r="ER34" i="31" s="1"/>
  <c r="EQ35" i="31"/>
  <c r="ER35" i="31" s="1"/>
  <c r="EQ36" i="31"/>
  <c r="ER36" i="31" s="1"/>
  <c r="EQ37" i="31"/>
  <c r="ER37" i="31" s="1"/>
  <c r="EQ38" i="31"/>
  <c r="ER38" i="31" s="1"/>
  <c r="EQ39" i="31"/>
  <c r="ER39" i="31" s="1"/>
  <c r="EQ40" i="31"/>
  <c r="ER40" i="31" s="1"/>
  <c r="EQ41" i="31"/>
  <c r="ER41" i="31" s="1"/>
  <c r="EQ42" i="31"/>
  <c r="ER42" i="31" s="1"/>
  <c r="EQ43" i="31"/>
  <c r="ER43" i="31" s="1"/>
  <c r="EQ44" i="31"/>
  <c r="ER44" i="31" s="1"/>
  <c r="EQ45" i="31"/>
  <c r="ER45" i="31" s="1"/>
  <c r="EQ46" i="31"/>
  <c r="ER46" i="31" s="1"/>
  <c r="EQ47" i="31"/>
  <c r="ER47" i="31" s="1"/>
  <c r="EQ48" i="31"/>
  <c r="ER48" i="31" s="1"/>
  <c r="EQ49" i="31"/>
  <c r="ER49" i="31" s="1"/>
  <c r="EQ50" i="31"/>
  <c r="ER50" i="31" s="1"/>
  <c r="EQ51" i="31"/>
  <c r="ER51" i="31" s="1"/>
  <c r="EQ52" i="31"/>
  <c r="ER52" i="31" s="1"/>
  <c r="EQ53" i="31"/>
  <c r="ER53" i="31" s="1"/>
  <c r="EQ54" i="31"/>
  <c r="ER54" i="31" s="1"/>
  <c r="EQ55" i="31"/>
  <c r="ER55" i="31" s="1"/>
  <c r="EQ56" i="31"/>
  <c r="ER56" i="31" s="1"/>
  <c r="EQ57" i="31"/>
  <c r="ER57" i="31" s="1"/>
  <c r="EQ58" i="31"/>
  <c r="ER58" i="31" s="1"/>
  <c r="EQ59" i="31"/>
  <c r="ER59" i="31" s="1"/>
  <c r="EQ60" i="31"/>
  <c r="ER60" i="31" s="1"/>
  <c r="EQ61" i="31"/>
  <c r="ER61" i="31" s="1"/>
  <c r="EQ62" i="31"/>
  <c r="ER62" i="31" s="1"/>
  <c r="EQ63" i="31"/>
  <c r="ER63" i="31" s="1"/>
  <c r="EQ64" i="31"/>
  <c r="ER64" i="31" s="1"/>
  <c r="EQ65" i="31"/>
  <c r="ER65" i="31" s="1"/>
  <c r="EQ66" i="31"/>
  <c r="ER66" i="31" s="1"/>
  <c r="EQ67" i="31"/>
  <c r="ER67" i="31" s="1"/>
  <c r="EQ68" i="31"/>
  <c r="ER68" i="31" s="1"/>
  <c r="EQ69" i="31"/>
  <c r="ER69" i="31" s="1"/>
  <c r="EQ70" i="31"/>
  <c r="ER70" i="31" s="1"/>
  <c r="EQ71" i="31"/>
  <c r="ER71" i="31" s="1"/>
  <c r="EQ72" i="31"/>
  <c r="ER72" i="31" s="1"/>
  <c r="EQ73" i="31"/>
  <c r="ER73" i="31" s="1"/>
  <c r="ER3" i="31"/>
  <c r="EQ3" i="31"/>
  <c r="EZ4" i="31"/>
  <c r="FA4" i="31" s="1"/>
  <c r="EZ5" i="31"/>
  <c r="FA5" i="31" s="1"/>
  <c r="EZ6" i="31"/>
  <c r="FA6" i="31" s="1"/>
  <c r="EZ7" i="31"/>
  <c r="FA7" i="31" s="1"/>
  <c r="EZ8" i="31"/>
  <c r="FA8" i="31" s="1"/>
  <c r="EZ9" i="31"/>
  <c r="FA9" i="31" s="1"/>
  <c r="EZ10" i="31"/>
  <c r="FA10" i="31" s="1"/>
  <c r="EZ11" i="31"/>
  <c r="FA11" i="31" s="1"/>
  <c r="EZ12" i="31"/>
  <c r="FA12" i="31" s="1"/>
  <c r="EZ13" i="31"/>
  <c r="FA13" i="31" s="1"/>
  <c r="EZ14" i="31"/>
  <c r="FA14" i="31" s="1"/>
  <c r="EZ15" i="31"/>
  <c r="FA15" i="31" s="1"/>
  <c r="EZ16" i="31"/>
  <c r="FA16" i="31" s="1"/>
  <c r="EZ17" i="31"/>
  <c r="FA17" i="31" s="1"/>
  <c r="EZ18" i="31"/>
  <c r="FA18" i="31" s="1"/>
  <c r="EZ19" i="31"/>
  <c r="FA19" i="31" s="1"/>
  <c r="EZ20" i="31"/>
  <c r="FA20" i="31" s="1"/>
  <c r="EZ21" i="31"/>
  <c r="FA21" i="31" s="1"/>
  <c r="EZ22" i="31"/>
  <c r="FA22" i="31" s="1"/>
  <c r="EZ23" i="31"/>
  <c r="FA23" i="31" s="1"/>
  <c r="EZ24" i="31"/>
  <c r="FA24" i="31" s="1"/>
  <c r="EZ25" i="31"/>
  <c r="FA25" i="31" s="1"/>
  <c r="EZ26" i="31"/>
  <c r="FA26" i="31" s="1"/>
  <c r="EZ27" i="31"/>
  <c r="FA27" i="31" s="1"/>
  <c r="EZ28" i="31"/>
  <c r="FA28" i="31" s="1"/>
  <c r="EZ29" i="31"/>
  <c r="FA29" i="31" s="1"/>
  <c r="EZ30" i="31"/>
  <c r="FA30" i="31" s="1"/>
  <c r="EZ31" i="31"/>
  <c r="FA31" i="31" s="1"/>
  <c r="EZ32" i="31"/>
  <c r="FA32" i="31" s="1"/>
  <c r="EZ33" i="31"/>
  <c r="FA33" i="31" s="1"/>
  <c r="EZ34" i="31"/>
  <c r="FA34" i="31" s="1"/>
  <c r="EZ35" i="31"/>
  <c r="FA35" i="31" s="1"/>
  <c r="EZ36" i="31"/>
  <c r="FA36" i="31" s="1"/>
  <c r="EZ37" i="31"/>
  <c r="FA37" i="31" s="1"/>
  <c r="EZ38" i="31"/>
  <c r="FA38" i="31" s="1"/>
  <c r="EZ39" i="31"/>
  <c r="FA39" i="31" s="1"/>
  <c r="EZ40" i="31"/>
  <c r="FA40" i="31" s="1"/>
  <c r="EZ41" i="31"/>
  <c r="FA41" i="31" s="1"/>
  <c r="EZ42" i="31"/>
  <c r="FA42" i="31" s="1"/>
  <c r="EZ43" i="31"/>
  <c r="FA43" i="31" s="1"/>
  <c r="EZ44" i="31"/>
  <c r="FA44" i="31" s="1"/>
  <c r="EZ45" i="31"/>
  <c r="FA45" i="31" s="1"/>
  <c r="EZ46" i="31"/>
  <c r="FA46" i="31" s="1"/>
  <c r="EZ47" i="31"/>
  <c r="FA47" i="31" s="1"/>
  <c r="EZ48" i="31"/>
  <c r="FA48" i="31" s="1"/>
  <c r="EZ49" i="31"/>
  <c r="FA49" i="31" s="1"/>
  <c r="EZ50" i="31"/>
  <c r="FA50" i="31" s="1"/>
  <c r="EZ51" i="31"/>
  <c r="FA51" i="31" s="1"/>
  <c r="EZ52" i="31"/>
  <c r="FA52" i="31" s="1"/>
  <c r="EZ53" i="31"/>
  <c r="FA53" i="31" s="1"/>
  <c r="EZ54" i="31"/>
  <c r="FA54" i="31" s="1"/>
  <c r="EZ55" i="31"/>
  <c r="FA55" i="31" s="1"/>
  <c r="EZ56" i="31"/>
  <c r="FA56" i="31" s="1"/>
  <c r="EZ57" i="31"/>
  <c r="FA57" i="31" s="1"/>
  <c r="EZ58" i="31"/>
  <c r="FA58" i="31" s="1"/>
  <c r="EZ59" i="31"/>
  <c r="FA59" i="31" s="1"/>
  <c r="EZ60" i="31"/>
  <c r="FA60" i="31" s="1"/>
  <c r="EZ61" i="31"/>
  <c r="FA61" i="31" s="1"/>
  <c r="EZ62" i="31"/>
  <c r="FA62" i="31" s="1"/>
  <c r="EZ63" i="31"/>
  <c r="FA63" i="31" s="1"/>
  <c r="EZ64" i="31"/>
  <c r="FA64" i="31" s="1"/>
  <c r="EZ65" i="31"/>
  <c r="FA65" i="31" s="1"/>
  <c r="EZ66" i="31"/>
  <c r="FA66" i="31" s="1"/>
  <c r="EZ67" i="31"/>
  <c r="FA67" i="31" s="1"/>
  <c r="EZ68" i="31"/>
  <c r="FA68" i="31" s="1"/>
  <c r="EZ69" i="31"/>
  <c r="FA69" i="31" s="1"/>
  <c r="EZ70" i="31"/>
  <c r="FA70" i="31" s="1"/>
  <c r="EZ71" i="31"/>
  <c r="FA71" i="31" s="1"/>
  <c r="EZ72" i="31"/>
  <c r="FA72" i="31" s="1"/>
  <c r="EZ73" i="31"/>
  <c r="FA73" i="31" s="1"/>
  <c r="EZ74" i="31"/>
  <c r="FA74" i="31" s="1"/>
  <c r="EZ75" i="31"/>
  <c r="FA75" i="31" s="1"/>
  <c r="EZ76" i="31"/>
  <c r="FA76" i="31" s="1"/>
  <c r="EZ77" i="31"/>
  <c r="FA77" i="31" s="1"/>
  <c r="EZ78" i="31"/>
  <c r="FA78" i="31" s="1"/>
  <c r="EZ79" i="31"/>
  <c r="FA79" i="31" s="1"/>
  <c r="EZ80" i="31"/>
  <c r="FA80" i="31" s="1"/>
  <c r="EZ81" i="31"/>
  <c r="FA81" i="31" s="1"/>
  <c r="EZ82" i="31"/>
  <c r="FA82" i="31" s="1"/>
  <c r="FA3" i="31"/>
  <c r="EZ3" i="31"/>
  <c r="FI4" i="31"/>
  <c r="FJ4" i="31" s="1"/>
  <c r="FI5" i="31"/>
  <c r="FJ5" i="31"/>
  <c r="FI6" i="31"/>
  <c r="FJ6" i="31" s="1"/>
  <c r="FI7" i="31"/>
  <c r="FJ7" i="31"/>
  <c r="FI8" i="31"/>
  <c r="FJ8" i="31" s="1"/>
  <c r="FI9" i="31"/>
  <c r="FJ9" i="31"/>
  <c r="FI10" i="31"/>
  <c r="FJ10" i="31" s="1"/>
  <c r="FI11" i="31"/>
  <c r="FJ11" i="31"/>
  <c r="FI12" i="31"/>
  <c r="FJ12" i="31" s="1"/>
  <c r="FI13" i="31"/>
  <c r="FJ13" i="31"/>
  <c r="FI14" i="31"/>
  <c r="FJ14" i="31" s="1"/>
  <c r="FI15" i="31"/>
  <c r="FJ15" i="31"/>
  <c r="FI16" i="31"/>
  <c r="FJ16" i="31" s="1"/>
  <c r="FI17" i="31"/>
  <c r="FJ17" i="31"/>
  <c r="FI18" i="31"/>
  <c r="FJ18" i="31" s="1"/>
  <c r="FI19" i="31"/>
  <c r="FJ19" i="31"/>
  <c r="FI20" i="31"/>
  <c r="FJ20" i="31" s="1"/>
  <c r="FI21" i="31"/>
  <c r="FJ21" i="31"/>
  <c r="FI22" i="31"/>
  <c r="FJ22" i="31" s="1"/>
  <c r="FI23" i="31"/>
  <c r="FJ23" i="31"/>
  <c r="FI24" i="31"/>
  <c r="FJ24" i="31" s="1"/>
  <c r="FI25" i="31"/>
  <c r="FJ25" i="31"/>
  <c r="FI26" i="31"/>
  <c r="FJ26" i="31" s="1"/>
  <c r="FI27" i="31"/>
  <c r="FJ27" i="31"/>
  <c r="FI28" i="31"/>
  <c r="FJ28" i="31" s="1"/>
  <c r="FI29" i="31"/>
  <c r="FJ29" i="31"/>
  <c r="FI30" i="31"/>
  <c r="FJ30" i="31" s="1"/>
  <c r="FI31" i="31"/>
  <c r="FJ31" i="31"/>
  <c r="FI32" i="31"/>
  <c r="FJ32" i="31" s="1"/>
  <c r="FI33" i="31"/>
  <c r="FJ33" i="31"/>
  <c r="FI34" i="31"/>
  <c r="FJ34" i="31" s="1"/>
  <c r="FI35" i="31"/>
  <c r="FJ35" i="31"/>
  <c r="FI36" i="31"/>
  <c r="FJ36" i="31" s="1"/>
  <c r="FI37" i="31"/>
  <c r="FJ37" i="31"/>
  <c r="FI38" i="31"/>
  <c r="FJ38" i="31" s="1"/>
  <c r="FI39" i="31"/>
  <c r="FJ39" i="31"/>
  <c r="FI40" i="31"/>
  <c r="FJ40" i="31" s="1"/>
  <c r="FI41" i="31"/>
  <c r="FJ41" i="31"/>
  <c r="FI42" i="31"/>
  <c r="FJ42" i="31" s="1"/>
  <c r="FI43" i="31"/>
  <c r="FJ43" i="31"/>
  <c r="FI44" i="31"/>
  <c r="FJ44" i="31" s="1"/>
  <c r="FI45" i="31"/>
  <c r="FJ45" i="31"/>
  <c r="FI46" i="31"/>
  <c r="FJ46" i="31" s="1"/>
  <c r="FI47" i="31"/>
  <c r="FJ47" i="31"/>
  <c r="FI48" i="31"/>
  <c r="FJ48" i="31" s="1"/>
  <c r="FI49" i="31"/>
  <c r="FJ49" i="31"/>
  <c r="FI50" i="31"/>
  <c r="FJ50" i="31" s="1"/>
  <c r="FI51" i="31"/>
  <c r="FJ51" i="31"/>
  <c r="FI52" i="31"/>
  <c r="FJ52" i="31" s="1"/>
  <c r="FI53" i="31"/>
  <c r="FJ53" i="31"/>
  <c r="FI54" i="31"/>
  <c r="FJ54" i="31" s="1"/>
  <c r="FI55" i="31"/>
  <c r="FJ55" i="31"/>
  <c r="FI56" i="31"/>
  <c r="FJ56" i="31" s="1"/>
  <c r="FI57" i="31"/>
  <c r="FJ57" i="31"/>
  <c r="FI58" i="31"/>
  <c r="FJ58" i="31" s="1"/>
  <c r="FI59" i="31"/>
  <c r="FJ59" i="31"/>
  <c r="FI60" i="31"/>
  <c r="FJ60" i="31" s="1"/>
  <c r="FI61" i="31"/>
  <c r="FJ61" i="31"/>
  <c r="FI62" i="31"/>
  <c r="FJ62" i="31" s="1"/>
  <c r="FI63" i="31"/>
  <c r="FJ63" i="31"/>
  <c r="FI64" i="31"/>
  <c r="FJ64" i="31" s="1"/>
  <c r="FI65" i="31"/>
  <c r="FJ65" i="31"/>
  <c r="FI66" i="31"/>
  <c r="FJ66" i="31" s="1"/>
  <c r="FI67" i="31"/>
  <c r="FJ67" i="31"/>
  <c r="FI68" i="31"/>
  <c r="FJ68" i="31" s="1"/>
  <c r="FI69" i="31"/>
  <c r="FJ69" i="31"/>
  <c r="FI70" i="31"/>
  <c r="FJ70" i="31" s="1"/>
  <c r="FI71" i="31"/>
  <c r="FJ71" i="31"/>
  <c r="FI72" i="31"/>
  <c r="FJ72" i="31" s="1"/>
  <c r="FI73" i="31"/>
  <c r="FJ73" i="31"/>
  <c r="FI74" i="31"/>
  <c r="FJ74" i="31" s="1"/>
  <c r="FI75" i="31"/>
  <c r="FJ75" i="31"/>
  <c r="FI76" i="31"/>
  <c r="FJ76" i="31" s="1"/>
  <c r="FI77" i="31"/>
  <c r="FJ77" i="31"/>
  <c r="FI78" i="31"/>
  <c r="FJ78" i="31" s="1"/>
  <c r="FI79" i="31"/>
  <c r="FJ79" i="31"/>
  <c r="FI80" i="31"/>
  <c r="FJ80" i="31" s="1"/>
  <c r="FI81" i="31"/>
  <c r="FJ81" i="31"/>
  <c r="FI82" i="31"/>
  <c r="FJ82" i="31" s="1"/>
  <c r="FI83" i="31"/>
  <c r="FJ83" i="31"/>
  <c r="FI84" i="31"/>
  <c r="FJ84" i="31" s="1"/>
  <c r="FI85" i="31"/>
  <c r="FJ85" i="31"/>
  <c r="FI86" i="31"/>
  <c r="FJ86" i="31" s="1"/>
  <c r="FJ3" i="31"/>
  <c r="FI3" i="31"/>
  <c r="FR4" i="31"/>
  <c r="FS4" i="31" s="1"/>
  <c r="FR5" i="31"/>
  <c r="FS5" i="31"/>
  <c r="FR6" i="31"/>
  <c r="FS6" i="31" s="1"/>
  <c r="FR7" i="31"/>
  <c r="FS7" i="31"/>
  <c r="FR8" i="31"/>
  <c r="FS8" i="31" s="1"/>
  <c r="FR9" i="31"/>
  <c r="FS9" i="31"/>
  <c r="FR10" i="31"/>
  <c r="FS10" i="31" s="1"/>
  <c r="FR11" i="31"/>
  <c r="FS11" i="31"/>
  <c r="FR12" i="31"/>
  <c r="FS12" i="31" s="1"/>
  <c r="FR13" i="31"/>
  <c r="FS13" i="31"/>
  <c r="FR14" i="31"/>
  <c r="FS14" i="31" s="1"/>
  <c r="FR15" i="31"/>
  <c r="FS15" i="31"/>
  <c r="FR16" i="31"/>
  <c r="FS16" i="31" s="1"/>
  <c r="FR17" i="31"/>
  <c r="FS17" i="31"/>
  <c r="FR18" i="31"/>
  <c r="FS18" i="31" s="1"/>
  <c r="FR19" i="31"/>
  <c r="FS19" i="31"/>
  <c r="FR20" i="31"/>
  <c r="FS20" i="31" s="1"/>
  <c r="FR21" i="31"/>
  <c r="FS21" i="31"/>
  <c r="FR22" i="31"/>
  <c r="FS22" i="31" s="1"/>
  <c r="FR23" i="31"/>
  <c r="FS23" i="31"/>
  <c r="FR24" i="31"/>
  <c r="FS24" i="31" s="1"/>
  <c r="FR25" i="31"/>
  <c r="FS25" i="31"/>
  <c r="FR26" i="31"/>
  <c r="FS26" i="31" s="1"/>
  <c r="FR27" i="31"/>
  <c r="FS27" i="31"/>
  <c r="FR28" i="31"/>
  <c r="FS28" i="31" s="1"/>
  <c r="FR29" i="31"/>
  <c r="FS29" i="31"/>
  <c r="FR30" i="31"/>
  <c r="FS30" i="31" s="1"/>
  <c r="FR31" i="31"/>
  <c r="FS31" i="31"/>
  <c r="FR32" i="31"/>
  <c r="FS32" i="31" s="1"/>
  <c r="FR33" i="31"/>
  <c r="FS33" i="31"/>
  <c r="FR34" i="31"/>
  <c r="FS34" i="31" s="1"/>
  <c r="FR35" i="31"/>
  <c r="FS35" i="31"/>
  <c r="FR36" i="31"/>
  <c r="FS36" i="31" s="1"/>
  <c r="FR37" i="31"/>
  <c r="FS37" i="31"/>
  <c r="FR38" i="31"/>
  <c r="FS38" i="31" s="1"/>
  <c r="FR39" i="31"/>
  <c r="FS39" i="31"/>
  <c r="FR40" i="31"/>
  <c r="FS40" i="31" s="1"/>
  <c r="FR41" i="31"/>
  <c r="FS41" i="31"/>
  <c r="FR42" i="31"/>
  <c r="FS42" i="31" s="1"/>
  <c r="FR43" i="31"/>
  <c r="FS43" i="31"/>
  <c r="FR44" i="31"/>
  <c r="FS44" i="31" s="1"/>
  <c r="FR45" i="31"/>
  <c r="FS45" i="31"/>
  <c r="FR46" i="31"/>
  <c r="FS46" i="31" s="1"/>
  <c r="FR47" i="31"/>
  <c r="FS47" i="31"/>
  <c r="FR48" i="31"/>
  <c r="FS48" i="31" s="1"/>
  <c r="FR49" i="31"/>
  <c r="FS49" i="31"/>
  <c r="FR50" i="31"/>
  <c r="FS50" i="31" s="1"/>
  <c r="FR51" i="31"/>
  <c r="FS51" i="31"/>
  <c r="FR52" i="31"/>
  <c r="FS52" i="31" s="1"/>
  <c r="FR53" i="31"/>
  <c r="FS53" i="31"/>
  <c r="FR54" i="31"/>
  <c r="FS54" i="31" s="1"/>
  <c r="FR55" i="31"/>
  <c r="FS55" i="31"/>
  <c r="FR56" i="31"/>
  <c r="FS56" i="31" s="1"/>
  <c r="FR57" i="31"/>
  <c r="FS57" i="31"/>
  <c r="FR58" i="31"/>
  <c r="FS58" i="31" s="1"/>
  <c r="FR59" i="31"/>
  <c r="FS59" i="31"/>
  <c r="FR60" i="31"/>
  <c r="FS60" i="31" s="1"/>
  <c r="FR61" i="31"/>
  <c r="FS61" i="31"/>
  <c r="FR62" i="31"/>
  <c r="FS62" i="31" s="1"/>
  <c r="FR63" i="31"/>
  <c r="FS63" i="31"/>
  <c r="FR64" i="31"/>
  <c r="FS64" i="31" s="1"/>
  <c r="FR65" i="31"/>
  <c r="FS65" i="31"/>
  <c r="FR66" i="31"/>
  <c r="FS66" i="31" s="1"/>
  <c r="FR67" i="31"/>
  <c r="FS67" i="31"/>
  <c r="FR68" i="31"/>
  <c r="FS68" i="31" s="1"/>
  <c r="FR69" i="31"/>
  <c r="FS69" i="31"/>
  <c r="FR70" i="31"/>
  <c r="FS70" i="31" s="1"/>
  <c r="FR71" i="31"/>
  <c r="FS71" i="31"/>
  <c r="FR72" i="31"/>
  <c r="FS72" i="31" s="1"/>
  <c r="FR73" i="31"/>
  <c r="FS73" i="31"/>
  <c r="FR74" i="31"/>
  <c r="FS74" i="31" s="1"/>
  <c r="FR75" i="31"/>
  <c r="FS75" i="31"/>
  <c r="FR76" i="31"/>
  <c r="FS76" i="31" s="1"/>
  <c r="FR77" i="31"/>
  <c r="FS77" i="31"/>
  <c r="FR78" i="31"/>
  <c r="FS78" i="31" s="1"/>
  <c r="FR79" i="31"/>
  <c r="FS79" i="31"/>
  <c r="FR80" i="31"/>
  <c r="FS80" i="31" s="1"/>
  <c r="FR81" i="31"/>
  <c r="FS81" i="31"/>
  <c r="FR82" i="31"/>
  <c r="FS82" i="31" s="1"/>
  <c r="FR83" i="31"/>
  <c r="FS83" i="31"/>
  <c r="FR84" i="31"/>
  <c r="FS84" i="31" s="1"/>
  <c r="FR85" i="31"/>
  <c r="FS85" i="31"/>
  <c r="FR86" i="31"/>
  <c r="FS86" i="31" s="1"/>
  <c r="FR87" i="31"/>
  <c r="FS87" i="31"/>
  <c r="FR88" i="31"/>
  <c r="FS88" i="31" s="1"/>
  <c r="FR89" i="31"/>
  <c r="FS89" i="31"/>
  <c r="FR90" i="31"/>
  <c r="FS90" i="31" s="1"/>
  <c r="FR91" i="31"/>
  <c r="FS91" i="31"/>
  <c r="FR92" i="31"/>
  <c r="FS92" i="31" s="1"/>
  <c r="FR93" i="31"/>
  <c r="FS93" i="31"/>
  <c r="FR94" i="31"/>
  <c r="FS94" i="31" s="1"/>
  <c r="FR95" i="31"/>
  <c r="FS95" i="31"/>
  <c r="FR96" i="31"/>
  <c r="FS96" i="31" s="1"/>
  <c r="FR97" i="31"/>
  <c r="FS97" i="31"/>
  <c r="FR98" i="31"/>
  <c r="FS98" i="31" s="1"/>
  <c r="FR99" i="31"/>
  <c r="FS99" i="31"/>
  <c r="FR100" i="31"/>
  <c r="FS100" i="31" s="1"/>
  <c r="FR101" i="31"/>
  <c r="FS101" i="31"/>
  <c r="FR102" i="31"/>
  <c r="FS102" i="31" s="1"/>
  <c r="FR103" i="31"/>
  <c r="FS103" i="31"/>
  <c r="FR104" i="31"/>
  <c r="FS104" i="31" s="1"/>
  <c r="FS3" i="31"/>
  <c r="FR3" i="31"/>
  <c r="GA4" i="31"/>
  <c r="GB4" i="31" s="1"/>
  <c r="GA5" i="31"/>
  <c r="GB5" i="31"/>
  <c r="GA6" i="31"/>
  <c r="GB6" i="31" s="1"/>
  <c r="GA7" i="31"/>
  <c r="GB7" i="31"/>
  <c r="GA8" i="31"/>
  <c r="GB8" i="31" s="1"/>
  <c r="GA9" i="31"/>
  <c r="GB9" i="31"/>
  <c r="GA10" i="31"/>
  <c r="GB10" i="31" s="1"/>
  <c r="GA11" i="31"/>
  <c r="GB11" i="31"/>
  <c r="GA12" i="31"/>
  <c r="GB12" i="31" s="1"/>
  <c r="GA13" i="31"/>
  <c r="GB13" i="31"/>
  <c r="GA14" i="31"/>
  <c r="GB14" i="31" s="1"/>
  <c r="GA15" i="31"/>
  <c r="GB15" i="31"/>
  <c r="GA16" i="31"/>
  <c r="GB16" i="31" s="1"/>
  <c r="GA17" i="31"/>
  <c r="GB17" i="31"/>
  <c r="GA18" i="31"/>
  <c r="GB18" i="31" s="1"/>
  <c r="GA19" i="31"/>
  <c r="GB19" i="31"/>
  <c r="GA20" i="31"/>
  <c r="GB20" i="31" s="1"/>
  <c r="GA21" i="31"/>
  <c r="GB21" i="31"/>
  <c r="GA22" i="31"/>
  <c r="GB22" i="31" s="1"/>
  <c r="GA23" i="31"/>
  <c r="GB23" i="31"/>
  <c r="GA24" i="31"/>
  <c r="GB24" i="31" s="1"/>
  <c r="GA25" i="31"/>
  <c r="GB25" i="31"/>
  <c r="GA26" i="31"/>
  <c r="GB26" i="31" s="1"/>
  <c r="GA27" i="31"/>
  <c r="GB27" i="31"/>
  <c r="GA28" i="31"/>
  <c r="GB28" i="31" s="1"/>
  <c r="GA29" i="31"/>
  <c r="GB29" i="31"/>
  <c r="GA30" i="31"/>
  <c r="GB30" i="31" s="1"/>
  <c r="GA31" i="31"/>
  <c r="GB31" i="31"/>
  <c r="GA32" i="31"/>
  <c r="GB32" i="31" s="1"/>
  <c r="GA33" i="31"/>
  <c r="GB33" i="31"/>
  <c r="GA34" i="31"/>
  <c r="GB34" i="31" s="1"/>
  <c r="GA35" i="31"/>
  <c r="GB35" i="31"/>
  <c r="GA36" i="31"/>
  <c r="GB36" i="31" s="1"/>
  <c r="GA37" i="31"/>
  <c r="GB37" i="31"/>
  <c r="GA38" i="31"/>
  <c r="GB38" i="31" s="1"/>
  <c r="GA39" i="31"/>
  <c r="GB39" i="31"/>
  <c r="GA40" i="31"/>
  <c r="GB40" i="31" s="1"/>
  <c r="GA41" i="31"/>
  <c r="GB41" i="31"/>
  <c r="GA42" i="31"/>
  <c r="GB42" i="31" s="1"/>
  <c r="GA43" i="31"/>
  <c r="GB43" i="31"/>
  <c r="GA44" i="31"/>
  <c r="GB44" i="31" s="1"/>
  <c r="GA45" i="31"/>
  <c r="GB45" i="31"/>
  <c r="GA46" i="31"/>
  <c r="GB46" i="31" s="1"/>
  <c r="GA47" i="31"/>
  <c r="GB47" i="31"/>
  <c r="GA48" i="31"/>
  <c r="GB48" i="31" s="1"/>
  <c r="GA49" i="31"/>
  <c r="GB49" i="31"/>
  <c r="GA50" i="31"/>
  <c r="GB50" i="31" s="1"/>
  <c r="GA51" i="31"/>
  <c r="GB51" i="31"/>
  <c r="GA52" i="31"/>
  <c r="GB52" i="31" s="1"/>
  <c r="GA53" i="31"/>
  <c r="GB53" i="31"/>
  <c r="GA54" i="31"/>
  <c r="GB54" i="31" s="1"/>
  <c r="GA55" i="31"/>
  <c r="GB55" i="31"/>
  <c r="GA56" i="31"/>
  <c r="GB56" i="31" s="1"/>
  <c r="GA57" i="31"/>
  <c r="GB57" i="31"/>
  <c r="GA58" i="31"/>
  <c r="GB58" i="31" s="1"/>
  <c r="GA59" i="31"/>
  <c r="GB59" i="31"/>
  <c r="GA60" i="31"/>
  <c r="GB60" i="31" s="1"/>
  <c r="GA61" i="31"/>
  <c r="GB61" i="31"/>
  <c r="GA62" i="31"/>
  <c r="GB62" i="31" s="1"/>
  <c r="GA63" i="31"/>
  <c r="GB63" i="31"/>
  <c r="GA64" i="31"/>
  <c r="GB64" i="31" s="1"/>
  <c r="GA65" i="31"/>
  <c r="GB65" i="31"/>
  <c r="GA66" i="31"/>
  <c r="GB66" i="31" s="1"/>
  <c r="GA67" i="31"/>
  <c r="GB67" i="31"/>
  <c r="GA68" i="31"/>
  <c r="GB68" i="31" s="1"/>
  <c r="GA69" i="31"/>
  <c r="GB69" i="31"/>
  <c r="GA70" i="31"/>
  <c r="GB70" i="31" s="1"/>
  <c r="GA71" i="31"/>
  <c r="GB71" i="31"/>
  <c r="GA72" i="31"/>
  <c r="GB72" i="31" s="1"/>
  <c r="GA73" i="31"/>
  <c r="GB73" i="31"/>
  <c r="GA74" i="31"/>
  <c r="GB74" i="31" s="1"/>
  <c r="GA75" i="31"/>
  <c r="GB75" i="31"/>
  <c r="GA76" i="31"/>
  <c r="GB76" i="31" s="1"/>
  <c r="GA77" i="31"/>
  <c r="GB77" i="31"/>
  <c r="GA78" i="31"/>
  <c r="GB78" i="31" s="1"/>
  <c r="GA79" i="31"/>
  <c r="GB79" i="31"/>
  <c r="GA80" i="31"/>
  <c r="GB80" i="31" s="1"/>
  <c r="GA81" i="31"/>
  <c r="GB81" i="31"/>
  <c r="GA82" i="31"/>
  <c r="GB82" i="31" s="1"/>
  <c r="GA83" i="31"/>
  <c r="GB83" i="31"/>
  <c r="GA84" i="31"/>
  <c r="GB84" i="31" s="1"/>
  <c r="GA85" i="31"/>
  <c r="GB85" i="31"/>
  <c r="GA86" i="31"/>
  <c r="GB86" i="31" s="1"/>
  <c r="GA87" i="31"/>
  <c r="GB87" i="31"/>
  <c r="GA88" i="31"/>
  <c r="GB88" i="31" s="1"/>
  <c r="GA89" i="31"/>
  <c r="GB89" i="31"/>
  <c r="GA90" i="31"/>
  <c r="GB90" i="31" s="1"/>
  <c r="GA91" i="31"/>
  <c r="GB91" i="31"/>
  <c r="GA92" i="31"/>
  <c r="GB92" i="31" s="1"/>
  <c r="GA93" i="31"/>
  <c r="GB93" i="31"/>
  <c r="GA94" i="31"/>
  <c r="GB94" i="31" s="1"/>
  <c r="GA95" i="31"/>
  <c r="GB95" i="31"/>
  <c r="GA96" i="31"/>
  <c r="GB96" i="31" s="1"/>
  <c r="GA97" i="31"/>
  <c r="GB97" i="31"/>
  <c r="GA98" i="31"/>
  <c r="GB98" i="31" s="1"/>
  <c r="GA99" i="31"/>
  <c r="GB99" i="31"/>
  <c r="GA100" i="31"/>
  <c r="GB100" i="31" s="1"/>
  <c r="GA101" i="31"/>
  <c r="GB101" i="31"/>
  <c r="GA102" i="31"/>
  <c r="GB102" i="31" s="1"/>
  <c r="GA103" i="31"/>
  <c r="GB103" i="31"/>
  <c r="GA104" i="31"/>
  <c r="GB104" i="31" s="1"/>
  <c r="GA105" i="31"/>
  <c r="GB105" i="31"/>
  <c r="GA106" i="31"/>
  <c r="GB106" i="31" s="1"/>
  <c r="GA107" i="31"/>
  <c r="GB107" i="31"/>
  <c r="GA108" i="31"/>
  <c r="GB108" i="31" s="1"/>
  <c r="GA109" i="31"/>
  <c r="GB109" i="31"/>
  <c r="GA110" i="31"/>
  <c r="GB110" i="31" s="1"/>
  <c r="GA111" i="31"/>
  <c r="GB111" i="31"/>
  <c r="GA112" i="31"/>
  <c r="GB112" i="31" s="1"/>
  <c r="GA113" i="31"/>
  <c r="GB113" i="31"/>
  <c r="GA114" i="31"/>
  <c r="GB114" i="31" s="1"/>
  <c r="GA115" i="31"/>
  <c r="GB115" i="31"/>
  <c r="GA116" i="31"/>
  <c r="GB116" i="31" s="1"/>
  <c r="GA117" i="31"/>
  <c r="GB117" i="31"/>
  <c r="GA118" i="31"/>
  <c r="GB118" i="31" s="1"/>
  <c r="GA119" i="31"/>
  <c r="GB119" i="31"/>
  <c r="GA120" i="31"/>
  <c r="GB120" i="31" s="1"/>
  <c r="GA121" i="31"/>
  <c r="GB121" i="31"/>
  <c r="GA122" i="31"/>
  <c r="GB122" i="31" s="1"/>
  <c r="GA123" i="31"/>
  <c r="GB123" i="31"/>
  <c r="GA124" i="31"/>
  <c r="GB124" i="31" s="1"/>
  <c r="GA125" i="31"/>
  <c r="GB125" i="31"/>
  <c r="GA126" i="31"/>
  <c r="GB126" i="31" s="1"/>
  <c r="GB3" i="31"/>
  <c r="GA3" i="31"/>
  <c r="GJ4" i="31"/>
  <c r="GK4" i="31" s="1"/>
  <c r="GJ5" i="31"/>
  <c r="GK5" i="31" s="1"/>
  <c r="GJ6" i="31"/>
  <c r="GK6" i="31" s="1"/>
  <c r="GJ7" i="31"/>
  <c r="GK7" i="31"/>
  <c r="GJ8" i="31"/>
  <c r="GK8" i="31" s="1"/>
  <c r="GJ9" i="31"/>
  <c r="GK9" i="31"/>
  <c r="GJ10" i="31"/>
  <c r="GK10" i="31" s="1"/>
  <c r="GJ11" i="31"/>
  <c r="GK11" i="31"/>
  <c r="GJ12" i="31"/>
  <c r="GK12" i="31" s="1"/>
  <c r="GJ13" i="31"/>
  <c r="GK13" i="31"/>
  <c r="GJ14" i="31"/>
  <c r="GK14" i="31" s="1"/>
  <c r="GJ15" i="31"/>
  <c r="GK15" i="31"/>
  <c r="GJ16" i="31"/>
  <c r="GK16" i="31" s="1"/>
  <c r="GJ17" i="31"/>
  <c r="GK17" i="31"/>
  <c r="GJ18" i="31"/>
  <c r="GK18" i="31" s="1"/>
  <c r="GJ19" i="31"/>
  <c r="GK19" i="31"/>
  <c r="GJ20" i="31"/>
  <c r="GK20" i="31" s="1"/>
  <c r="GJ21" i="31"/>
  <c r="GK21" i="31"/>
  <c r="GJ22" i="31"/>
  <c r="GK22" i="31" s="1"/>
  <c r="GJ23" i="31"/>
  <c r="GK23" i="31"/>
  <c r="GJ24" i="31"/>
  <c r="GK24" i="31" s="1"/>
  <c r="GJ25" i="31"/>
  <c r="GK25" i="31"/>
  <c r="GJ26" i="31"/>
  <c r="GK26" i="31" s="1"/>
  <c r="GJ27" i="31"/>
  <c r="GK27" i="31"/>
  <c r="GJ28" i="31"/>
  <c r="GK28" i="31" s="1"/>
  <c r="GJ29" i="31"/>
  <c r="GK29" i="31"/>
  <c r="GJ30" i="31"/>
  <c r="GK30" i="31" s="1"/>
  <c r="GJ31" i="31"/>
  <c r="GK31" i="31"/>
  <c r="GJ32" i="31"/>
  <c r="GK32" i="31" s="1"/>
  <c r="GJ33" i="31"/>
  <c r="GK33" i="31"/>
  <c r="GJ34" i="31"/>
  <c r="GK34" i="31" s="1"/>
  <c r="GJ35" i="31"/>
  <c r="GK35" i="31"/>
  <c r="GJ36" i="31"/>
  <c r="GK36" i="31"/>
  <c r="GJ37" i="31"/>
  <c r="GK37" i="31"/>
  <c r="GJ38" i="31"/>
  <c r="GK38" i="31"/>
  <c r="GJ39" i="31"/>
  <c r="GK39" i="31"/>
  <c r="GJ40" i="31"/>
  <c r="GK40" i="31"/>
  <c r="GJ41" i="31"/>
  <c r="GK41" i="31"/>
  <c r="GJ42" i="31"/>
  <c r="GK42" i="31"/>
  <c r="GJ43" i="31"/>
  <c r="GK43" i="31"/>
  <c r="GJ44" i="31"/>
  <c r="GK44" i="31"/>
  <c r="GJ45" i="31"/>
  <c r="GK45" i="31"/>
  <c r="GJ46" i="31"/>
  <c r="GK46" i="31"/>
  <c r="GJ47" i="31"/>
  <c r="GK47" i="31"/>
  <c r="GJ48" i="31"/>
  <c r="GK48" i="31"/>
  <c r="GJ49" i="31"/>
  <c r="GK49" i="31"/>
  <c r="GJ50" i="31"/>
  <c r="GK50" i="31"/>
  <c r="GJ51" i="31"/>
  <c r="GK51" i="31"/>
  <c r="GJ52" i="31"/>
  <c r="GK52" i="31"/>
  <c r="GJ53" i="31"/>
  <c r="GK53" i="31"/>
  <c r="GJ54" i="31"/>
  <c r="GK54" i="31"/>
  <c r="GJ55" i="31"/>
  <c r="GK55" i="31"/>
  <c r="GJ56" i="31"/>
  <c r="GK56" i="31" s="1"/>
  <c r="GJ57" i="31"/>
  <c r="GK57" i="31"/>
  <c r="GJ58" i="31"/>
  <c r="GK58" i="31" s="1"/>
  <c r="GJ59" i="31"/>
  <c r="GK59" i="31"/>
  <c r="GJ60" i="31"/>
  <c r="GK60" i="31" s="1"/>
  <c r="GJ61" i="31"/>
  <c r="GK61" i="31"/>
  <c r="GJ62" i="31"/>
  <c r="GK62" i="31" s="1"/>
  <c r="GJ63" i="31"/>
  <c r="GK63" i="31"/>
  <c r="GJ64" i="31"/>
  <c r="GK64" i="31" s="1"/>
  <c r="GJ65" i="31"/>
  <c r="GK65" i="31"/>
  <c r="GJ66" i="31"/>
  <c r="GK66" i="31" s="1"/>
  <c r="GJ67" i="31"/>
  <c r="GK67" i="31"/>
  <c r="GJ68" i="31"/>
  <c r="GK68" i="31" s="1"/>
  <c r="GJ69" i="31"/>
  <c r="GK69" i="31"/>
  <c r="GJ70" i="31"/>
  <c r="GK70" i="31" s="1"/>
  <c r="GJ71" i="31"/>
  <c r="GK71" i="31"/>
  <c r="GJ72" i="31"/>
  <c r="GK72" i="31" s="1"/>
  <c r="GJ73" i="31"/>
  <c r="GK73" i="31"/>
  <c r="GJ74" i="31"/>
  <c r="GK74" i="31" s="1"/>
  <c r="GJ75" i="31"/>
  <c r="GK75" i="31"/>
  <c r="GJ76" i="31"/>
  <c r="GK76" i="31" s="1"/>
  <c r="GJ77" i="31"/>
  <c r="GK77" i="31"/>
  <c r="GJ78" i="31"/>
  <c r="GK78" i="31" s="1"/>
  <c r="GJ79" i="31"/>
  <c r="GK79" i="31"/>
  <c r="GJ80" i="31"/>
  <c r="GK80" i="31" s="1"/>
  <c r="GJ81" i="31"/>
  <c r="GK81" i="31"/>
  <c r="GJ82" i="31"/>
  <c r="GK82" i="31" s="1"/>
  <c r="GJ83" i="31"/>
  <c r="GK83" i="31"/>
  <c r="GJ84" i="31"/>
  <c r="GK84" i="31" s="1"/>
  <c r="GJ85" i="31"/>
  <c r="GK85" i="31"/>
  <c r="GJ86" i="31"/>
  <c r="GK86" i="31" s="1"/>
  <c r="GJ87" i="31"/>
  <c r="GK87" i="31"/>
  <c r="GJ88" i="31"/>
  <c r="GK88" i="31" s="1"/>
  <c r="GJ89" i="31"/>
  <c r="GK89" i="31"/>
  <c r="GJ90" i="31"/>
  <c r="GK90" i="31" s="1"/>
  <c r="GJ91" i="31"/>
  <c r="GK91" i="31"/>
  <c r="GJ92" i="31"/>
  <c r="GK92" i="31" s="1"/>
  <c r="GK3" i="31"/>
  <c r="GJ3" i="31"/>
  <c r="CO6" i="31"/>
  <c r="CP6" i="31" s="1"/>
  <c r="CO7" i="31"/>
  <c r="CP7" i="31"/>
  <c r="CO8" i="31"/>
  <c r="CP8" i="31" s="1"/>
  <c r="CO9" i="31"/>
  <c r="CP9" i="31"/>
  <c r="CO10" i="31"/>
  <c r="CP10" i="31" s="1"/>
  <c r="CO11" i="31"/>
  <c r="CP11" i="31"/>
  <c r="CO12" i="31"/>
  <c r="CP12" i="31" s="1"/>
  <c r="CO13" i="31"/>
  <c r="CP13" i="31"/>
  <c r="CO14" i="31"/>
  <c r="CP14" i="31" s="1"/>
  <c r="CO15" i="31"/>
  <c r="CP15" i="31"/>
  <c r="CO16" i="31"/>
  <c r="CP16" i="31" s="1"/>
  <c r="CO17" i="31"/>
  <c r="CP17" i="31"/>
  <c r="CO18" i="31"/>
  <c r="CP18" i="31" s="1"/>
  <c r="CO19" i="31"/>
  <c r="CP19" i="31"/>
  <c r="CO20" i="31"/>
  <c r="CP20" i="31" s="1"/>
  <c r="CO21" i="31"/>
  <c r="CP21" i="31"/>
  <c r="CO22" i="31"/>
  <c r="CP22" i="31" s="1"/>
  <c r="CO23" i="31"/>
  <c r="CP23" i="31"/>
  <c r="CO24" i="31"/>
  <c r="CP24" i="31" s="1"/>
  <c r="CO25" i="31"/>
  <c r="CP25" i="31"/>
  <c r="CO26" i="31"/>
  <c r="CP26" i="31" s="1"/>
  <c r="CO27" i="31"/>
  <c r="CP27" i="31"/>
  <c r="CO28" i="31"/>
  <c r="CP28" i="31" s="1"/>
  <c r="CO29" i="31"/>
  <c r="CP29" i="31"/>
  <c r="CO30" i="31"/>
  <c r="CP30" i="31" s="1"/>
  <c r="CO31" i="31"/>
  <c r="CP31" i="31"/>
  <c r="CO32" i="31"/>
  <c r="CP32" i="31" s="1"/>
  <c r="CO33" i="31"/>
  <c r="CP33" i="31"/>
  <c r="CO34" i="31"/>
  <c r="CP34" i="31" s="1"/>
  <c r="CO35" i="31"/>
  <c r="CP35" i="31"/>
  <c r="CO36" i="31"/>
  <c r="CP36" i="31" s="1"/>
  <c r="CO37" i="31"/>
  <c r="CP37" i="31"/>
  <c r="CO38" i="31"/>
  <c r="CP38" i="31" s="1"/>
  <c r="CO39" i="31"/>
  <c r="CP39" i="31"/>
  <c r="CO40" i="31"/>
  <c r="CP40" i="31" s="1"/>
  <c r="CO41" i="31"/>
  <c r="CP41" i="31"/>
  <c r="CO42" i="31"/>
  <c r="CP42" i="31" s="1"/>
  <c r="CO43" i="31"/>
  <c r="CP43" i="31"/>
  <c r="CO44" i="31"/>
  <c r="CP44" i="31" s="1"/>
  <c r="CO45" i="31"/>
  <c r="CP45" i="31"/>
  <c r="CO46" i="31"/>
  <c r="CP46" i="31" s="1"/>
  <c r="CO47" i="31"/>
  <c r="CP47" i="31"/>
  <c r="CO48" i="31"/>
  <c r="CP48" i="31" s="1"/>
  <c r="CO49" i="31"/>
  <c r="CP49" i="31"/>
  <c r="CO50" i="31"/>
  <c r="CP50" i="31" s="1"/>
  <c r="CO51" i="31"/>
  <c r="CP51" i="31"/>
  <c r="CO52" i="31"/>
  <c r="CP52" i="31" s="1"/>
  <c r="CO53" i="31"/>
  <c r="CP53" i="31"/>
  <c r="CO54" i="31"/>
  <c r="CP54" i="31" s="1"/>
  <c r="CO55" i="31"/>
  <c r="CP55" i="31"/>
  <c r="CO56" i="31"/>
  <c r="CP56" i="31" s="1"/>
  <c r="CO57" i="31"/>
  <c r="CP57" i="31"/>
  <c r="CO58" i="31"/>
  <c r="CP58" i="31" s="1"/>
  <c r="CO59" i="31"/>
  <c r="CP59" i="31"/>
  <c r="CO60" i="31"/>
  <c r="CP60" i="31" s="1"/>
  <c r="CO61" i="31"/>
  <c r="CP61" i="31"/>
  <c r="CO62" i="31"/>
  <c r="CP62" i="31" s="1"/>
  <c r="CO63" i="31"/>
  <c r="CP63" i="31"/>
  <c r="CO64" i="31"/>
  <c r="CP64" i="31" s="1"/>
  <c r="CO65" i="31"/>
  <c r="CP65" i="31"/>
  <c r="CO66" i="31"/>
  <c r="CP66" i="31" s="1"/>
  <c r="CO67" i="31"/>
  <c r="CP67" i="31"/>
  <c r="CO68" i="31"/>
  <c r="CP68" i="31" s="1"/>
  <c r="CO69" i="31"/>
  <c r="CP69" i="31"/>
  <c r="CO70" i="31"/>
  <c r="CP70" i="31" s="1"/>
  <c r="CO71" i="31"/>
  <c r="CP71" i="31"/>
  <c r="CO72" i="31"/>
  <c r="CP72" i="31" s="1"/>
  <c r="CO73" i="31"/>
  <c r="CP73" i="31"/>
  <c r="CO74" i="31"/>
  <c r="CP74" i="31" s="1"/>
  <c r="CO75" i="31"/>
  <c r="CP75" i="31"/>
  <c r="CO76" i="31"/>
  <c r="CP76" i="31" s="1"/>
  <c r="CO77" i="31"/>
  <c r="CP77" i="31"/>
  <c r="CO78" i="31"/>
  <c r="CP78" i="31" s="1"/>
  <c r="CO79" i="31"/>
  <c r="CP79" i="31"/>
  <c r="CO80" i="31"/>
  <c r="CP80" i="31" s="1"/>
  <c r="CO81" i="31"/>
  <c r="CP81" i="31"/>
  <c r="CO82" i="31"/>
  <c r="CP82" i="31" s="1"/>
  <c r="CO83" i="31"/>
  <c r="CP83" i="31"/>
  <c r="CO84" i="31"/>
  <c r="CP84" i="31" s="1"/>
  <c r="CO85" i="31"/>
  <c r="CP85" i="31"/>
  <c r="CO86" i="31"/>
  <c r="CP86" i="31" s="1"/>
  <c r="CO87" i="31"/>
  <c r="CP87" i="31"/>
  <c r="CO88" i="31"/>
  <c r="CP88" i="31" s="1"/>
  <c r="CO89" i="31"/>
  <c r="CP89" i="31"/>
  <c r="CO90" i="31"/>
  <c r="CP90" i="31" s="1"/>
  <c r="CO91" i="31"/>
  <c r="CP91" i="31"/>
  <c r="CO92" i="31"/>
  <c r="CP92" i="31" s="1"/>
  <c r="CO93" i="31"/>
  <c r="CP93" i="31"/>
  <c r="CO94" i="31"/>
  <c r="CP94" i="31" s="1"/>
  <c r="CO95" i="31"/>
  <c r="CP95" i="31"/>
  <c r="CO96" i="31"/>
  <c r="CP96" i="31" s="1"/>
  <c r="CO97" i="31"/>
  <c r="CP97" i="31"/>
  <c r="CO98" i="31"/>
  <c r="CP98" i="31" s="1"/>
  <c r="CO99" i="31"/>
  <c r="CP99" i="31"/>
  <c r="CO100" i="31"/>
  <c r="CP100" i="31" s="1"/>
  <c r="CO101" i="31"/>
  <c r="CP101" i="31"/>
  <c r="CO102" i="31"/>
  <c r="CP102" i="31" s="1"/>
  <c r="CO103" i="31"/>
  <c r="CP103" i="31"/>
  <c r="CO104" i="31"/>
  <c r="CP104" i="31" s="1"/>
  <c r="CO105" i="31"/>
  <c r="CP105" i="31"/>
  <c r="CO106" i="31"/>
  <c r="CP106" i="31" s="1"/>
  <c r="CO107" i="31"/>
  <c r="CP107" i="31"/>
  <c r="CO108" i="31"/>
  <c r="CP108" i="31" s="1"/>
  <c r="CO109" i="31"/>
  <c r="CP109" i="31"/>
  <c r="CO110" i="31"/>
  <c r="CP110" i="31" s="1"/>
  <c r="CO111" i="31"/>
  <c r="CP111" i="31"/>
  <c r="CO112" i="31"/>
  <c r="CP112" i="31" s="1"/>
  <c r="CO113" i="31"/>
  <c r="CP113" i="31"/>
  <c r="CO114" i="31"/>
  <c r="CP114" i="31" s="1"/>
  <c r="CO115" i="31"/>
  <c r="CP115" i="31"/>
  <c r="CO5" i="31"/>
  <c r="CP5" i="31" s="1"/>
  <c r="CO4" i="31"/>
  <c r="CP4" i="31" s="1"/>
  <c r="CO3" i="31"/>
  <c r="CP3" i="31" s="1"/>
  <c r="CF8" i="31"/>
  <c r="CG8" i="31" s="1"/>
  <c r="CF9" i="31"/>
  <c r="CG9" i="31"/>
  <c r="CF10" i="31"/>
  <c r="CG10" i="31" s="1"/>
  <c r="CF11" i="31"/>
  <c r="CG11" i="31"/>
  <c r="CF12" i="31"/>
  <c r="CG12" i="31" s="1"/>
  <c r="CF13" i="31"/>
  <c r="CG13" i="31"/>
  <c r="CF14" i="31"/>
  <c r="CG14" i="31" s="1"/>
  <c r="CF15" i="31"/>
  <c r="CG15" i="31"/>
  <c r="CF16" i="31"/>
  <c r="CG16" i="31" s="1"/>
  <c r="CF17" i="31"/>
  <c r="CG17" i="31"/>
  <c r="CF18" i="31"/>
  <c r="CG18" i="31" s="1"/>
  <c r="CF19" i="31"/>
  <c r="CG19" i="31"/>
  <c r="CF20" i="31"/>
  <c r="CG20" i="31" s="1"/>
  <c r="CF21" i="31"/>
  <c r="CG21" i="31"/>
  <c r="CF22" i="31"/>
  <c r="CG22" i="31" s="1"/>
  <c r="CF23" i="31"/>
  <c r="CG23" i="31"/>
  <c r="CF24" i="31"/>
  <c r="CG24" i="31" s="1"/>
  <c r="CF25" i="31"/>
  <c r="CG25" i="31"/>
  <c r="CF26" i="31"/>
  <c r="CG26" i="31" s="1"/>
  <c r="CF27" i="31"/>
  <c r="CG27" i="31"/>
  <c r="CF28" i="31"/>
  <c r="CG28" i="31" s="1"/>
  <c r="CF29" i="31"/>
  <c r="CG29" i="31"/>
  <c r="CF30" i="31"/>
  <c r="CG30" i="31" s="1"/>
  <c r="CF31" i="31"/>
  <c r="CG31" i="31"/>
  <c r="CF32" i="31"/>
  <c r="CG32" i="31" s="1"/>
  <c r="CF33" i="31"/>
  <c r="CG33" i="31"/>
  <c r="CF34" i="31"/>
  <c r="CG34" i="31" s="1"/>
  <c r="CF35" i="31"/>
  <c r="CG35" i="31"/>
  <c r="CF36" i="31"/>
  <c r="CG36" i="31" s="1"/>
  <c r="CF37" i="31"/>
  <c r="CG37" i="31"/>
  <c r="CF38" i="31"/>
  <c r="CG38" i="31" s="1"/>
  <c r="CF39" i="31"/>
  <c r="CG39" i="31"/>
  <c r="CF40" i="31"/>
  <c r="CG40" i="31" s="1"/>
  <c r="CF41" i="31"/>
  <c r="CG41" i="31"/>
  <c r="CF42" i="31"/>
  <c r="CG42" i="31" s="1"/>
  <c r="CF43" i="31"/>
  <c r="CG43" i="31"/>
  <c r="CF44" i="31"/>
  <c r="CG44" i="31" s="1"/>
  <c r="CF45" i="31"/>
  <c r="CG45" i="31"/>
  <c r="CF46" i="31"/>
  <c r="CG46" i="31" s="1"/>
  <c r="CF47" i="31"/>
  <c r="CG47" i="31"/>
  <c r="CF48" i="31"/>
  <c r="CG48" i="31" s="1"/>
  <c r="CF49" i="31"/>
  <c r="CG49" i="31"/>
  <c r="CF50" i="31"/>
  <c r="CG50" i="31" s="1"/>
  <c r="CF51" i="31"/>
  <c r="CG51" i="31"/>
  <c r="CF52" i="31"/>
  <c r="CG52" i="31" s="1"/>
  <c r="CF53" i="31"/>
  <c r="CG53" i="31"/>
  <c r="CF54" i="31"/>
  <c r="CG54" i="31" s="1"/>
  <c r="CF55" i="31"/>
  <c r="CG55" i="31"/>
  <c r="CF56" i="31"/>
  <c r="CG56" i="31" s="1"/>
  <c r="CF57" i="31"/>
  <c r="CG57" i="31"/>
  <c r="CF58" i="31"/>
  <c r="CG58" i="31" s="1"/>
  <c r="CF59" i="31"/>
  <c r="CG59" i="31"/>
  <c r="CF60" i="31"/>
  <c r="CG60" i="31" s="1"/>
  <c r="CF61" i="31"/>
  <c r="CG61" i="31"/>
  <c r="CF62" i="31"/>
  <c r="CG62" i="31" s="1"/>
  <c r="CF63" i="31"/>
  <c r="CG63" i="31"/>
  <c r="CF64" i="31"/>
  <c r="CG64" i="31" s="1"/>
  <c r="CF65" i="31"/>
  <c r="CG65" i="31"/>
  <c r="CF66" i="31"/>
  <c r="CG66" i="31" s="1"/>
  <c r="CF67" i="31"/>
  <c r="CG67" i="31"/>
  <c r="CF68" i="31"/>
  <c r="CG68" i="31" s="1"/>
  <c r="CF69" i="31"/>
  <c r="CG69" i="31"/>
  <c r="CF70" i="31"/>
  <c r="CG70" i="31" s="1"/>
  <c r="CF71" i="31"/>
  <c r="CG71" i="31"/>
  <c r="CF72" i="31"/>
  <c r="CG72" i="31" s="1"/>
  <c r="CF73" i="31"/>
  <c r="CG73" i="31"/>
  <c r="CF74" i="31"/>
  <c r="CG74" i="31" s="1"/>
  <c r="CF75" i="31"/>
  <c r="CG75" i="31"/>
  <c r="CF76" i="31"/>
  <c r="CG76" i="31" s="1"/>
  <c r="CF77" i="31"/>
  <c r="CG77" i="31"/>
  <c r="CF78" i="31"/>
  <c r="CG78" i="31" s="1"/>
  <c r="CF79" i="31"/>
  <c r="CG79" i="31"/>
  <c r="CF80" i="31"/>
  <c r="CG80" i="31" s="1"/>
  <c r="CF81" i="31"/>
  <c r="CG81" i="31"/>
  <c r="CF82" i="31"/>
  <c r="CG82" i="31" s="1"/>
  <c r="CF83" i="31"/>
  <c r="CG83" i="31"/>
  <c r="CF7" i="31"/>
  <c r="CG7" i="31" s="1"/>
  <c r="CG6" i="31"/>
  <c r="CF6" i="31"/>
  <c r="CF5" i="31"/>
  <c r="CG5" i="31" s="1"/>
  <c r="CF4" i="31"/>
  <c r="CG4" i="31" s="1"/>
  <c r="CF3" i="31"/>
  <c r="CG3" i="31" s="1"/>
  <c r="BW4" i="31"/>
  <c r="BX4" i="31"/>
  <c r="BW5" i="31"/>
  <c r="BX5" i="31"/>
  <c r="BW6" i="31"/>
  <c r="BX6" i="31"/>
  <c r="BW7" i="31"/>
  <c r="BX7" i="31"/>
  <c r="BW8" i="31"/>
  <c r="BX8" i="31"/>
  <c r="BW9" i="31"/>
  <c r="BX9" i="31"/>
  <c r="BW10" i="31"/>
  <c r="BX10" i="31" s="1"/>
  <c r="BW11" i="31"/>
  <c r="BX11" i="31"/>
  <c r="BW12" i="31"/>
  <c r="BX12" i="31"/>
  <c r="BW13" i="31"/>
  <c r="BX13" i="31"/>
  <c r="BW14" i="31"/>
  <c r="BX14" i="31" s="1"/>
  <c r="BW15" i="31"/>
  <c r="BX15" i="31"/>
  <c r="BW16" i="31"/>
  <c r="BX16" i="31" s="1"/>
  <c r="BW17" i="31"/>
  <c r="BX17" i="31"/>
  <c r="BW18" i="31"/>
  <c r="BX18" i="31" s="1"/>
  <c r="BW19" i="31"/>
  <c r="BX19" i="31"/>
  <c r="BW20" i="31"/>
  <c r="BX20" i="31" s="1"/>
  <c r="BW21" i="31"/>
  <c r="BX21" i="31"/>
  <c r="BW22" i="31"/>
  <c r="BX22" i="31" s="1"/>
  <c r="BW23" i="31"/>
  <c r="BX23" i="31"/>
  <c r="BW24" i="31"/>
  <c r="BX24" i="31" s="1"/>
  <c r="BW25" i="31"/>
  <c r="BX25" i="31"/>
  <c r="BW26" i="31"/>
  <c r="BX26" i="31" s="1"/>
  <c r="BW27" i="31"/>
  <c r="BX27" i="31"/>
  <c r="BW28" i="31"/>
  <c r="BX28" i="31" s="1"/>
  <c r="BW29" i="31"/>
  <c r="BX29" i="31"/>
  <c r="BW30" i="31"/>
  <c r="BX30" i="31" s="1"/>
  <c r="BW31" i="31"/>
  <c r="BX31" i="31"/>
  <c r="BW32" i="31"/>
  <c r="BX32" i="31" s="1"/>
  <c r="BW33" i="31"/>
  <c r="BX33" i="31"/>
  <c r="BW34" i="31"/>
  <c r="BX34" i="31" s="1"/>
  <c r="BW35" i="31"/>
  <c r="BX35" i="31"/>
  <c r="BW36" i="31"/>
  <c r="BX36" i="31" s="1"/>
  <c r="BW37" i="31"/>
  <c r="BX37" i="31"/>
  <c r="BW38" i="31"/>
  <c r="BX38" i="31" s="1"/>
  <c r="BW39" i="31"/>
  <c r="BX39" i="31"/>
  <c r="BW40" i="31"/>
  <c r="BX40" i="31" s="1"/>
  <c r="BW41" i="31"/>
  <c r="BX41" i="31"/>
  <c r="BW42" i="31"/>
  <c r="BX42" i="31" s="1"/>
  <c r="BW43" i="31"/>
  <c r="BX43" i="31"/>
  <c r="BW44" i="31"/>
  <c r="BX44" i="31" s="1"/>
  <c r="BW45" i="31"/>
  <c r="BX45" i="31"/>
  <c r="BW46" i="31"/>
  <c r="BX46" i="31" s="1"/>
  <c r="BW47" i="31"/>
  <c r="BX47" i="31"/>
  <c r="BW48" i="31"/>
  <c r="BX48" i="31" s="1"/>
  <c r="BW49" i="31"/>
  <c r="BX49" i="31"/>
  <c r="BW50" i="31"/>
  <c r="BX50" i="31" s="1"/>
  <c r="BW51" i="31"/>
  <c r="BX51" i="31"/>
  <c r="BW52" i="31"/>
  <c r="BX52" i="31" s="1"/>
  <c r="BW53" i="31"/>
  <c r="BX53" i="31"/>
  <c r="BW54" i="31"/>
  <c r="BX54" i="31" s="1"/>
  <c r="BW55" i="31"/>
  <c r="BX55" i="31"/>
  <c r="BW56" i="31"/>
  <c r="BX56" i="31" s="1"/>
  <c r="BW57" i="31"/>
  <c r="BX57" i="31"/>
  <c r="BW58" i="31"/>
  <c r="BX58" i="31" s="1"/>
  <c r="BW59" i="31"/>
  <c r="BX59" i="31"/>
  <c r="BW60" i="31"/>
  <c r="BX60" i="31" s="1"/>
  <c r="BW61" i="31"/>
  <c r="BX61" i="31"/>
  <c r="BW62" i="31"/>
  <c r="BX62" i="31" s="1"/>
  <c r="BW63" i="31"/>
  <c r="BX63" i="31"/>
  <c r="BW64" i="31"/>
  <c r="BX64" i="31" s="1"/>
  <c r="BW65" i="31"/>
  <c r="BX65" i="31"/>
  <c r="BW66" i="31"/>
  <c r="BX66" i="31" s="1"/>
  <c r="BW67" i="31"/>
  <c r="BX67" i="31"/>
  <c r="BW68" i="31"/>
  <c r="BX68" i="31" s="1"/>
  <c r="BW69" i="31"/>
  <c r="BX69" i="31"/>
  <c r="BW70" i="31"/>
  <c r="BX70" i="31" s="1"/>
  <c r="BW71" i="31"/>
  <c r="BX71" i="31"/>
  <c r="BW72" i="31"/>
  <c r="BX72" i="31" s="1"/>
  <c r="BW73" i="31"/>
  <c r="BX73" i="31"/>
  <c r="BW74" i="31"/>
  <c r="BX74" i="31" s="1"/>
  <c r="BW75" i="31"/>
  <c r="BX75" i="31"/>
  <c r="BW76" i="31"/>
  <c r="BX76" i="31" s="1"/>
  <c r="BW77" i="31"/>
  <c r="BX77" i="31"/>
  <c r="BW78" i="31"/>
  <c r="BX78" i="31" s="1"/>
  <c r="BW79" i="31"/>
  <c r="BX79" i="31"/>
  <c r="BW80" i="31"/>
  <c r="BX80" i="31" s="1"/>
  <c r="BW81" i="31"/>
  <c r="BX81" i="31"/>
  <c r="BW82" i="31"/>
  <c r="BX82" i="31" s="1"/>
  <c r="BW83" i="31"/>
  <c r="BX83" i="31"/>
  <c r="BW84" i="31"/>
  <c r="BX84" i="31" s="1"/>
  <c r="BW85" i="31"/>
  <c r="BX85" i="31"/>
  <c r="BW86" i="31"/>
  <c r="BX86" i="31" s="1"/>
  <c r="BW87" i="31"/>
  <c r="BX87" i="31"/>
  <c r="BW88" i="31"/>
  <c r="BX88" i="31" s="1"/>
  <c r="BW89" i="31"/>
  <c r="BX89" i="31"/>
  <c r="BW90" i="31"/>
  <c r="BX90" i="31" s="1"/>
  <c r="BW91" i="31"/>
  <c r="BX91" i="31"/>
  <c r="BW92" i="31"/>
  <c r="BX92" i="31" s="1"/>
  <c r="BW93" i="31"/>
  <c r="BX93" i="31"/>
  <c r="BW94" i="31"/>
  <c r="BX94" i="31" s="1"/>
  <c r="BW95" i="31"/>
  <c r="BX95" i="31"/>
  <c r="BW96" i="31"/>
  <c r="BX96" i="31" s="1"/>
  <c r="BW97" i="31"/>
  <c r="BX97" i="31"/>
  <c r="BW98" i="31"/>
  <c r="BX98" i="31" s="1"/>
  <c r="BW99" i="31"/>
  <c r="BX99" i="31"/>
  <c r="BW100" i="31"/>
  <c r="BX100" i="31" s="1"/>
  <c r="BW101" i="31"/>
  <c r="BX101" i="31"/>
  <c r="BW102" i="31"/>
  <c r="BX102" i="31" s="1"/>
  <c r="BW103" i="31"/>
  <c r="BX103" i="31"/>
  <c r="BW104" i="31"/>
  <c r="BX104" i="31" s="1"/>
  <c r="BW105" i="31"/>
  <c r="BX105" i="31"/>
  <c r="BW106" i="31"/>
  <c r="BX106" i="31" s="1"/>
  <c r="BW107" i="31"/>
  <c r="BX107" i="31"/>
  <c r="BW108" i="31"/>
  <c r="BX108" i="31" s="1"/>
  <c r="BW109" i="31"/>
  <c r="BX109" i="31"/>
  <c r="BW110" i="31"/>
  <c r="BX110" i="31" s="1"/>
  <c r="BW111" i="31"/>
  <c r="BX111" i="31"/>
  <c r="BW112" i="31"/>
  <c r="BX112" i="31" s="1"/>
  <c r="BW113" i="31"/>
  <c r="BX113" i="31"/>
  <c r="BW114" i="31"/>
  <c r="BX114" i="31" s="1"/>
  <c r="BW115" i="31"/>
  <c r="BX115" i="31"/>
  <c r="BW116" i="31"/>
  <c r="BX116" i="31" s="1"/>
  <c r="BW117" i="31"/>
  <c r="BX117" i="31"/>
  <c r="BX3" i="31"/>
  <c r="BW3" i="31"/>
  <c r="BN4" i="31"/>
  <c r="BO4" i="31"/>
  <c r="BN5" i="31"/>
  <c r="BO5" i="31"/>
  <c r="BN6" i="31"/>
  <c r="BO6" i="31"/>
  <c r="BN7" i="31"/>
  <c r="BO7" i="31"/>
  <c r="BN8" i="31"/>
  <c r="BO8" i="31"/>
  <c r="BN9" i="31"/>
  <c r="BO9" i="31"/>
  <c r="BN10" i="31"/>
  <c r="BO10" i="31"/>
  <c r="BN11" i="31"/>
  <c r="BO11" i="31"/>
  <c r="BN12" i="31"/>
  <c r="BO12" i="31"/>
  <c r="BN13" i="31"/>
  <c r="BO13" i="31"/>
  <c r="BN14" i="31"/>
  <c r="BO14" i="31"/>
  <c r="BN15" i="31"/>
  <c r="BO15" i="31"/>
  <c r="BN16" i="31"/>
  <c r="BO16" i="31"/>
  <c r="BN17" i="31"/>
  <c r="BO17" i="31"/>
  <c r="BN18" i="31"/>
  <c r="BO18" i="31"/>
  <c r="BN19" i="31"/>
  <c r="BO19" i="31"/>
  <c r="BN20" i="31"/>
  <c r="BO20" i="31"/>
  <c r="BN21" i="31"/>
  <c r="BO21" i="31"/>
  <c r="BN22" i="31"/>
  <c r="BO22" i="31"/>
  <c r="BN23" i="31"/>
  <c r="BO23" i="31"/>
  <c r="BN24" i="31"/>
  <c r="BO24" i="31"/>
  <c r="BN25" i="31"/>
  <c r="BO25" i="31"/>
  <c r="BN26" i="31"/>
  <c r="BO26" i="31"/>
  <c r="BN27" i="31"/>
  <c r="BO27" i="31"/>
  <c r="BN28" i="31"/>
  <c r="BO28" i="31"/>
  <c r="BN29" i="31"/>
  <c r="BO29" i="31"/>
  <c r="BN30" i="31"/>
  <c r="BO30" i="31"/>
  <c r="BN31" i="31"/>
  <c r="BO31" i="31"/>
  <c r="BN32" i="31"/>
  <c r="BO32" i="31"/>
  <c r="BN33" i="31"/>
  <c r="BO33" i="31"/>
  <c r="BN34" i="31"/>
  <c r="BO34" i="31"/>
  <c r="BN35" i="31"/>
  <c r="BO35" i="31"/>
  <c r="BN36" i="31"/>
  <c r="BO36" i="31"/>
  <c r="BN37" i="31"/>
  <c r="BO37" i="31"/>
  <c r="BN38" i="31"/>
  <c r="BO38" i="31"/>
  <c r="BN39" i="31"/>
  <c r="BO39" i="31"/>
  <c r="BN40" i="31"/>
  <c r="BO40" i="31"/>
  <c r="BN41" i="31"/>
  <c r="BO41" i="31"/>
  <c r="BN42" i="31"/>
  <c r="BO42" i="31"/>
  <c r="BN43" i="31"/>
  <c r="BO43" i="31"/>
  <c r="BN44" i="31"/>
  <c r="BO44" i="31"/>
  <c r="BN45" i="31"/>
  <c r="BO45" i="31"/>
  <c r="BN46" i="31"/>
  <c r="BO46" i="31"/>
  <c r="BN47" i="31"/>
  <c r="BO47" i="31"/>
  <c r="BN48" i="31"/>
  <c r="BO48" i="31"/>
  <c r="BN49" i="31"/>
  <c r="BO49" i="31"/>
  <c r="BN50" i="31"/>
  <c r="BO50" i="31"/>
  <c r="BN51" i="31"/>
  <c r="BO51" i="31"/>
  <c r="BN52" i="31"/>
  <c r="BO52" i="31"/>
  <c r="BN53" i="31"/>
  <c r="BO53" i="31"/>
  <c r="BN54" i="31"/>
  <c r="BO54" i="31"/>
  <c r="BN55" i="31"/>
  <c r="BO55" i="31"/>
  <c r="BN56" i="31"/>
  <c r="BO56" i="31"/>
  <c r="BN57" i="31"/>
  <c r="BO57" i="31"/>
  <c r="BN58" i="31"/>
  <c r="BO58" i="31"/>
  <c r="BN59" i="31"/>
  <c r="BO59" i="31"/>
  <c r="BN60" i="31"/>
  <c r="BO60" i="31"/>
  <c r="BN61" i="31"/>
  <c r="BO61" i="31"/>
  <c r="BN62" i="31"/>
  <c r="BO62" i="31"/>
  <c r="BN63" i="31"/>
  <c r="BO63" i="31"/>
  <c r="BN64" i="31"/>
  <c r="BO64" i="31"/>
  <c r="BN65" i="31"/>
  <c r="BO65" i="31"/>
  <c r="BN66" i="31"/>
  <c r="BO66" i="31"/>
  <c r="BN67" i="31"/>
  <c r="BO67" i="31"/>
  <c r="BN68" i="31"/>
  <c r="BO68" i="31"/>
  <c r="BN69" i="31"/>
  <c r="BO69" i="31"/>
  <c r="BN70" i="31"/>
  <c r="BO70" i="31"/>
  <c r="BN71" i="31"/>
  <c r="BO71" i="31"/>
  <c r="BN72" i="31"/>
  <c r="BO72" i="31"/>
  <c r="BN73" i="31"/>
  <c r="BO73" i="31"/>
  <c r="BN74" i="31"/>
  <c r="BO74" i="31"/>
  <c r="BN75" i="31"/>
  <c r="BO75" i="31"/>
  <c r="BN76" i="31"/>
  <c r="BO76" i="31"/>
  <c r="BN77" i="31"/>
  <c r="BO77" i="31"/>
  <c r="BN78" i="31"/>
  <c r="BO78" i="31"/>
  <c r="BN79" i="31"/>
  <c r="BO79" i="31"/>
  <c r="BN80" i="31"/>
  <c r="BO80" i="31"/>
  <c r="BN81" i="31"/>
  <c r="BO81" i="31"/>
  <c r="BN82" i="31"/>
  <c r="BO82" i="31"/>
  <c r="BN83" i="31"/>
  <c r="BO83" i="31"/>
  <c r="BN84" i="31"/>
  <c r="BO84" i="31"/>
  <c r="BN85" i="31"/>
  <c r="BO85" i="31"/>
  <c r="BN86" i="31"/>
  <c r="BO86" i="31"/>
  <c r="BN87" i="31"/>
  <c r="BO87" i="31"/>
  <c r="BN88" i="31"/>
  <c r="BO88" i="31"/>
  <c r="BN89" i="31"/>
  <c r="BO89" i="31"/>
  <c r="BN90" i="31"/>
  <c r="BO90" i="31"/>
  <c r="BN91" i="31"/>
  <c r="BO91" i="31"/>
  <c r="BN92" i="31"/>
  <c r="BO92" i="31"/>
  <c r="BN93" i="31"/>
  <c r="BO93" i="31"/>
  <c r="BN94" i="31"/>
  <c r="BO94" i="31"/>
  <c r="BN95" i="31"/>
  <c r="BO95" i="31"/>
  <c r="BN96" i="31"/>
  <c r="BO96" i="31"/>
  <c r="BN97" i="31"/>
  <c r="BO97" i="31"/>
  <c r="BN98" i="31"/>
  <c r="BO98" i="31"/>
  <c r="BO3" i="31"/>
  <c r="BN3" i="31"/>
  <c r="BF139" i="31"/>
  <c r="BF138" i="31"/>
  <c r="BF137" i="31"/>
  <c r="BF136" i="31"/>
  <c r="BF135" i="31"/>
  <c r="BF134" i="31"/>
  <c r="BF133" i="31"/>
  <c r="BF132" i="31"/>
  <c r="BF131" i="31"/>
  <c r="BF130" i="31"/>
  <c r="BF129" i="31"/>
  <c r="BF128" i="31"/>
  <c r="BF127" i="31"/>
  <c r="BF126" i="31"/>
  <c r="BF125" i="31"/>
  <c r="BF124" i="31"/>
  <c r="BF123" i="31"/>
  <c r="BF122" i="31"/>
  <c r="BF121" i="31"/>
  <c r="BF120" i="31"/>
  <c r="BF119" i="31"/>
  <c r="BF118" i="31"/>
  <c r="BF117" i="31"/>
  <c r="BF116" i="31"/>
  <c r="BF115" i="31"/>
  <c r="BF114" i="31"/>
  <c r="BF113" i="31"/>
  <c r="BF112" i="31"/>
  <c r="BF111" i="31"/>
  <c r="BF110" i="31"/>
  <c r="BF109" i="31"/>
  <c r="BF108" i="31"/>
  <c r="BF107" i="31"/>
  <c r="BF106" i="31"/>
  <c r="BF105" i="31"/>
  <c r="BF104" i="31"/>
  <c r="BF103" i="31"/>
  <c r="BF102" i="31"/>
  <c r="BF101" i="31"/>
  <c r="BF100" i="31"/>
  <c r="BF99" i="31"/>
  <c r="BF98" i="31"/>
  <c r="BF97" i="31"/>
  <c r="BF96" i="31"/>
  <c r="BF95" i="31"/>
  <c r="BF94" i="31"/>
  <c r="BF93" i="31"/>
  <c r="BF92" i="31"/>
  <c r="BF91" i="31"/>
  <c r="BF90" i="31"/>
  <c r="BF89" i="31"/>
  <c r="BF88" i="31"/>
  <c r="BF87" i="31"/>
  <c r="BF86" i="31"/>
  <c r="BF85" i="31"/>
  <c r="BF84" i="31"/>
  <c r="BF83" i="31"/>
  <c r="BF82" i="31"/>
  <c r="BF81" i="31"/>
  <c r="BF80" i="31"/>
  <c r="BF79" i="31"/>
  <c r="BF78" i="31"/>
  <c r="BF77" i="31"/>
  <c r="BF76" i="31"/>
  <c r="BF75" i="31"/>
  <c r="BF74" i="31"/>
  <c r="BF73" i="31"/>
  <c r="BF72" i="31"/>
  <c r="BF71" i="31"/>
  <c r="BF70" i="31"/>
  <c r="BF69" i="31"/>
  <c r="BF68" i="31"/>
  <c r="BF67" i="31"/>
  <c r="BF66" i="31"/>
  <c r="BF65" i="31"/>
  <c r="BF64" i="31"/>
  <c r="BF63" i="31"/>
  <c r="BF62" i="31"/>
  <c r="BF61" i="31"/>
  <c r="BF60" i="31"/>
  <c r="BF59" i="31"/>
  <c r="BF58" i="31"/>
  <c r="BF57" i="31"/>
  <c r="BF56" i="31"/>
  <c r="BF55" i="31"/>
  <c r="BF54" i="31"/>
  <c r="BF53" i="31"/>
  <c r="BF52" i="31"/>
  <c r="BF51" i="31"/>
  <c r="BF50" i="31"/>
  <c r="BF49" i="31"/>
  <c r="BF48" i="31"/>
  <c r="BF47" i="31"/>
  <c r="BF46" i="31"/>
  <c r="BF45" i="31"/>
  <c r="BF44" i="31"/>
  <c r="BF43" i="31"/>
  <c r="BF42" i="31"/>
  <c r="BF41" i="31"/>
  <c r="BF40" i="31"/>
  <c r="BF39" i="31"/>
  <c r="BF38" i="31"/>
  <c r="BF37" i="31"/>
  <c r="BF36" i="31"/>
  <c r="BF35" i="31"/>
  <c r="BF34" i="31"/>
  <c r="BF33" i="31"/>
  <c r="BF32" i="31"/>
  <c r="BF31" i="31"/>
  <c r="BF30" i="31"/>
  <c r="BF29" i="31"/>
  <c r="BF28" i="31"/>
  <c r="BF27" i="31"/>
  <c r="BF26" i="31"/>
  <c r="BF25" i="31"/>
  <c r="BF24" i="31"/>
  <c r="BF23" i="31"/>
  <c r="BF22" i="31"/>
  <c r="BF21" i="31"/>
  <c r="BF20" i="31"/>
  <c r="BF19" i="31"/>
  <c r="BF18" i="31"/>
  <c r="BF17" i="31"/>
  <c r="BF16" i="31"/>
  <c r="BF15" i="31"/>
  <c r="BF14" i="31"/>
  <c r="BF13" i="31"/>
  <c r="BF12" i="31"/>
  <c r="BF11" i="31"/>
  <c r="BF10" i="31"/>
  <c r="BF9" i="31"/>
  <c r="BF8" i="31"/>
  <c r="BF7" i="31"/>
  <c r="BF6" i="31"/>
  <c r="BF5" i="31"/>
  <c r="BF4" i="31"/>
  <c r="BF3" i="31"/>
  <c r="BE4" i="31"/>
  <c r="BE5" i="31"/>
  <c r="BE6" i="31"/>
  <c r="BE7" i="31"/>
  <c r="BE8" i="31"/>
  <c r="BE9" i="31"/>
  <c r="BE10" i="31"/>
  <c r="BE11" i="31"/>
  <c r="BE12" i="31"/>
  <c r="BE13" i="31"/>
  <c r="BE14" i="31"/>
  <c r="BE15" i="31"/>
  <c r="BE16" i="31"/>
  <c r="BE17" i="31"/>
  <c r="BE18" i="31"/>
  <c r="BE19" i="31"/>
  <c r="BE20" i="31"/>
  <c r="BE21" i="31"/>
  <c r="BE22" i="31"/>
  <c r="BE23" i="31"/>
  <c r="BE24" i="31"/>
  <c r="BE25" i="31"/>
  <c r="BE26" i="31"/>
  <c r="BE27" i="31"/>
  <c r="BE28" i="31"/>
  <c r="BE29" i="31"/>
  <c r="BE30" i="31"/>
  <c r="BE31" i="31"/>
  <c r="BE32" i="31"/>
  <c r="BE33" i="31"/>
  <c r="BE34" i="31"/>
  <c r="BE35" i="31"/>
  <c r="BE36" i="31"/>
  <c r="BE37" i="31"/>
  <c r="BE38" i="31"/>
  <c r="BE39" i="31"/>
  <c r="BE40" i="31"/>
  <c r="BE41" i="31"/>
  <c r="BE42" i="31"/>
  <c r="BE43" i="31"/>
  <c r="BE44" i="31"/>
  <c r="BE45" i="31"/>
  <c r="BE46" i="31"/>
  <c r="BE47" i="31"/>
  <c r="BE48" i="31"/>
  <c r="BE49" i="31"/>
  <c r="BE50" i="31"/>
  <c r="BE51" i="31"/>
  <c r="BE52" i="31"/>
  <c r="BE53" i="31"/>
  <c r="BE54" i="31"/>
  <c r="BE55" i="31"/>
  <c r="BE56" i="31"/>
  <c r="BE57" i="31"/>
  <c r="BE58" i="31"/>
  <c r="BE59" i="31"/>
  <c r="BE60" i="31"/>
  <c r="BE61" i="31"/>
  <c r="BE62" i="31"/>
  <c r="BE63" i="31"/>
  <c r="BE64" i="31"/>
  <c r="BE65" i="31"/>
  <c r="BE66" i="31"/>
  <c r="BE67" i="31"/>
  <c r="BE68" i="31"/>
  <c r="BE69" i="31"/>
  <c r="BE70" i="31"/>
  <c r="BE71" i="31"/>
  <c r="BE72" i="31"/>
  <c r="BE73" i="31"/>
  <c r="BE74" i="31"/>
  <c r="BE75" i="31"/>
  <c r="BE76" i="31"/>
  <c r="BE77" i="31"/>
  <c r="BE78" i="31"/>
  <c r="BE79" i="31"/>
  <c r="BE80" i="31"/>
  <c r="BE81" i="31"/>
  <c r="BE82" i="31"/>
  <c r="BE83" i="31"/>
  <c r="BE84" i="31"/>
  <c r="BE85" i="31"/>
  <c r="BE86" i="31"/>
  <c r="BE87" i="31"/>
  <c r="BE88" i="31"/>
  <c r="BE89" i="31"/>
  <c r="BE90" i="31"/>
  <c r="BE91" i="31"/>
  <c r="BE92" i="31"/>
  <c r="BE93" i="31"/>
  <c r="BE94" i="31"/>
  <c r="BE95" i="31"/>
  <c r="BE96" i="31"/>
  <c r="BE97" i="31"/>
  <c r="BE98" i="31"/>
  <c r="BE99" i="31"/>
  <c r="BE100" i="31"/>
  <c r="BE101" i="31"/>
  <c r="BE102" i="31"/>
  <c r="BE103" i="31"/>
  <c r="BE104" i="31"/>
  <c r="BE105" i="31"/>
  <c r="BE106" i="31"/>
  <c r="BE107" i="31"/>
  <c r="BE108" i="31"/>
  <c r="BE109" i="31"/>
  <c r="BE110" i="31"/>
  <c r="BE111" i="31"/>
  <c r="BE112" i="31"/>
  <c r="BE113" i="31"/>
  <c r="BE114" i="31"/>
  <c r="BE115" i="31"/>
  <c r="BE116" i="31"/>
  <c r="BE117" i="31"/>
  <c r="BE118" i="31"/>
  <c r="BE119" i="31"/>
  <c r="BE120" i="31"/>
  <c r="BE121" i="31"/>
  <c r="BE122" i="31"/>
  <c r="BE123" i="31"/>
  <c r="BE124" i="31"/>
  <c r="BE125" i="31"/>
  <c r="BE126" i="31"/>
  <c r="BE127" i="31"/>
  <c r="BE128" i="31"/>
  <c r="BE129" i="31"/>
  <c r="BE130" i="31"/>
  <c r="BE131" i="31"/>
  <c r="BE132" i="31"/>
  <c r="BE133" i="31"/>
  <c r="BE134" i="31"/>
  <c r="BE135" i="31"/>
  <c r="BE136" i="31"/>
  <c r="BE137" i="31"/>
  <c r="BE138" i="31"/>
  <c r="BE139" i="31"/>
  <c r="BE3" i="31"/>
  <c r="AW77" i="31"/>
  <c r="AW76" i="31"/>
  <c r="AW75" i="31"/>
  <c r="AW74" i="31"/>
  <c r="AW73" i="31"/>
  <c r="AW72" i="31"/>
  <c r="AW71" i="31"/>
  <c r="AW70" i="31"/>
  <c r="AW69" i="31"/>
  <c r="AW68" i="31"/>
  <c r="AW67" i="31"/>
  <c r="AW66" i="31"/>
  <c r="AW65" i="31"/>
  <c r="AW64" i="31"/>
  <c r="AW63" i="31"/>
  <c r="AW62" i="31"/>
  <c r="AW61" i="31"/>
  <c r="AW60" i="31"/>
  <c r="AW59" i="31"/>
  <c r="AW58" i="31"/>
  <c r="AW57" i="31"/>
  <c r="AW56" i="31"/>
  <c r="AW55" i="31"/>
  <c r="AW54" i="31"/>
  <c r="AW53" i="31"/>
  <c r="AW52" i="31"/>
  <c r="AW51" i="31"/>
  <c r="AW50" i="31"/>
  <c r="AW49" i="31"/>
  <c r="AW48" i="31"/>
  <c r="AW47" i="31"/>
  <c r="AW46" i="31"/>
  <c r="AW45" i="31"/>
  <c r="AW44" i="31"/>
  <c r="AW43" i="31"/>
  <c r="AW42" i="31"/>
  <c r="AW41" i="31"/>
  <c r="AW40" i="31"/>
  <c r="AW39" i="31"/>
  <c r="AW38" i="31"/>
  <c r="AW37" i="31"/>
  <c r="AW36" i="31"/>
  <c r="AW35" i="31"/>
  <c r="AW34" i="31"/>
  <c r="AW33" i="31"/>
  <c r="AW32" i="31"/>
  <c r="AW31" i="31"/>
  <c r="AW30" i="31"/>
  <c r="AW29" i="31"/>
  <c r="AW28" i="31"/>
  <c r="AW27" i="31"/>
  <c r="AW26" i="31"/>
  <c r="AW25" i="31"/>
  <c r="AW24" i="31"/>
  <c r="AW23" i="31"/>
  <c r="AW22" i="31"/>
  <c r="AW21" i="31"/>
  <c r="AW20" i="31"/>
  <c r="AW19" i="31"/>
  <c r="AW18" i="31"/>
  <c r="AW17" i="31"/>
  <c r="AW16" i="31"/>
  <c r="AW15" i="31"/>
  <c r="AW14" i="31"/>
  <c r="AW13" i="31"/>
  <c r="AW12" i="31"/>
  <c r="AW11" i="31"/>
  <c r="AW10" i="31"/>
  <c r="AW9" i="31"/>
  <c r="AW8" i="31"/>
  <c r="AW7" i="31"/>
  <c r="AW6" i="31"/>
  <c r="AW5" i="31"/>
  <c r="AW4" i="31"/>
  <c r="AW3" i="31"/>
  <c r="AV4" i="31"/>
  <c r="AV5" i="31"/>
  <c r="AV6" i="31"/>
  <c r="AV7" i="31"/>
  <c r="AV8" i="31"/>
  <c r="AV9" i="31"/>
  <c r="AV10" i="31"/>
  <c r="AV11" i="31"/>
  <c r="AV12" i="31"/>
  <c r="AV13" i="31"/>
  <c r="AV14" i="31"/>
  <c r="AV15" i="31"/>
  <c r="AV16" i="31"/>
  <c r="AV17" i="31"/>
  <c r="AV18" i="31"/>
  <c r="AV19" i="31"/>
  <c r="AV20" i="31"/>
  <c r="AV21" i="31"/>
  <c r="AV22" i="31"/>
  <c r="AV23" i="31"/>
  <c r="AV24" i="31"/>
  <c r="AV25" i="31"/>
  <c r="AV26" i="31"/>
  <c r="AV27" i="31"/>
  <c r="AV28" i="31"/>
  <c r="AV29" i="31"/>
  <c r="AV30" i="31"/>
  <c r="AV31" i="31"/>
  <c r="AV32" i="31"/>
  <c r="AV33" i="31"/>
  <c r="AV34" i="31"/>
  <c r="AV35" i="31"/>
  <c r="AV36" i="31"/>
  <c r="AV37" i="31"/>
  <c r="AV38" i="31"/>
  <c r="AV39" i="31"/>
  <c r="AV40" i="31"/>
  <c r="AV41" i="31"/>
  <c r="AV42" i="31"/>
  <c r="AV43" i="31"/>
  <c r="AV44" i="31"/>
  <c r="AV45" i="31"/>
  <c r="AV46" i="31"/>
  <c r="AV47" i="31"/>
  <c r="AV48" i="31"/>
  <c r="AV49" i="31"/>
  <c r="AV50" i="31"/>
  <c r="AV51" i="31"/>
  <c r="AV52" i="31"/>
  <c r="AV53" i="31"/>
  <c r="AV54" i="31"/>
  <c r="AV55" i="31"/>
  <c r="AV56" i="31"/>
  <c r="AV57" i="31"/>
  <c r="AV58" i="31"/>
  <c r="AV59" i="31"/>
  <c r="AV60" i="31"/>
  <c r="AV61" i="31"/>
  <c r="AV62" i="31"/>
  <c r="AV63" i="31"/>
  <c r="AV64" i="31"/>
  <c r="AV65" i="31"/>
  <c r="AV66" i="31"/>
  <c r="AV67" i="31"/>
  <c r="AV68" i="31"/>
  <c r="AV69" i="31"/>
  <c r="AV70" i="31"/>
  <c r="AV71" i="31"/>
  <c r="AV72" i="31"/>
  <c r="AV73" i="31"/>
  <c r="AV74" i="31"/>
  <c r="AV75" i="31"/>
  <c r="AV76" i="31"/>
  <c r="AV77" i="31"/>
  <c r="AV3" i="31"/>
  <c r="AM4" i="31"/>
  <c r="AN4" i="31" s="1"/>
  <c r="AM5" i="31"/>
  <c r="AN5" i="31"/>
  <c r="AM6" i="31"/>
  <c r="AN6" i="31" s="1"/>
  <c r="AM7" i="31"/>
  <c r="AN7" i="31"/>
  <c r="AM8" i="31"/>
  <c r="AN8" i="31" s="1"/>
  <c r="AM9" i="31"/>
  <c r="AN9" i="31"/>
  <c r="AM10" i="31"/>
  <c r="AN10" i="31" s="1"/>
  <c r="AM11" i="31"/>
  <c r="AN11" i="31"/>
  <c r="AM12" i="31"/>
  <c r="AN12" i="31" s="1"/>
  <c r="AM13" i="31"/>
  <c r="AN13" i="31"/>
  <c r="AM14" i="31"/>
  <c r="AN14" i="31" s="1"/>
  <c r="AM15" i="31"/>
  <c r="AN15" i="31"/>
  <c r="AM16" i="31"/>
  <c r="AN16" i="31" s="1"/>
  <c r="AM17" i="31"/>
  <c r="AN17" i="31"/>
  <c r="AM18" i="31"/>
  <c r="AN18" i="31" s="1"/>
  <c r="AM19" i="31"/>
  <c r="AN19" i="31"/>
  <c r="AM20" i="31"/>
  <c r="AN20" i="31" s="1"/>
  <c r="AM21" i="31"/>
  <c r="AN21" i="31"/>
  <c r="AM22" i="31"/>
  <c r="AN22" i="31" s="1"/>
  <c r="AM23" i="31"/>
  <c r="AN23" i="31"/>
  <c r="AM24" i="31"/>
  <c r="AN24" i="31" s="1"/>
  <c r="AM25" i="31"/>
  <c r="AN25" i="31"/>
  <c r="AM26" i="31"/>
  <c r="AN26" i="31" s="1"/>
  <c r="AM27" i="31"/>
  <c r="AN27" i="31"/>
  <c r="AM28" i="31"/>
  <c r="AN28" i="31" s="1"/>
  <c r="AM29" i="31"/>
  <c r="AN29" i="31"/>
  <c r="AM30" i="31"/>
  <c r="AN30" i="31" s="1"/>
  <c r="AM31" i="31"/>
  <c r="AN31" i="31"/>
  <c r="AM32" i="31"/>
  <c r="AN32" i="31" s="1"/>
  <c r="AM33" i="31"/>
  <c r="AN33" i="31"/>
  <c r="AM34" i="31"/>
  <c r="AN34" i="31" s="1"/>
  <c r="AM35" i="31"/>
  <c r="AN35" i="31"/>
  <c r="AM36" i="31"/>
  <c r="AN36" i="31" s="1"/>
  <c r="AM37" i="31"/>
  <c r="AN37" i="31"/>
  <c r="AM38" i="31"/>
  <c r="AN38" i="31" s="1"/>
  <c r="AM39" i="31"/>
  <c r="AN39" i="31"/>
  <c r="AM40" i="31"/>
  <c r="AN40" i="31" s="1"/>
  <c r="AM41" i="31"/>
  <c r="AN41" i="31"/>
  <c r="AM42" i="31"/>
  <c r="AN42" i="31" s="1"/>
  <c r="AM43" i="31"/>
  <c r="AN43" i="31"/>
  <c r="AM44" i="31"/>
  <c r="AN44" i="31" s="1"/>
  <c r="AM45" i="31"/>
  <c r="AN45" i="31"/>
  <c r="AM46" i="31"/>
  <c r="AN46" i="31" s="1"/>
  <c r="AM47" i="31"/>
  <c r="AN47" i="31"/>
  <c r="AM48" i="31"/>
  <c r="AN48" i="31" s="1"/>
  <c r="AM49" i="31"/>
  <c r="AN49" i="31"/>
  <c r="AM50" i="31"/>
  <c r="AN50" i="31" s="1"/>
  <c r="AM51" i="31"/>
  <c r="AN51" i="31"/>
  <c r="AM52" i="31"/>
  <c r="AN52" i="31" s="1"/>
  <c r="AM53" i="31"/>
  <c r="AN53" i="31"/>
  <c r="AM54" i="31"/>
  <c r="AN54" i="31" s="1"/>
  <c r="AM55" i="31"/>
  <c r="AN55" i="31"/>
  <c r="AM56" i="31"/>
  <c r="AN56" i="31" s="1"/>
  <c r="AM57" i="31"/>
  <c r="AN57" i="31"/>
  <c r="AM58" i="31"/>
  <c r="AN58" i="31" s="1"/>
  <c r="AM59" i="31"/>
  <c r="AN59" i="31"/>
  <c r="AM60" i="31"/>
  <c r="AN60" i="31" s="1"/>
  <c r="AM61" i="31"/>
  <c r="AN61" i="31"/>
  <c r="AM62" i="31"/>
  <c r="AN62" i="31" s="1"/>
  <c r="AM63" i="31"/>
  <c r="AN63" i="31"/>
  <c r="AM64" i="31"/>
  <c r="AN64" i="31" s="1"/>
  <c r="AM65" i="31"/>
  <c r="AN65" i="31"/>
  <c r="AM66" i="31"/>
  <c r="AN66" i="31" s="1"/>
  <c r="AM67" i="31"/>
  <c r="AN67" i="31"/>
  <c r="AM68" i="31"/>
  <c r="AN68" i="31" s="1"/>
  <c r="AM69" i="31"/>
  <c r="AN69" i="31"/>
  <c r="AM70" i="31"/>
  <c r="AN70" i="31"/>
  <c r="AM71" i="31"/>
  <c r="AN71" i="31"/>
  <c r="AM72" i="31"/>
  <c r="AN72" i="31"/>
  <c r="AM73" i="31"/>
  <c r="AN73" i="31"/>
  <c r="AM74" i="31"/>
  <c r="AN74" i="31"/>
  <c r="AM75" i="31"/>
  <c r="AN75" i="31"/>
  <c r="AM76" i="31"/>
  <c r="AN76" i="31"/>
  <c r="AM77" i="31"/>
  <c r="AN77" i="31"/>
  <c r="AM78" i="31"/>
  <c r="AN78" i="31"/>
  <c r="AM79" i="31"/>
  <c r="AN79" i="31"/>
  <c r="AM80" i="31"/>
  <c r="AN80" i="31"/>
  <c r="AM81" i="31"/>
  <c r="AN81" i="31"/>
  <c r="AM82" i="31"/>
  <c r="AN82" i="31" s="1"/>
  <c r="AM83" i="31"/>
  <c r="AN83" i="31"/>
  <c r="AM84" i="31"/>
  <c r="AN84" i="31" s="1"/>
  <c r="AM85" i="31"/>
  <c r="AN85" i="31"/>
  <c r="AM86" i="31"/>
  <c r="AN86" i="31" s="1"/>
  <c r="AM87" i="31"/>
  <c r="AN87" i="31"/>
  <c r="AM88" i="31"/>
  <c r="AN88" i="31" s="1"/>
  <c r="AM89" i="31"/>
  <c r="AN89" i="31"/>
  <c r="AM90" i="31"/>
  <c r="AN90" i="31" s="1"/>
  <c r="AM91" i="31"/>
  <c r="AN91" i="31"/>
  <c r="AM92" i="31"/>
  <c r="AN92" i="31" s="1"/>
  <c r="AM93" i="31"/>
  <c r="AN93" i="31"/>
  <c r="AM94" i="31"/>
  <c r="AN94" i="31" s="1"/>
  <c r="AM95" i="31"/>
  <c r="AN95" i="31"/>
  <c r="AM96" i="31"/>
  <c r="AN96" i="31" s="1"/>
  <c r="AM97" i="31"/>
  <c r="AN97" i="31"/>
  <c r="AM98" i="31"/>
  <c r="AN98" i="31" s="1"/>
  <c r="AM99" i="31"/>
  <c r="AN99" i="31"/>
  <c r="AM100" i="31"/>
  <c r="AN100" i="31" s="1"/>
  <c r="AM101" i="31"/>
  <c r="AN101" i="31"/>
  <c r="AM102" i="31"/>
  <c r="AN102" i="31" s="1"/>
  <c r="AN3" i="31"/>
  <c r="AM3" i="31"/>
  <c r="AD4" i="31"/>
  <c r="AE4" i="31"/>
  <c r="AD5" i="31"/>
  <c r="AE5" i="31"/>
  <c r="AD6" i="31"/>
  <c r="AE6" i="31"/>
  <c r="AD7" i="31"/>
  <c r="AE7" i="31"/>
  <c r="AD8" i="31"/>
  <c r="AE8" i="31"/>
  <c r="AD9" i="31"/>
  <c r="AE9" i="31"/>
  <c r="AD10" i="31"/>
  <c r="AE10" i="31"/>
  <c r="AD11" i="31"/>
  <c r="AE11" i="31"/>
  <c r="AD12" i="31"/>
  <c r="AE12" i="31"/>
  <c r="AD13" i="31"/>
  <c r="AE13" i="31"/>
  <c r="AD14" i="31"/>
  <c r="AE14" i="31"/>
  <c r="AD15" i="31"/>
  <c r="AE15" i="31"/>
  <c r="AD16" i="31"/>
  <c r="AE16" i="31"/>
  <c r="AD17" i="31"/>
  <c r="AE17" i="31"/>
  <c r="AD18" i="31"/>
  <c r="AE18" i="31"/>
  <c r="AD19" i="31"/>
  <c r="AE19" i="31"/>
  <c r="AD20" i="31"/>
  <c r="AE20" i="31"/>
  <c r="AD21" i="31"/>
  <c r="AE21" i="31"/>
  <c r="AD22" i="31"/>
  <c r="AE22" i="31"/>
  <c r="AD23" i="31"/>
  <c r="AE23" i="31"/>
  <c r="AD24" i="31"/>
  <c r="AE24" i="31"/>
  <c r="AD25" i="31"/>
  <c r="AE25" i="31"/>
  <c r="AD26" i="31"/>
  <c r="AE26" i="31"/>
  <c r="AD27" i="31"/>
  <c r="AE27" i="31"/>
  <c r="AD28" i="31"/>
  <c r="AE28" i="31"/>
  <c r="AD29" i="31"/>
  <c r="AE29" i="31"/>
  <c r="AD30" i="31"/>
  <c r="AE30" i="31"/>
  <c r="AD31" i="31"/>
  <c r="AE31" i="31"/>
  <c r="AD32" i="31"/>
  <c r="AE32" i="31"/>
  <c r="AD33" i="31"/>
  <c r="AE33" i="31"/>
  <c r="AD34" i="31"/>
  <c r="AE34" i="31"/>
  <c r="AD35" i="31"/>
  <c r="AE35" i="31"/>
  <c r="AD36" i="31"/>
  <c r="AE36" i="31"/>
  <c r="AD37" i="31"/>
  <c r="AE37" i="31"/>
  <c r="AD38" i="31"/>
  <c r="AE38" i="31"/>
  <c r="AD39" i="31"/>
  <c r="AE39" i="31"/>
  <c r="AD40" i="31"/>
  <c r="AE40" i="31"/>
  <c r="AD41" i="31"/>
  <c r="AE41" i="31"/>
  <c r="AD42" i="31"/>
  <c r="AE42" i="31"/>
  <c r="AD43" i="31"/>
  <c r="AE43" i="31"/>
  <c r="AD44" i="31"/>
  <c r="AE44" i="31" s="1"/>
  <c r="AD45" i="31"/>
  <c r="AE45" i="31"/>
  <c r="AD46" i="31"/>
  <c r="AE46" i="31"/>
  <c r="AD47" i="31"/>
  <c r="AE47" i="31"/>
  <c r="AD48" i="31"/>
  <c r="AE48" i="31"/>
  <c r="AD49" i="31"/>
  <c r="AE49" i="31"/>
  <c r="AD50" i="31"/>
  <c r="AE50" i="31" s="1"/>
  <c r="AD51" i="31"/>
  <c r="AE51" i="31"/>
  <c r="AD52" i="31"/>
  <c r="AE52" i="31" s="1"/>
  <c r="AD53" i="31"/>
  <c r="AE53" i="31"/>
  <c r="AD54" i="31"/>
  <c r="AE54" i="31" s="1"/>
  <c r="AD55" i="31"/>
  <c r="AE55" i="31"/>
  <c r="AD56" i="31"/>
  <c r="AE56" i="31" s="1"/>
  <c r="AD57" i="31"/>
  <c r="AE57" i="31"/>
  <c r="AD58" i="31"/>
  <c r="AE58" i="31" s="1"/>
  <c r="AD59" i="31"/>
  <c r="AE59" i="31"/>
  <c r="AD60" i="31"/>
  <c r="AE60" i="31" s="1"/>
  <c r="AD61" i="31"/>
  <c r="AE61" i="31"/>
  <c r="AD62" i="31"/>
  <c r="AE62" i="31" s="1"/>
  <c r="AD63" i="31"/>
  <c r="AE63" i="31"/>
  <c r="AD64" i="31"/>
  <c r="AE64" i="31" s="1"/>
  <c r="AD65" i="31"/>
  <c r="AE65" i="31"/>
  <c r="AD66" i="31"/>
  <c r="AE66" i="31" s="1"/>
  <c r="AD67" i="31"/>
  <c r="AE67" i="31"/>
  <c r="AD68" i="31"/>
  <c r="AE68" i="31" s="1"/>
  <c r="AD69" i="31"/>
  <c r="AE69" i="31"/>
  <c r="AD70" i="31"/>
  <c r="AE70" i="31" s="1"/>
  <c r="AD71" i="31"/>
  <c r="AE71" i="31"/>
  <c r="AD72" i="31"/>
  <c r="AE72" i="31" s="1"/>
  <c r="AD73" i="31"/>
  <c r="AE73" i="31"/>
  <c r="AD74" i="31"/>
  <c r="AE74" i="31" s="1"/>
  <c r="AD75" i="31"/>
  <c r="AE75" i="31"/>
  <c r="AD76" i="31"/>
  <c r="AE76" i="31" s="1"/>
  <c r="AD77" i="31"/>
  <c r="AE77" i="31"/>
  <c r="AD78" i="31"/>
  <c r="AE78" i="31" s="1"/>
  <c r="AD79" i="31"/>
  <c r="AE79" i="31"/>
  <c r="AD80" i="31"/>
  <c r="AE80" i="31" s="1"/>
  <c r="AD81" i="31"/>
  <c r="AE81" i="31"/>
  <c r="AD82" i="31"/>
  <c r="AE82" i="31" s="1"/>
  <c r="AD83" i="31"/>
  <c r="AE83" i="31"/>
  <c r="AD84" i="31"/>
  <c r="AE84" i="31" s="1"/>
  <c r="AD85" i="31"/>
  <c r="AE85" i="31"/>
  <c r="AD86" i="31"/>
  <c r="AE86" i="31" s="1"/>
  <c r="AD87" i="31"/>
  <c r="AE87" i="31"/>
  <c r="AD88" i="31"/>
  <c r="AE88" i="31" s="1"/>
  <c r="AD89" i="31"/>
  <c r="AE89" i="31"/>
  <c r="AD90" i="31"/>
  <c r="AE90" i="31" s="1"/>
  <c r="AD91" i="31"/>
  <c r="AE91" i="31"/>
  <c r="AD92" i="31"/>
  <c r="AE92" i="31" s="1"/>
  <c r="AD93" i="31"/>
  <c r="AE93" i="31"/>
  <c r="AD94" i="31"/>
  <c r="AE94" i="31" s="1"/>
  <c r="AD95" i="31"/>
  <c r="AE95" i="31"/>
  <c r="AD96" i="31"/>
  <c r="AE96" i="31" s="1"/>
  <c r="AD97" i="31"/>
  <c r="AE97" i="31"/>
  <c r="AD98" i="31"/>
  <c r="AE98" i="31" s="1"/>
  <c r="AD99" i="31"/>
  <c r="AE99" i="31"/>
  <c r="AD100" i="31"/>
  <c r="AE100" i="31" s="1"/>
  <c r="AD101" i="31"/>
  <c r="AE101" i="31"/>
  <c r="AD102" i="31"/>
  <c r="AE102" i="31" s="1"/>
  <c r="AD103" i="31"/>
  <c r="AE103" i="31"/>
  <c r="AD104" i="31"/>
  <c r="AE104" i="31" s="1"/>
  <c r="AD105" i="31"/>
  <c r="AE105" i="31"/>
  <c r="AD106" i="31"/>
  <c r="AE106" i="31" s="1"/>
  <c r="AD107" i="31"/>
  <c r="AE107" i="31"/>
  <c r="AE3" i="31"/>
  <c r="AD3" i="31"/>
  <c r="V4" i="31"/>
  <c r="V5" i="31"/>
  <c r="V6" i="31"/>
  <c r="V7" i="31"/>
  <c r="V8" i="31"/>
  <c r="V9" i="31"/>
  <c r="V10" i="31"/>
  <c r="V11" i="31"/>
  <c r="V12" i="31"/>
  <c r="V13" i="31"/>
  <c r="V14" i="31"/>
  <c r="V15" i="31"/>
  <c r="V16" i="31"/>
  <c r="V17" i="31"/>
  <c r="V18" i="31"/>
  <c r="V19" i="31"/>
  <c r="V20" i="31"/>
  <c r="V21" i="31"/>
  <c r="V22" i="31"/>
  <c r="V23" i="31"/>
  <c r="V24" i="31"/>
  <c r="V25" i="31"/>
  <c r="V26" i="31"/>
  <c r="V27" i="31"/>
  <c r="V28" i="31"/>
  <c r="V29" i="31"/>
  <c r="V30" i="31"/>
  <c r="V31" i="31"/>
  <c r="V32" i="31"/>
  <c r="V33" i="31"/>
  <c r="V34" i="31"/>
  <c r="V35" i="31"/>
  <c r="V36" i="31"/>
  <c r="V37" i="31"/>
  <c r="V38" i="31"/>
  <c r="V39" i="31"/>
  <c r="V40" i="31"/>
  <c r="V41" i="31"/>
  <c r="V42" i="31"/>
  <c r="V43" i="31"/>
  <c r="V44" i="31"/>
  <c r="V45" i="31"/>
  <c r="V46" i="31"/>
  <c r="V47" i="31"/>
  <c r="V48" i="31"/>
  <c r="V49" i="31"/>
  <c r="V50" i="31"/>
  <c r="V51" i="31"/>
  <c r="V52" i="31"/>
  <c r="V53" i="31"/>
  <c r="V54" i="31"/>
  <c r="V55" i="31"/>
  <c r="V56" i="31"/>
  <c r="V57" i="31"/>
  <c r="V58" i="31"/>
  <c r="V59" i="31"/>
  <c r="V60" i="31"/>
  <c r="V61" i="31"/>
  <c r="V62" i="31"/>
  <c r="V63" i="31"/>
  <c r="V64" i="31"/>
  <c r="V65" i="31"/>
  <c r="V66" i="31"/>
  <c r="V67" i="31"/>
  <c r="V68" i="31"/>
  <c r="V69" i="31"/>
  <c r="V70" i="31"/>
  <c r="V71" i="31"/>
  <c r="V72" i="31"/>
  <c r="V73" i="31"/>
  <c r="V74" i="31"/>
  <c r="V75" i="31"/>
  <c r="V76" i="31"/>
  <c r="V77" i="31"/>
  <c r="V78" i="31"/>
  <c r="V79" i="31"/>
  <c r="V80" i="31"/>
  <c r="V81" i="31"/>
  <c r="V82" i="31"/>
  <c r="V83" i="31"/>
  <c r="V84" i="31"/>
  <c r="V85" i="31"/>
  <c r="V86" i="31"/>
  <c r="V87" i="31"/>
  <c r="V88" i="31"/>
  <c r="V89" i="31"/>
  <c r="V90" i="31"/>
  <c r="V91" i="31"/>
  <c r="V92" i="31"/>
  <c r="V93" i="31"/>
  <c r="V94" i="31"/>
  <c r="V95" i="31"/>
  <c r="V96" i="31"/>
  <c r="V97" i="31"/>
  <c r="V98" i="31"/>
  <c r="V99" i="31"/>
  <c r="V100" i="31"/>
  <c r="V101" i="31"/>
  <c r="V102" i="31"/>
  <c r="V103" i="31"/>
  <c r="V104" i="31"/>
  <c r="V105" i="31"/>
  <c r="V106" i="31"/>
  <c r="V107" i="31"/>
  <c r="V108" i="31"/>
  <c r="V109" i="31"/>
  <c r="V110" i="31"/>
  <c r="V3" i="31"/>
  <c r="U4" i="31"/>
  <c r="U5" i="31"/>
  <c r="U6" i="31"/>
  <c r="U7" i="31"/>
  <c r="U8" i="31"/>
  <c r="U9" i="31"/>
  <c r="U10" i="31"/>
  <c r="U11" i="31"/>
  <c r="U12" i="31"/>
  <c r="U13" i="31"/>
  <c r="U14" i="31"/>
  <c r="U15" i="31"/>
  <c r="U16" i="31"/>
  <c r="U17" i="31"/>
  <c r="U18" i="31"/>
  <c r="U19" i="31"/>
  <c r="U20" i="31"/>
  <c r="U21" i="31"/>
  <c r="U22" i="31"/>
  <c r="U23" i="31"/>
  <c r="U24" i="31"/>
  <c r="U25" i="31"/>
  <c r="U26" i="31"/>
  <c r="U27" i="31"/>
  <c r="U28" i="31"/>
  <c r="U29" i="31"/>
  <c r="U30" i="31"/>
  <c r="U31" i="31"/>
  <c r="U32" i="31"/>
  <c r="U33" i="31"/>
  <c r="U34" i="31"/>
  <c r="U35" i="31"/>
  <c r="U36" i="31"/>
  <c r="U37" i="31"/>
  <c r="U38" i="31"/>
  <c r="U39" i="31"/>
  <c r="U40" i="31"/>
  <c r="U41" i="31"/>
  <c r="U42" i="31"/>
  <c r="U43" i="31"/>
  <c r="U44" i="31"/>
  <c r="U45" i="31"/>
  <c r="U46" i="31"/>
  <c r="U47" i="31"/>
  <c r="U48" i="31"/>
  <c r="U49" i="31"/>
  <c r="U50" i="31"/>
  <c r="U51" i="31"/>
  <c r="U52" i="31"/>
  <c r="U53" i="31"/>
  <c r="U54" i="31"/>
  <c r="U55" i="31"/>
  <c r="U56" i="31"/>
  <c r="U57" i="31"/>
  <c r="U58" i="31"/>
  <c r="U59" i="31"/>
  <c r="U60" i="31"/>
  <c r="U61" i="31"/>
  <c r="U62" i="31"/>
  <c r="U63" i="31"/>
  <c r="U64" i="31"/>
  <c r="U65" i="31"/>
  <c r="U66" i="31"/>
  <c r="U67" i="31"/>
  <c r="U68" i="31"/>
  <c r="U69" i="31"/>
  <c r="U70" i="31"/>
  <c r="U71" i="31"/>
  <c r="U72" i="31"/>
  <c r="U73" i="31"/>
  <c r="U74" i="31"/>
  <c r="U75" i="31"/>
  <c r="U76" i="31"/>
  <c r="U77" i="31"/>
  <c r="U78" i="31"/>
  <c r="U79" i="31"/>
  <c r="U80" i="31"/>
  <c r="U81" i="31"/>
  <c r="U82" i="31"/>
  <c r="U83" i="31"/>
  <c r="U84" i="31"/>
  <c r="U85" i="31"/>
  <c r="U86" i="31"/>
  <c r="U87" i="31"/>
  <c r="U88" i="31"/>
  <c r="U89" i="31"/>
  <c r="U90" i="31"/>
  <c r="U91" i="31"/>
  <c r="U92" i="31"/>
  <c r="U93" i="31"/>
  <c r="U94" i="31"/>
  <c r="U95" i="31"/>
  <c r="U96" i="31"/>
  <c r="U97" i="31"/>
  <c r="U98" i="31"/>
  <c r="U99" i="31"/>
  <c r="U100" i="31"/>
  <c r="U101" i="31"/>
  <c r="U102" i="31"/>
  <c r="U103" i="31"/>
  <c r="U104" i="31"/>
  <c r="U105" i="31"/>
  <c r="U106" i="31"/>
  <c r="U107" i="31"/>
  <c r="U108" i="31"/>
  <c r="U109" i="31"/>
  <c r="U110" i="31"/>
  <c r="U3" i="31"/>
  <c r="N4" i="31"/>
  <c r="N5" i="31"/>
  <c r="N6" i="31"/>
  <c r="N7" i="31"/>
  <c r="N8" i="31"/>
  <c r="N9" i="31"/>
  <c r="N10" i="31"/>
  <c r="N11" i="31"/>
  <c r="N12" i="31"/>
  <c r="N13" i="31"/>
  <c r="N14" i="31"/>
  <c r="N15" i="31"/>
  <c r="N3" i="31"/>
  <c r="EL15" i="29"/>
  <c r="EM15" i="29" s="1"/>
  <c r="EN15" i="29" s="1"/>
  <c r="EL14" i="29"/>
  <c r="EM14" i="29" s="1"/>
  <c r="EN14" i="29" s="1"/>
  <c r="EM13" i="29"/>
  <c r="EN13" i="29" s="1"/>
  <c r="EL13" i="29"/>
  <c r="EL12" i="29"/>
  <c r="EM12" i="29" s="1"/>
  <c r="EN12" i="29" s="1"/>
  <c r="EL11" i="29"/>
  <c r="EM11" i="29" s="1"/>
  <c r="EN11" i="29" s="1"/>
  <c r="EL10" i="29"/>
  <c r="EM10" i="29" s="1"/>
  <c r="EN10" i="29" s="1"/>
  <c r="EM9" i="29"/>
  <c r="EN9" i="29" s="1"/>
  <c r="EL9" i="29"/>
  <c r="EL8" i="29"/>
  <c r="EM8" i="29" s="1"/>
  <c r="EN8" i="29" s="1"/>
  <c r="EL7" i="29"/>
  <c r="EM7" i="29" s="1"/>
  <c r="EN7" i="29" s="1"/>
  <c r="EL6" i="29"/>
  <c r="EM6" i="29" s="1"/>
  <c r="EN6" i="29" s="1"/>
  <c r="EM5" i="29"/>
  <c r="EN5" i="29" s="1"/>
  <c r="EL5" i="29"/>
  <c r="EL4" i="29"/>
  <c r="EM4" i="29" s="1"/>
  <c r="EN4" i="29" s="1"/>
  <c r="EE15" i="29"/>
  <c r="EF15" i="29" s="1"/>
  <c r="EG15" i="29" s="1"/>
  <c r="EE14" i="29"/>
  <c r="EF14" i="29" s="1"/>
  <c r="EG14" i="29" s="1"/>
  <c r="EF13" i="29"/>
  <c r="EG13" i="29" s="1"/>
  <c r="EE13" i="29"/>
  <c r="EE12" i="29"/>
  <c r="EF12" i="29" s="1"/>
  <c r="EG12" i="29" s="1"/>
  <c r="EE11" i="29"/>
  <c r="EF11" i="29" s="1"/>
  <c r="EG11" i="29" s="1"/>
  <c r="EE10" i="29"/>
  <c r="EF10" i="29" s="1"/>
  <c r="EG10" i="29" s="1"/>
  <c r="EF9" i="29"/>
  <c r="EG9" i="29" s="1"/>
  <c r="EE9" i="29"/>
  <c r="EE8" i="29"/>
  <c r="EF8" i="29" s="1"/>
  <c r="EG8" i="29" s="1"/>
  <c r="EE7" i="29"/>
  <c r="EF7" i="29" s="1"/>
  <c r="EG7" i="29" s="1"/>
  <c r="EE6" i="29"/>
  <c r="EF6" i="29" s="1"/>
  <c r="EG6" i="29" s="1"/>
  <c r="EF5" i="29"/>
  <c r="EG5" i="29" s="1"/>
  <c r="EE5" i="29"/>
  <c r="EE4" i="29"/>
  <c r="EF4" i="29" s="1"/>
  <c r="EG4" i="29" s="1"/>
  <c r="DX15" i="29"/>
  <c r="DY15" i="29" s="1"/>
  <c r="DZ15" i="29" s="1"/>
  <c r="DX14" i="29"/>
  <c r="DY14" i="29" s="1"/>
  <c r="DZ14" i="29" s="1"/>
  <c r="DY13" i="29"/>
  <c r="DZ13" i="29" s="1"/>
  <c r="DX13" i="29"/>
  <c r="DX12" i="29"/>
  <c r="DY12" i="29" s="1"/>
  <c r="DZ12" i="29" s="1"/>
  <c r="DX11" i="29"/>
  <c r="DY11" i="29" s="1"/>
  <c r="DZ11" i="29" s="1"/>
  <c r="DX10" i="29"/>
  <c r="DY10" i="29" s="1"/>
  <c r="DZ10" i="29" s="1"/>
  <c r="DY9" i="29"/>
  <c r="DZ9" i="29" s="1"/>
  <c r="DX9" i="29"/>
  <c r="DX8" i="29"/>
  <c r="DY8" i="29" s="1"/>
  <c r="DZ8" i="29" s="1"/>
  <c r="DX7" i="29"/>
  <c r="DY7" i="29" s="1"/>
  <c r="DZ7" i="29" s="1"/>
  <c r="DX6" i="29"/>
  <c r="DY6" i="29" s="1"/>
  <c r="DZ6" i="29" s="1"/>
  <c r="DY5" i="29"/>
  <c r="DZ5" i="29" s="1"/>
  <c r="DX5" i="29"/>
  <c r="DX4" i="29"/>
  <c r="DY4" i="29" s="1"/>
  <c r="DZ4" i="29" s="1"/>
  <c r="DQ15" i="29"/>
  <c r="DR15" i="29" s="1"/>
  <c r="DS15" i="29" s="1"/>
  <c r="DQ14" i="29"/>
  <c r="DR14" i="29" s="1"/>
  <c r="DS14" i="29" s="1"/>
  <c r="DR13" i="29"/>
  <c r="DS13" i="29" s="1"/>
  <c r="DQ13" i="29"/>
  <c r="DQ12" i="29"/>
  <c r="DR12" i="29" s="1"/>
  <c r="DS12" i="29" s="1"/>
  <c r="DQ11" i="29"/>
  <c r="DR11" i="29" s="1"/>
  <c r="DS11" i="29" s="1"/>
  <c r="DQ10" i="29"/>
  <c r="DR10" i="29" s="1"/>
  <c r="DS10" i="29" s="1"/>
  <c r="DR9" i="29"/>
  <c r="DS9" i="29" s="1"/>
  <c r="DQ9" i="29"/>
  <c r="DQ8" i="29"/>
  <c r="DR8" i="29" s="1"/>
  <c r="DS8" i="29" s="1"/>
  <c r="DQ7" i="29"/>
  <c r="DR7" i="29" s="1"/>
  <c r="DS7" i="29" s="1"/>
  <c r="DQ6" i="29"/>
  <c r="DR6" i="29" s="1"/>
  <c r="DS6" i="29" s="1"/>
  <c r="DR5" i="29"/>
  <c r="DS5" i="29" s="1"/>
  <c r="DQ5" i="29"/>
  <c r="DQ4" i="29"/>
  <c r="DR4" i="29" s="1"/>
  <c r="DS4" i="29" s="1"/>
  <c r="DJ15" i="29"/>
  <c r="DK15" i="29" s="1"/>
  <c r="DL15" i="29" s="1"/>
  <c r="DJ14" i="29"/>
  <c r="DK14" i="29" s="1"/>
  <c r="DL14" i="29" s="1"/>
  <c r="DK13" i="29"/>
  <c r="DL13" i="29" s="1"/>
  <c r="DJ13" i="29"/>
  <c r="DJ12" i="29"/>
  <c r="DK12" i="29" s="1"/>
  <c r="DL12" i="29" s="1"/>
  <c r="DJ11" i="29"/>
  <c r="DK11" i="29" s="1"/>
  <c r="DL11" i="29" s="1"/>
  <c r="DJ10" i="29"/>
  <c r="DK10" i="29" s="1"/>
  <c r="DL10" i="29" s="1"/>
  <c r="DK9" i="29"/>
  <c r="DL9" i="29" s="1"/>
  <c r="DJ9" i="29"/>
  <c r="DJ8" i="29"/>
  <c r="DK8" i="29" s="1"/>
  <c r="DL8" i="29" s="1"/>
  <c r="DJ7" i="29"/>
  <c r="DK7" i="29" s="1"/>
  <c r="DL7" i="29" s="1"/>
  <c r="DJ6" i="29"/>
  <c r="DK6" i="29" s="1"/>
  <c r="DL6" i="29" s="1"/>
  <c r="DK5" i="29"/>
  <c r="DL5" i="29" s="1"/>
  <c r="DJ5" i="29"/>
  <c r="DJ4" i="29"/>
  <c r="DK4" i="29" s="1"/>
  <c r="DL4" i="29" s="1"/>
  <c r="DC15" i="29"/>
  <c r="DD15" i="29" s="1"/>
  <c r="DE15" i="29" s="1"/>
  <c r="DC14" i="29"/>
  <c r="DD14" i="29" s="1"/>
  <c r="DE14" i="29" s="1"/>
  <c r="DD13" i="29"/>
  <c r="DE13" i="29" s="1"/>
  <c r="DC13" i="29"/>
  <c r="DC12" i="29"/>
  <c r="DD12" i="29" s="1"/>
  <c r="DE12" i="29" s="1"/>
  <c r="DC11" i="29"/>
  <c r="DD11" i="29" s="1"/>
  <c r="DE11" i="29" s="1"/>
  <c r="DC10" i="29"/>
  <c r="DD10" i="29" s="1"/>
  <c r="DE10" i="29" s="1"/>
  <c r="DD9" i="29"/>
  <c r="DE9" i="29" s="1"/>
  <c r="DC9" i="29"/>
  <c r="DC8" i="29"/>
  <c r="DD8" i="29" s="1"/>
  <c r="DE8" i="29" s="1"/>
  <c r="DC7" i="29"/>
  <c r="DD7" i="29" s="1"/>
  <c r="DE7" i="29" s="1"/>
  <c r="DC6" i="29"/>
  <c r="DD6" i="29" s="1"/>
  <c r="DE6" i="29" s="1"/>
  <c r="DD5" i="29"/>
  <c r="DE5" i="29" s="1"/>
  <c r="DC5" i="29"/>
  <c r="DC4" i="29"/>
  <c r="DD4" i="29" s="1"/>
  <c r="DE4" i="29" s="1"/>
  <c r="CV15" i="29"/>
  <c r="CW15" i="29" s="1"/>
  <c r="CX15" i="29" s="1"/>
  <c r="CV14" i="29"/>
  <c r="CW14" i="29" s="1"/>
  <c r="CX14" i="29" s="1"/>
  <c r="CW13" i="29"/>
  <c r="CX13" i="29" s="1"/>
  <c r="CV13" i="29"/>
  <c r="CV12" i="29"/>
  <c r="CW12" i="29" s="1"/>
  <c r="CX12" i="29" s="1"/>
  <c r="CV11" i="29"/>
  <c r="CW11" i="29" s="1"/>
  <c r="CX11" i="29" s="1"/>
  <c r="CV10" i="29"/>
  <c r="CW10" i="29" s="1"/>
  <c r="CX10" i="29" s="1"/>
  <c r="CW9" i="29"/>
  <c r="CX9" i="29" s="1"/>
  <c r="CV9" i="29"/>
  <c r="CV8" i="29"/>
  <c r="CW8" i="29" s="1"/>
  <c r="CX8" i="29" s="1"/>
  <c r="CV7" i="29"/>
  <c r="CW7" i="29" s="1"/>
  <c r="CX7" i="29" s="1"/>
  <c r="CV6" i="29"/>
  <c r="CW6" i="29" s="1"/>
  <c r="CX6" i="29" s="1"/>
  <c r="CW5" i="29"/>
  <c r="CX5" i="29" s="1"/>
  <c r="CV5" i="29"/>
  <c r="CV4" i="29"/>
  <c r="CW4" i="29" s="1"/>
  <c r="CX4" i="29" s="1"/>
  <c r="CO15" i="29"/>
  <c r="CP15" i="29" s="1"/>
  <c r="CQ15" i="29" s="1"/>
  <c r="CO14" i="29"/>
  <c r="CP14" i="29" s="1"/>
  <c r="CQ14" i="29" s="1"/>
  <c r="CP13" i="29"/>
  <c r="CQ13" i="29" s="1"/>
  <c r="CO13" i="29"/>
  <c r="CO12" i="29"/>
  <c r="CP12" i="29" s="1"/>
  <c r="CQ12" i="29" s="1"/>
  <c r="CO11" i="29"/>
  <c r="CP11" i="29" s="1"/>
  <c r="CQ11" i="29" s="1"/>
  <c r="CO10" i="29"/>
  <c r="CP10" i="29" s="1"/>
  <c r="CQ10" i="29" s="1"/>
  <c r="CP9" i="29"/>
  <c r="CQ9" i="29" s="1"/>
  <c r="CO9" i="29"/>
  <c r="CO8" i="29"/>
  <c r="CP8" i="29" s="1"/>
  <c r="CQ8" i="29" s="1"/>
  <c r="CO7" i="29"/>
  <c r="CP7" i="29" s="1"/>
  <c r="CQ7" i="29" s="1"/>
  <c r="CO6" i="29"/>
  <c r="CP6" i="29" s="1"/>
  <c r="CQ6" i="29" s="1"/>
  <c r="CP5" i="29"/>
  <c r="CQ5" i="29" s="1"/>
  <c r="CO5" i="29"/>
  <c r="CO4" i="29"/>
  <c r="CP4" i="29" s="1"/>
  <c r="CQ4" i="29" s="1"/>
  <c r="CH15" i="29"/>
  <c r="CI15" i="29" s="1"/>
  <c r="CJ15" i="29" s="1"/>
  <c r="CH14" i="29"/>
  <c r="CI14" i="29" s="1"/>
  <c r="CJ14" i="29" s="1"/>
  <c r="CI13" i="29"/>
  <c r="CJ13" i="29" s="1"/>
  <c r="CH13" i="29"/>
  <c r="CH12" i="29"/>
  <c r="CI12" i="29" s="1"/>
  <c r="CJ12" i="29" s="1"/>
  <c r="CH11" i="29"/>
  <c r="CI11" i="29" s="1"/>
  <c r="CJ11" i="29" s="1"/>
  <c r="CH10" i="29"/>
  <c r="CI10" i="29" s="1"/>
  <c r="CJ10" i="29" s="1"/>
  <c r="CI9" i="29"/>
  <c r="CJ9" i="29" s="1"/>
  <c r="CH9" i="29"/>
  <c r="CH8" i="29"/>
  <c r="CI8" i="29" s="1"/>
  <c r="CJ8" i="29" s="1"/>
  <c r="CH7" i="29"/>
  <c r="CI7" i="29" s="1"/>
  <c r="CJ7" i="29" s="1"/>
  <c r="CH6" i="29"/>
  <c r="CI6" i="29" s="1"/>
  <c r="CJ6" i="29" s="1"/>
  <c r="CI5" i="29"/>
  <c r="CJ5" i="29" s="1"/>
  <c r="CH5" i="29"/>
  <c r="CH4" i="29"/>
  <c r="CI4" i="29" s="1"/>
  <c r="CJ4" i="29" s="1"/>
  <c r="CA15" i="29"/>
  <c r="CB15" i="29" s="1"/>
  <c r="CC15" i="29" s="1"/>
  <c r="CA14" i="29"/>
  <c r="CB14" i="29" s="1"/>
  <c r="CC14" i="29" s="1"/>
  <c r="CB13" i="29"/>
  <c r="CC13" i="29" s="1"/>
  <c r="CA13" i="29"/>
  <c r="CA12" i="29"/>
  <c r="CB12" i="29" s="1"/>
  <c r="CC12" i="29" s="1"/>
  <c r="CA11" i="29"/>
  <c r="CB11" i="29" s="1"/>
  <c r="CC11" i="29" s="1"/>
  <c r="CA10" i="29"/>
  <c r="CB10" i="29" s="1"/>
  <c r="CC10" i="29" s="1"/>
  <c r="CB9" i="29"/>
  <c r="CC9" i="29" s="1"/>
  <c r="CA9" i="29"/>
  <c r="CA8" i="29"/>
  <c r="CB8" i="29" s="1"/>
  <c r="CC8" i="29" s="1"/>
  <c r="CA7" i="29"/>
  <c r="CB7" i="29" s="1"/>
  <c r="CC7" i="29" s="1"/>
  <c r="CA6" i="29"/>
  <c r="CB6" i="29" s="1"/>
  <c r="CC6" i="29" s="1"/>
  <c r="CB5" i="29"/>
  <c r="CC5" i="29" s="1"/>
  <c r="CA5" i="29"/>
  <c r="CA4" i="29"/>
  <c r="CB4" i="29" s="1"/>
  <c r="CC4" i="29" s="1"/>
  <c r="BT15" i="29"/>
  <c r="BU15" i="29" s="1"/>
  <c r="BV15" i="29" s="1"/>
  <c r="BT14" i="29"/>
  <c r="BU14" i="29" s="1"/>
  <c r="BV14" i="29" s="1"/>
  <c r="BU13" i="29"/>
  <c r="BV13" i="29" s="1"/>
  <c r="BT13" i="29"/>
  <c r="BT12" i="29"/>
  <c r="BU12" i="29" s="1"/>
  <c r="BV12" i="29" s="1"/>
  <c r="BT11" i="29"/>
  <c r="BU11" i="29" s="1"/>
  <c r="BV11" i="29" s="1"/>
  <c r="BT10" i="29"/>
  <c r="BU10" i="29" s="1"/>
  <c r="BV10" i="29" s="1"/>
  <c r="BU9" i="29"/>
  <c r="BV9" i="29" s="1"/>
  <c r="BT9" i="29"/>
  <c r="BT8" i="29"/>
  <c r="BU8" i="29" s="1"/>
  <c r="BV8" i="29" s="1"/>
  <c r="BT7" i="29"/>
  <c r="BU7" i="29" s="1"/>
  <c r="BV7" i="29" s="1"/>
  <c r="BT6" i="29"/>
  <c r="BU6" i="29" s="1"/>
  <c r="BV6" i="29" s="1"/>
  <c r="BU5" i="29"/>
  <c r="BV5" i="29" s="1"/>
  <c r="BT5" i="29"/>
  <c r="BT4" i="29"/>
  <c r="BU4" i="29" s="1"/>
  <c r="BV4" i="29" s="1"/>
  <c r="BM15" i="29"/>
  <c r="BN15" i="29" s="1"/>
  <c r="BO15" i="29" s="1"/>
  <c r="BM14" i="29"/>
  <c r="BN14" i="29" s="1"/>
  <c r="BO14" i="29" s="1"/>
  <c r="BN13" i="29"/>
  <c r="BO13" i="29" s="1"/>
  <c r="BM13" i="29"/>
  <c r="BM12" i="29"/>
  <c r="BN12" i="29" s="1"/>
  <c r="BO12" i="29" s="1"/>
  <c r="BM11" i="29"/>
  <c r="BN11" i="29" s="1"/>
  <c r="BO11" i="29" s="1"/>
  <c r="BM10" i="29"/>
  <c r="BN10" i="29" s="1"/>
  <c r="BO10" i="29" s="1"/>
  <c r="BN9" i="29"/>
  <c r="BO9" i="29" s="1"/>
  <c r="BM9" i="29"/>
  <c r="BM8" i="29"/>
  <c r="BN8" i="29" s="1"/>
  <c r="BO8" i="29" s="1"/>
  <c r="BM7" i="29"/>
  <c r="BN7" i="29" s="1"/>
  <c r="BO7" i="29" s="1"/>
  <c r="BM6" i="29"/>
  <c r="BN6" i="29" s="1"/>
  <c r="BO6" i="29" s="1"/>
  <c r="BN5" i="29"/>
  <c r="BO5" i="29" s="1"/>
  <c r="BM5" i="29"/>
  <c r="BM4" i="29"/>
  <c r="BN4" i="29" s="1"/>
  <c r="BO4" i="29" s="1"/>
  <c r="BF15" i="29"/>
  <c r="BG15" i="29" s="1"/>
  <c r="BH15" i="29" s="1"/>
  <c r="BF14" i="29"/>
  <c r="BG14" i="29" s="1"/>
  <c r="BH14" i="29" s="1"/>
  <c r="BG13" i="29"/>
  <c r="BH13" i="29" s="1"/>
  <c r="BF13" i="29"/>
  <c r="BF12" i="29"/>
  <c r="BG12" i="29" s="1"/>
  <c r="BH12" i="29" s="1"/>
  <c r="BF11" i="29"/>
  <c r="BG11" i="29" s="1"/>
  <c r="BH11" i="29" s="1"/>
  <c r="BF10" i="29"/>
  <c r="BG10" i="29" s="1"/>
  <c r="BH10" i="29" s="1"/>
  <c r="BG9" i="29"/>
  <c r="BH9" i="29" s="1"/>
  <c r="BF9" i="29"/>
  <c r="BF8" i="29"/>
  <c r="BG8" i="29" s="1"/>
  <c r="BH8" i="29" s="1"/>
  <c r="BF7" i="29"/>
  <c r="BG7" i="29" s="1"/>
  <c r="BH7" i="29" s="1"/>
  <c r="BF6" i="29"/>
  <c r="BG6" i="29" s="1"/>
  <c r="BH6" i="29" s="1"/>
  <c r="BG5" i="29"/>
  <c r="BH5" i="29" s="1"/>
  <c r="BF5" i="29"/>
  <c r="BF4" i="29"/>
  <c r="BG4" i="29" s="1"/>
  <c r="BH4" i="29" s="1"/>
  <c r="AY15" i="29"/>
  <c r="AZ15" i="29" s="1"/>
  <c r="BA15" i="29" s="1"/>
  <c r="AY14" i="29"/>
  <c r="AZ14" i="29" s="1"/>
  <c r="BA14" i="29" s="1"/>
  <c r="AZ13" i="29"/>
  <c r="BA13" i="29" s="1"/>
  <c r="AY13" i="29"/>
  <c r="AY12" i="29"/>
  <c r="AZ12" i="29" s="1"/>
  <c r="BA12" i="29" s="1"/>
  <c r="AY11" i="29"/>
  <c r="AZ11" i="29" s="1"/>
  <c r="BA11" i="29" s="1"/>
  <c r="AY10" i="29"/>
  <c r="AZ10" i="29" s="1"/>
  <c r="BA10" i="29" s="1"/>
  <c r="AZ9" i="29"/>
  <c r="BA9" i="29" s="1"/>
  <c r="AY9" i="29"/>
  <c r="AY8" i="29"/>
  <c r="AZ8" i="29" s="1"/>
  <c r="BA8" i="29" s="1"/>
  <c r="AY7" i="29"/>
  <c r="AZ7" i="29" s="1"/>
  <c r="BA7" i="29" s="1"/>
  <c r="AY6" i="29"/>
  <c r="AZ6" i="29" s="1"/>
  <c r="BA6" i="29" s="1"/>
  <c r="AZ5" i="29"/>
  <c r="BA5" i="29" s="1"/>
  <c r="AY5" i="29"/>
  <c r="AY4" i="29"/>
  <c r="AZ4" i="29" s="1"/>
  <c r="BA4" i="29" s="1"/>
  <c r="AR15" i="29"/>
  <c r="AS15" i="29" s="1"/>
  <c r="AT15" i="29" s="1"/>
  <c r="AR14" i="29"/>
  <c r="AS14" i="29" s="1"/>
  <c r="AT14" i="29" s="1"/>
  <c r="AS13" i="29"/>
  <c r="AT13" i="29" s="1"/>
  <c r="AR13" i="29"/>
  <c r="AR12" i="29"/>
  <c r="AS12" i="29" s="1"/>
  <c r="AT12" i="29" s="1"/>
  <c r="AR11" i="29"/>
  <c r="AS11" i="29" s="1"/>
  <c r="AT11" i="29" s="1"/>
  <c r="AR10" i="29"/>
  <c r="AS10" i="29" s="1"/>
  <c r="AT10" i="29" s="1"/>
  <c r="AS9" i="29"/>
  <c r="AT9" i="29" s="1"/>
  <c r="AR9" i="29"/>
  <c r="AR8" i="29"/>
  <c r="AS8" i="29" s="1"/>
  <c r="AT8" i="29" s="1"/>
  <c r="AR7" i="29"/>
  <c r="AS7" i="29" s="1"/>
  <c r="AT7" i="29" s="1"/>
  <c r="AR6" i="29"/>
  <c r="AS6" i="29" s="1"/>
  <c r="AT6" i="29" s="1"/>
  <c r="AS5" i="29"/>
  <c r="AT5" i="29" s="1"/>
  <c r="AR5" i="29"/>
  <c r="AR4" i="29"/>
  <c r="AS4" i="29" s="1"/>
  <c r="AT4" i="29" s="1"/>
  <c r="AK15" i="29"/>
  <c r="AL15" i="29" s="1"/>
  <c r="AM15" i="29" s="1"/>
  <c r="AK14" i="29"/>
  <c r="AL14" i="29" s="1"/>
  <c r="AM14" i="29" s="1"/>
  <c r="AL13" i="29"/>
  <c r="AM13" i="29" s="1"/>
  <c r="AK13" i="29"/>
  <c r="AK12" i="29"/>
  <c r="AL12" i="29" s="1"/>
  <c r="AM12" i="29" s="1"/>
  <c r="AK11" i="29"/>
  <c r="AL11" i="29" s="1"/>
  <c r="AM11" i="29" s="1"/>
  <c r="AK10" i="29"/>
  <c r="AL10" i="29" s="1"/>
  <c r="AM10" i="29" s="1"/>
  <c r="AL9" i="29"/>
  <c r="AM9" i="29" s="1"/>
  <c r="AK9" i="29"/>
  <c r="AK8" i="29"/>
  <c r="AL8" i="29" s="1"/>
  <c r="AM8" i="29" s="1"/>
  <c r="AK7" i="29"/>
  <c r="AL7" i="29" s="1"/>
  <c r="AM7" i="29" s="1"/>
  <c r="AK6" i="29"/>
  <c r="AL6" i="29" s="1"/>
  <c r="AM6" i="29" s="1"/>
  <c r="AL5" i="29"/>
  <c r="AM5" i="29" s="1"/>
  <c r="AK5" i="29"/>
  <c r="AK4" i="29"/>
  <c r="AL4" i="29" s="1"/>
  <c r="AM4" i="29" s="1"/>
  <c r="AD15" i="29"/>
  <c r="AE15" i="29" s="1"/>
  <c r="AF15" i="29" s="1"/>
  <c r="AD14" i="29"/>
  <c r="AE14" i="29" s="1"/>
  <c r="AF14" i="29" s="1"/>
  <c r="AE13" i="29"/>
  <c r="AF13" i="29" s="1"/>
  <c r="AD13" i="29"/>
  <c r="AD12" i="29"/>
  <c r="AE12" i="29" s="1"/>
  <c r="AF12" i="29" s="1"/>
  <c r="AD11" i="29"/>
  <c r="AE11" i="29" s="1"/>
  <c r="AF11" i="29" s="1"/>
  <c r="AD10" i="29"/>
  <c r="AE10" i="29" s="1"/>
  <c r="AF10" i="29" s="1"/>
  <c r="AE9" i="29"/>
  <c r="AF9" i="29" s="1"/>
  <c r="AD9" i="29"/>
  <c r="AD8" i="29"/>
  <c r="AE8" i="29" s="1"/>
  <c r="AF8" i="29" s="1"/>
  <c r="AD7" i="29"/>
  <c r="AE7" i="29" s="1"/>
  <c r="AF7" i="29" s="1"/>
  <c r="AD6" i="29"/>
  <c r="AE6" i="29" s="1"/>
  <c r="AF6" i="29" s="1"/>
  <c r="AE5" i="29"/>
  <c r="AF5" i="29" s="1"/>
  <c r="AD5" i="29"/>
  <c r="AD4" i="29"/>
  <c r="AE4" i="29" s="1"/>
  <c r="AF4" i="29" s="1"/>
  <c r="W15" i="29"/>
  <c r="W14" i="29"/>
  <c r="X14" i="29" s="1"/>
  <c r="Y14" i="29" s="1"/>
  <c r="X13" i="29"/>
  <c r="Y13" i="29" s="1"/>
  <c r="W13" i="29"/>
  <c r="W12" i="29"/>
  <c r="X12" i="29" s="1"/>
  <c r="Y12" i="29" s="1"/>
  <c r="W11" i="29"/>
  <c r="W10" i="29"/>
  <c r="X10" i="29" s="1"/>
  <c r="Y10" i="29" s="1"/>
  <c r="X9" i="29"/>
  <c r="Y9" i="29" s="1"/>
  <c r="W9" i="29"/>
  <c r="W8" i="29"/>
  <c r="X8" i="29" s="1"/>
  <c r="Y8" i="29" s="1"/>
  <c r="W7" i="29"/>
  <c r="W6" i="29"/>
  <c r="X6" i="29" s="1"/>
  <c r="Y6" i="29" s="1"/>
  <c r="X5" i="29"/>
  <c r="Y5" i="29" s="1"/>
  <c r="W5" i="29"/>
  <c r="W4" i="29"/>
  <c r="X4" i="29" s="1"/>
  <c r="Y4" i="29" s="1"/>
  <c r="R5" i="29"/>
  <c r="R6" i="29"/>
  <c r="R7" i="29"/>
  <c r="R8" i="29"/>
  <c r="R9" i="29"/>
  <c r="R10" i="29"/>
  <c r="R11" i="29"/>
  <c r="R12" i="29"/>
  <c r="R13" i="29"/>
  <c r="R14" i="29"/>
  <c r="R15" i="29"/>
  <c r="R4" i="29"/>
  <c r="K5" i="29"/>
  <c r="K6" i="29"/>
  <c r="K7" i="29"/>
  <c r="K8" i="29"/>
  <c r="K9" i="29"/>
  <c r="K10" i="29"/>
  <c r="K11" i="29"/>
  <c r="K12" i="29"/>
  <c r="K13" i="29"/>
  <c r="K14" i="29"/>
  <c r="K15" i="29"/>
  <c r="K4" i="29"/>
  <c r="Q15" i="29"/>
  <c r="Q14" i="29"/>
  <c r="Q13" i="29"/>
  <c r="Q12" i="29"/>
  <c r="Q11" i="29"/>
  <c r="Q10" i="29"/>
  <c r="Q9" i="29"/>
  <c r="Q8" i="29"/>
  <c r="Q7" i="29"/>
  <c r="Q6" i="29"/>
  <c r="Q5" i="29"/>
  <c r="Q4" i="29"/>
  <c r="P5" i="29"/>
  <c r="P6" i="29"/>
  <c r="P7" i="29"/>
  <c r="P8" i="29"/>
  <c r="P9" i="29"/>
  <c r="P10" i="29"/>
  <c r="P11" i="29"/>
  <c r="P12" i="29"/>
  <c r="P13" i="29"/>
  <c r="P14" i="29"/>
  <c r="P15" i="29"/>
  <c r="P4" i="29"/>
  <c r="J5" i="29"/>
  <c r="J6" i="29"/>
  <c r="J7" i="29"/>
  <c r="J8" i="29"/>
  <c r="J9" i="29"/>
  <c r="J10" i="29"/>
  <c r="J11" i="29"/>
  <c r="J12" i="29"/>
  <c r="J13" i="29"/>
  <c r="J14" i="29"/>
  <c r="J15" i="29"/>
  <c r="J4" i="29"/>
  <c r="B10" i="11" l="1"/>
  <c r="X7" i="29"/>
  <c r="Y7" i="29" s="1"/>
  <c r="X11" i="29"/>
  <c r="Y11" i="29" s="1"/>
  <c r="X15" i="29"/>
  <c r="Y15" i="29" s="1"/>
  <c r="B11" i="11" l="1"/>
  <c r="J41" i="12"/>
  <c r="K41" i="12"/>
  <c r="D22" i="31"/>
  <c r="C22" i="31"/>
  <c r="GL92" i="31"/>
  <c r="B12" i="11" l="1"/>
  <c r="GL91" i="31"/>
  <c r="GL90" i="31"/>
  <c r="GL89" i="31"/>
  <c r="GL88" i="31"/>
  <c r="GL87" i="31"/>
  <c r="GL86" i="31"/>
  <c r="GL85" i="31"/>
  <c r="GL84" i="31"/>
  <c r="GL83" i="31"/>
  <c r="EO4" i="29"/>
  <c r="EO14" i="29"/>
  <c r="EO13" i="29"/>
  <c r="EO12" i="29"/>
  <c r="EO11" i="29"/>
  <c r="B13" i="11" l="1"/>
  <c r="B22" i="31"/>
  <c r="I41" i="12" s="1"/>
  <c r="E22" i="31"/>
  <c r="L41" i="12" s="1"/>
  <c r="G24" i="34" s="1"/>
  <c r="X354" i="21"/>
  <c r="V354" i="21"/>
  <c r="T354" i="21"/>
  <c r="AI354" i="21"/>
  <c r="AH354" i="21"/>
  <c r="AG354" i="21"/>
  <c r="AF354" i="21"/>
  <c r="AE354" i="21"/>
  <c r="AC354" i="21"/>
  <c r="AB354" i="21"/>
  <c r="AA354" i="21"/>
  <c r="Z354" i="21"/>
  <c r="W354" i="21"/>
  <c r="W355" i="21"/>
  <c r="U354" i="21"/>
  <c r="U355" i="21"/>
  <c r="S354" i="21"/>
  <c r="S355" i="21"/>
  <c r="N43" i="1"/>
  <c r="O43" i="1"/>
  <c r="P43" i="1"/>
  <c r="Q43" i="1"/>
  <c r="R43" i="1"/>
  <c r="B14" i="11" l="1"/>
  <c r="B15" i="11" l="1"/>
  <c r="P36" i="6"/>
  <c r="P41" i="12" s="1"/>
  <c r="Q47" i="10"/>
  <c r="P47" i="10"/>
  <c r="O47" i="10"/>
  <c r="B16" i="11" l="1"/>
  <c r="R47" i="10"/>
  <c r="AF345" i="21"/>
  <c r="B17" i="11" l="1"/>
  <c r="AA345" i="21"/>
  <c r="Z345" i="21"/>
  <c r="W353" i="21"/>
  <c r="W352" i="21"/>
  <c r="W350" i="21"/>
  <c r="W349" i="21"/>
  <c r="W348" i="21"/>
  <c r="W347" i="21"/>
  <c r="W346" i="21"/>
  <c r="U353" i="21"/>
  <c r="U350" i="21"/>
  <c r="U349" i="21"/>
  <c r="U348" i="21"/>
  <c r="U347" i="21"/>
  <c r="U346" i="21"/>
  <c r="S353" i="21"/>
  <c r="S352" i="21"/>
  <c r="T345" i="21" s="1"/>
  <c r="S350" i="21"/>
  <c r="S349" i="21"/>
  <c r="S348" i="21"/>
  <c r="S347" i="21"/>
  <c r="S346" i="21"/>
  <c r="S345" i="21"/>
  <c r="B18" i="11" l="1"/>
  <c r="B19" i="11" l="1"/>
  <c r="F24" i="25"/>
  <c r="B20" i="11" l="1"/>
  <c r="D22" i="23"/>
  <c r="B21" i="11" l="1"/>
  <c r="N42" i="1"/>
  <c r="AI345" i="21"/>
  <c r="AH345" i="21"/>
  <c r="AG345" i="21"/>
  <c r="AE345" i="21"/>
  <c r="AC345" i="21"/>
  <c r="AB345" i="21"/>
  <c r="Z333" i="21"/>
  <c r="X345" i="21"/>
  <c r="V345" i="21"/>
  <c r="W345" i="21"/>
  <c r="U345" i="21"/>
  <c r="S333" i="21"/>
  <c r="B22" i="11" l="1"/>
  <c r="S36" i="6"/>
  <c r="S41" i="12" s="1"/>
  <c r="J24" i="34" s="1"/>
  <c r="R36" i="6"/>
  <c r="R41" i="12" s="1"/>
  <c r="Q36" i="6"/>
  <c r="F22" i="23"/>
  <c r="O36" i="6"/>
  <c r="F25" i="4"/>
  <c r="Q41" i="12" l="1"/>
  <c r="I25" i="4" s="1"/>
  <c r="B23" i="11"/>
  <c r="I24" i="25"/>
  <c r="EO10" i="29"/>
  <c r="EO9" i="29"/>
  <c r="EO8" i="29"/>
  <c r="EO7" i="29"/>
  <c r="EO6" i="29"/>
  <c r="EO5" i="29"/>
  <c r="C22" i="29" s="1"/>
  <c r="E41" i="12" s="1"/>
  <c r="AO42" i="31"/>
  <c r="W23" i="31"/>
  <c r="W24" i="31"/>
  <c r="P41" i="1"/>
  <c r="O42" i="1"/>
  <c r="P42" i="1"/>
  <c r="BG139" i="31"/>
  <c r="BG138" i="31"/>
  <c r="BG137" i="31"/>
  <c r="BG136" i="31"/>
  <c r="BG135" i="31"/>
  <c r="BG134" i="31"/>
  <c r="BG133" i="31"/>
  <c r="BG132" i="31"/>
  <c r="BG131" i="31"/>
  <c r="BG130" i="31"/>
  <c r="BG129" i="31"/>
  <c r="BG128" i="31"/>
  <c r="BG127" i="31"/>
  <c r="GC126" i="31"/>
  <c r="BG126" i="31"/>
  <c r="GC125" i="31"/>
  <c r="BG125" i="31"/>
  <c r="GC124" i="31"/>
  <c r="BG124" i="31"/>
  <c r="GC123" i="31"/>
  <c r="BG123" i="31"/>
  <c r="GC122" i="31"/>
  <c r="BG122" i="31"/>
  <c r="GC121" i="31"/>
  <c r="BG121" i="31"/>
  <c r="GC120" i="31"/>
  <c r="BG120" i="31"/>
  <c r="GC119" i="31"/>
  <c r="BG119" i="31"/>
  <c r="GC118" i="31"/>
  <c r="BG118" i="31"/>
  <c r="GC117" i="31"/>
  <c r="BY117" i="31"/>
  <c r="BG117" i="31"/>
  <c r="GC116" i="31"/>
  <c r="BY116" i="31"/>
  <c r="BG116" i="31"/>
  <c r="GC115" i="31"/>
  <c r="CQ115" i="31"/>
  <c r="BY115" i="31"/>
  <c r="BG115" i="31"/>
  <c r="GC114" i="31"/>
  <c r="CQ114" i="31"/>
  <c r="BY114" i="31"/>
  <c r="BG114" i="31"/>
  <c r="GC113" i="31"/>
  <c r="CQ113" i="31"/>
  <c r="BY113" i="31"/>
  <c r="BG113" i="31"/>
  <c r="GC112" i="31"/>
  <c r="CQ112" i="31"/>
  <c r="BY112" i="31"/>
  <c r="BG112" i="31"/>
  <c r="GC111" i="31"/>
  <c r="CQ111" i="31"/>
  <c r="BY111" i="31"/>
  <c r="BG111" i="31"/>
  <c r="GC110" i="31"/>
  <c r="CQ110" i="31"/>
  <c r="BY110" i="31"/>
  <c r="BG110" i="31"/>
  <c r="W110" i="31"/>
  <c r="GC109" i="31"/>
  <c r="CQ109" i="31"/>
  <c r="BY109" i="31"/>
  <c r="BG109" i="31"/>
  <c r="W109" i="31"/>
  <c r="GC108" i="31"/>
  <c r="CQ108" i="31"/>
  <c r="BY108" i="31"/>
  <c r="BG108" i="31"/>
  <c r="W108" i="31"/>
  <c r="GC107" i="31"/>
  <c r="CQ107" i="31"/>
  <c r="BY107" i="31"/>
  <c r="BG107" i="31"/>
  <c r="AF107" i="31"/>
  <c r="W107" i="31"/>
  <c r="GC106" i="31"/>
  <c r="CQ106" i="31"/>
  <c r="BY106" i="31"/>
  <c r="BG106" i="31"/>
  <c r="AF106" i="31"/>
  <c r="W106" i="31"/>
  <c r="GC105" i="31"/>
  <c r="CQ105" i="31"/>
  <c r="BY105" i="31"/>
  <c r="BG105" i="31"/>
  <c r="AF105" i="31"/>
  <c r="W105" i="31"/>
  <c r="GC104" i="31"/>
  <c r="FT104" i="31"/>
  <c r="CQ104" i="31"/>
  <c r="BY104" i="31"/>
  <c r="BG104" i="31"/>
  <c r="AF104" i="31"/>
  <c r="W104" i="31"/>
  <c r="GC103" i="31"/>
  <c r="FT103" i="31"/>
  <c r="CQ103" i="31"/>
  <c r="BY103" i="31"/>
  <c r="BG103" i="31"/>
  <c r="AF103" i="31"/>
  <c r="W103" i="31"/>
  <c r="GC102" i="31"/>
  <c r="FT102" i="31"/>
  <c r="CQ102" i="31"/>
  <c r="BY102" i="31"/>
  <c r="BG102" i="31"/>
  <c r="AO102" i="31"/>
  <c r="AF102" i="31"/>
  <c r="W102" i="31"/>
  <c r="GC101" i="31"/>
  <c r="FT101" i="31"/>
  <c r="CQ101" i="31"/>
  <c r="BY101" i="31"/>
  <c r="BG101" i="31"/>
  <c r="AO101" i="31"/>
  <c r="AF101" i="31"/>
  <c r="W101" i="31"/>
  <c r="GC100" i="31"/>
  <c r="FT100" i="31"/>
  <c r="CQ100" i="31"/>
  <c r="BY100" i="31"/>
  <c r="BG100" i="31"/>
  <c r="AO100" i="31"/>
  <c r="AF100" i="31"/>
  <c r="W100" i="31"/>
  <c r="GC99" i="31"/>
  <c r="FT99" i="31"/>
  <c r="CQ99" i="31"/>
  <c r="BY99" i="31"/>
  <c r="BG99" i="31"/>
  <c r="AO99" i="31"/>
  <c r="AF99" i="31"/>
  <c r="W99" i="31"/>
  <c r="GC98" i="31"/>
  <c r="FT98" i="31"/>
  <c r="CQ98" i="31"/>
  <c r="BY98" i="31"/>
  <c r="BP98" i="31"/>
  <c r="BG98" i="31"/>
  <c r="AO98" i="31"/>
  <c r="AF98" i="31"/>
  <c r="W98" i="31"/>
  <c r="GC97" i="31"/>
  <c r="FT97" i="31"/>
  <c r="CQ97" i="31"/>
  <c r="BY97" i="31"/>
  <c r="BP97" i="31"/>
  <c r="BG97" i="31"/>
  <c r="AO97" i="31"/>
  <c r="AF97" i="31"/>
  <c r="W97" i="31"/>
  <c r="GC96" i="31"/>
  <c r="FT96" i="31"/>
  <c r="CQ96" i="31"/>
  <c r="BY96" i="31"/>
  <c r="BP96" i="31"/>
  <c r="BG96" i="31"/>
  <c r="AO96" i="31"/>
  <c r="AF96" i="31"/>
  <c r="W96" i="31"/>
  <c r="GC95" i="31"/>
  <c r="FT95" i="31"/>
  <c r="CQ95" i="31"/>
  <c r="BY95" i="31"/>
  <c r="BP95" i="31"/>
  <c r="BG95" i="31"/>
  <c r="AO95" i="31"/>
  <c r="AF95" i="31"/>
  <c r="W95" i="31"/>
  <c r="GC94" i="31"/>
  <c r="FT94" i="31"/>
  <c r="CQ94" i="31"/>
  <c r="BY94" i="31"/>
  <c r="BP94" i="31"/>
  <c r="BG94" i="31"/>
  <c r="AO94" i="31"/>
  <c r="AF94" i="31"/>
  <c r="W94" i="31"/>
  <c r="GC93" i="31"/>
  <c r="FT93" i="31"/>
  <c r="CQ93" i="31"/>
  <c r="BY93" i="31"/>
  <c r="BP93" i="31"/>
  <c r="BG93" i="31"/>
  <c r="AO93" i="31"/>
  <c r="AF93" i="31"/>
  <c r="W93" i="31"/>
  <c r="GC92" i="31"/>
  <c r="FT92" i="31"/>
  <c r="CQ92" i="31"/>
  <c r="BY92" i="31"/>
  <c r="BP92" i="31"/>
  <c r="BG92" i="31"/>
  <c r="AO92" i="31"/>
  <c r="AF92" i="31"/>
  <c r="W92" i="31"/>
  <c r="GC91" i="31"/>
  <c r="FT91" i="31"/>
  <c r="CQ91" i="31"/>
  <c r="BY91" i="31"/>
  <c r="BP91" i="31"/>
  <c r="BG91" i="31"/>
  <c r="AO91" i="31"/>
  <c r="AF91" i="31"/>
  <c r="W91" i="31"/>
  <c r="GC90" i="31"/>
  <c r="FT90" i="31"/>
  <c r="CQ90" i="31"/>
  <c r="BY90" i="31"/>
  <c r="BP90" i="31"/>
  <c r="BG90" i="31"/>
  <c r="AO90" i="31"/>
  <c r="AF90" i="31"/>
  <c r="W90" i="31"/>
  <c r="GC89" i="31"/>
  <c r="FT89" i="31"/>
  <c r="CQ89" i="31"/>
  <c r="BY89" i="31"/>
  <c r="BP89" i="31"/>
  <c r="BG89" i="31"/>
  <c r="AO89" i="31"/>
  <c r="AF89" i="31"/>
  <c r="W89" i="31"/>
  <c r="GC88" i="31"/>
  <c r="FT88" i="31"/>
  <c r="DR88" i="31"/>
  <c r="CQ88" i="31"/>
  <c r="BY88" i="31"/>
  <c r="BP88" i="31"/>
  <c r="BG88" i="31"/>
  <c r="AO88" i="31"/>
  <c r="AF88" i="31"/>
  <c r="W88" i="31"/>
  <c r="GC87" i="31"/>
  <c r="FT87" i="31"/>
  <c r="DR87" i="31"/>
  <c r="CQ87" i="31"/>
  <c r="BY87" i="31"/>
  <c r="BP87" i="31"/>
  <c r="BG87" i="31"/>
  <c r="AO87" i="31"/>
  <c r="AF87" i="31"/>
  <c r="W87" i="31"/>
  <c r="GC86" i="31"/>
  <c r="FT86" i="31"/>
  <c r="FK86" i="31"/>
  <c r="DR86" i="31"/>
  <c r="CQ86" i="31"/>
  <c r="BY86" i="31"/>
  <c r="BP86" i="31"/>
  <c r="BG86" i="31"/>
  <c r="AO86" i="31"/>
  <c r="AF86" i="31"/>
  <c r="W86" i="31"/>
  <c r="GC85" i="31"/>
  <c r="FT85" i="31"/>
  <c r="FK85" i="31"/>
  <c r="DR85" i="31"/>
  <c r="CQ85" i="31"/>
  <c r="BY85" i="31"/>
  <c r="BP85" i="31"/>
  <c r="BG85" i="31"/>
  <c r="AO85" i="31"/>
  <c r="AF85" i="31"/>
  <c r="W85" i="31"/>
  <c r="GC84" i="31"/>
  <c r="FT84" i="31"/>
  <c r="FK84" i="31"/>
  <c r="DR84" i="31"/>
  <c r="DI84" i="31"/>
  <c r="CQ84" i="31"/>
  <c r="BY84" i="31"/>
  <c r="BP84" i="31"/>
  <c r="BG84" i="31"/>
  <c r="AO84" i="31"/>
  <c r="AF84" i="31"/>
  <c r="W84" i="31"/>
  <c r="GC83" i="31"/>
  <c r="FT83" i="31"/>
  <c r="FK83" i="31"/>
  <c r="DR83" i="31"/>
  <c r="DI83" i="31"/>
  <c r="CQ83" i="31"/>
  <c r="CH83" i="31"/>
  <c r="BY83" i="31"/>
  <c r="BP83" i="31"/>
  <c r="BG83" i="31"/>
  <c r="AO83" i="31"/>
  <c r="AF83" i="31"/>
  <c r="W83" i="31"/>
  <c r="GC82" i="31"/>
  <c r="FT82" i="31"/>
  <c r="FK82" i="31"/>
  <c r="FB82" i="31"/>
  <c r="EJ82" i="31"/>
  <c r="DR82" i="31"/>
  <c r="DI82" i="31"/>
  <c r="CZ82" i="31"/>
  <c r="CQ82" i="31"/>
  <c r="CH82" i="31"/>
  <c r="BY82" i="31"/>
  <c r="BP82" i="31"/>
  <c r="BG82" i="31"/>
  <c r="AO82" i="31"/>
  <c r="AF82" i="31"/>
  <c r="W82" i="31"/>
  <c r="GC81" i="31"/>
  <c r="FT81" i="31"/>
  <c r="FK81" i="31"/>
  <c r="FB81" i="31"/>
  <c r="EJ81" i="31"/>
  <c r="DR81" i="31"/>
  <c r="DI81" i="31"/>
  <c r="CZ81" i="31"/>
  <c r="CQ81" i="31"/>
  <c r="CH81" i="31"/>
  <c r="BY81" i="31"/>
  <c r="BP81" i="31"/>
  <c r="BG81" i="31"/>
  <c r="AO81" i="31"/>
  <c r="AF81" i="31"/>
  <c r="W81" i="31"/>
  <c r="GC80" i="31"/>
  <c r="FT80" i="31"/>
  <c r="FK80" i="31"/>
  <c r="FB80" i="31"/>
  <c r="EJ80" i="31"/>
  <c r="DR80" i="31"/>
  <c r="DI80" i="31"/>
  <c r="CZ80" i="31"/>
  <c r="CQ80" i="31"/>
  <c r="CH80" i="31"/>
  <c r="BY80" i="31"/>
  <c r="BP80" i="31"/>
  <c r="BG80" i="31"/>
  <c r="AO80" i="31"/>
  <c r="AF80" i="31"/>
  <c r="W80" i="31"/>
  <c r="GC79" i="31"/>
  <c r="FT79" i="31"/>
  <c r="FK79" i="31"/>
  <c r="FB79" i="31"/>
  <c r="EJ79" i="31"/>
  <c r="DR79" i="31"/>
  <c r="DI79" i="31"/>
  <c r="CZ79" i="31"/>
  <c r="CQ79" i="31"/>
  <c r="CH79" i="31"/>
  <c r="BY79" i="31"/>
  <c r="BP79" i="31"/>
  <c r="BG79" i="31"/>
  <c r="AO79" i="31"/>
  <c r="AF79" i="31"/>
  <c r="W79" i="31"/>
  <c r="GC78" i="31"/>
  <c r="FT78" i="31"/>
  <c r="FK78" i="31"/>
  <c r="FB78" i="31"/>
  <c r="EJ78" i="31"/>
  <c r="DR78" i="31"/>
  <c r="DI78" i="31"/>
  <c r="CZ78" i="31"/>
  <c r="CQ78" i="31"/>
  <c r="CH78" i="31"/>
  <c r="BY78" i="31"/>
  <c r="BP78" i="31"/>
  <c r="BG78" i="31"/>
  <c r="AO78" i="31"/>
  <c r="AF78" i="31"/>
  <c r="W78" i="31"/>
  <c r="GC77" i="31"/>
  <c r="FT77" i="31"/>
  <c r="FK77" i="31"/>
  <c r="FB77" i="31"/>
  <c r="EJ77" i="31"/>
  <c r="EA77" i="31"/>
  <c r="DR77" i="31"/>
  <c r="DI77" i="31"/>
  <c r="CZ77" i="31"/>
  <c r="CQ77" i="31"/>
  <c r="CH77" i="31"/>
  <c r="BY77" i="31"/>
  <c r="BP77" i="31"/>
  <c r="BG77" i="31"/>
  <c r="AX77" i="31"/>
  <c r="AO77" i="31"/>
  <c r="AF77" i="31"/>
  <c r="W77" i="31"/>
  <c r="GC76" i="31"/>
  <c r="FT76" i="31"/>
  <c r="FK76" i="31"/>
  <c r="FB76" i="31"/>
  <c r="EJ76" i="31"/>
  <c r="EA76" i="31"/>
  <c r="DR76" i="31"/>
  <c r="DI76" i="31"/>
  <c r="CZ76" i="31"/>
  <c r="CQ76" i="31"/>
  <c r="CH76" i="31"/>
  <c r="BY76" i="31"/>
  <c r="BP76" i="31"/>
  <c r="BG76" i="31"/>
  <c r="AX76" i="31"/>
  <c r="AO76" i="31"/>
  <c r="AF76" i="31"/>
  <c r="W76" i="31"/>
  <c r="GC75" i="31"/>
  <c r="FT75" i="31"/>
  <c r="FK75" i="31"/>
  <c r="FB75" i="31"/>
  <c r="EJ75" i="31"/>
  <c r="EA75" i="31"/>
  <c r="DR75" i="31"/>
  <c r="DI75" i="31"/>
  <c r="CZ75" i="31"/>
  <c r="CQ75" i="31"/>
  <c r="CH75" i="31"/>
  <c r="BY75" i="31"/>
  <c r="BP75" i="31"/>
  <c r="BG75" i="31"/>
  <c r="AX75" i="31"/>
  <c r="AO75" i="31"/>
  <c r="AF75" i="31"/>
  <c r="W75" i="31"/>
  <c r="GC74" i="31"/>
  <c r="FT74" i="31"/>
  <c r="FK74" i="31"/>
  <c r="FB74" i="31"/>
  <c r="EJ74" i="31"/>
  <c r="EA74" i="31"/>
  <c r="DR74" i="31"/>
  <c r="DI74" i="31"/>
  <c r="CZ74" i="31"/>
  <c r="CQ74" i="31"/>
  <c r="CH74" i="31"/>
  <c r="BY74" i="31"/>
  <c r="BP74" i="31"/>
  <c r="BG74" i="31"/>
  <c r="AX74" i="31"/>
  <c r="AO74" i="31"/>
  <c r="AF74" i="31"/>
  <c r="W74" i="31"/>
  <c r="GC73" i="31"/>
  <c r="FT73" i="31"/>
  <c r="FK73" i="31"/>
  <c r="FB73" i="31"/>
  <c r="ES73" i="31"/>
  <c r="EJ73" i="31"/>
  <c r="EA73" i="31"/>
  <c r="DR73" i="31"/>
  <c r="DI73" i="31"/>
  <c r="CZ73" i="31"/>
  <c r="CQ73" i="31"/>
  <c r="CH73" i="31"/>
  <c r="BY73" i="31"/>
  <c r="BP73" i="31"/>
  <c r="BG73" i="31"/>
  <c r="AX73" i="31"/>
  <c r="AO73" i="31"/>
  <c r="AF73" i="31"/>
  <c r="W73" i="31"/>
  <c r="GC72" i="31"/>
  <c r="FT72" i="31"/>
  <c r="FK72" i="31"/>
  <c r="FB72" i="31"/>
  <c r="ES72" i="31"/>
  <c r="EJ72" i="31"/>
  <c r="EA72" i="31"/>
  <c r="DR72" i="31"/>
  <c r="DI72" i="31"/>
  <c r="CZ72" i="31"/>
  <c r="CQ72" i="31"/>
  <c r="CH72" i="31"/>
  <c r="BY72" i="31"/>
  <c r="BP72" i="31"/>
  <c r="BG72" i="31"/>
  <c r="AX72" i="31"/>
  <c r="AO72" i="31"/>
  <c r="AF72" i="31"/>
  <c r="W72" i="31"/>
  <c r="GC71" i="31"/>
  <c r="FT71" i="31"/>
  <c r="FK71" i="31"/>
  <c r="FB71" i="31"/>
  <c r="ES71" i="31"/>
  <c r="EJ71" i="31"/>
  <c r="EA71" i="31"/>
  <c r="DR71" i="31"/>
  <c r="DI71" i="31"/>
  <c r="CZ71" i="31"/>
  <c r="CQ71" i="31"/>
  <c r="CH71" i="31"/>
  <c r="BY71" i="31"/>
  <c r="BP71" i="31"/>
  <c r="BG71" i="31"/>
  <c r="AX71" i="31"/>
  <c r="AO71" i="31"/>
  <c r="AF71" i="31"/>
  <c r="W71" i="31"/>
  <c r="GC70" i="31"/>
  <c r="FT70" i="31"/>
  <c r="FK70" i="31"/>
  <c r="FB70" i="31"/>
  <c r="ES70" i="31"/>
  <c r="EJ70" i="31"/>
  <c r="EA70" i="31"/>
  <c r="DR70" i="31"/>
  <c r="DI70" i="31"/>
  <c r="CZ70" i="31"/>
  <c r="CQ70" i="31"/>
  <c r="CH70" i="31"/>
  <c r="BY70" i="31"/>
  <c r="BP70" i="31"/>
  <c r="BG70" i="31"/>
  <c r="AX70" i="31"/>
  <c r="AO70" i="31"/>
  <c r="AF70" i="31"/>
  <c r="W70" i="31"/>
  <c r="GC69" i="31"/>
  <c r="FT69" i="31"/>
  <c r="FK69" i="31"/>
  <c r="FB69" i="31"/>
  <c r="ES69" i="31"/>
  <c r="EJ69" i="31"/>
  <c r="EA69" i="31"/>
  <c r="DR69" i="31"/>
  <c r="DI69" i="31"/>
  <c r="CZ69" i="31"/>
  <c r="CQ69" i="31"/>
  <c r="CH69" i="31"/>
  <c r="BY69" i="31"/>
  <c r="BP69" i="31"/>
  <c r="BG69" i="31"/>
  <c r="AX69" i="31"/>
  <c r="AO69" i="31"/>
  <c r="AF69" i="31"/>
  <c r="W69" i="31"/>
  <c r="GC68" i="31"/>
  <c r="FT68" i="31"/>
  <c r="FK68" i="31"/>
  <c r="FB68" i="31"/>
  <c r="ES68" i="31"/>
  <c r="EJ68" i="31"/>
  <c r="EA68" i="31"/>
  <c r="DR68" i="31"/>
  <c r="DI68" i="31"/>
  <c r="CZ68" i="31"/>
  <c r="CQ68" i="31"/>
  <c r="CH68" i="31"/>
  <c r="BY68" i="31"/>
  <c r="BP68" i="31"/>
  <c r="BG68" i="31"/>
  <c r="AX68" i="31"/>
  <c r="AO68" i="31"/>
  <c r="AF68" i="31"/>
  <c r="W68" i="31"/>
  <c r="GC67" i="31"/>
  <c r="FT67" i="31"/>
  <c r="FK67" i="31"/>
  <c r="FB67" i="31"/>
  <c r="ES67" i="31"/>
  <c r="EJ67" i="31"/>
  <c r="EA67" i="31"/>
  <c r="DR67" i="31"/>
  <c r="DI67" i="31"/>
  <c r="CZ67" i="31"/>
  <c r="CQ67" i="31"/>
  <c r="CH67" i="31"/>
  <c r="BY67" i="31"/>
  <c r="BP67" i="31"/>
  <c r="BG67" i="31"/>
  <c r="AX67" i="31"/>
  <c r="AO67" i="31"/>
  <c r="AF67" i="31"/>
  <c r="W67" i="31"/>
  <c r="GC66" i="31"/>
  <c r="FT66" i="31"/>
  <c r="FK66" i="31"/>
  <c r="FB66" i="31"/>
  <c r="ES66" i="31"/>
  <c r="EJ66" i="31"/>
  <c r="EA66" i="31"/>
  <c r="DR66" i="31"/>
  <c r="DI66" i="31"/>
  <c r="CZ66" i="31"/>
  <c r="CQ66" i="31"/>
  <c r="CH66" i="31"/>
  <c r="BY66" i="31"/>
  <c r="BP66" i="31"/>
  <c r="BG66" i="31"/>
  <c r="AX66" i="31"/>
  <c r="AO66" i="31"/>
  <c r="AF66" i="31"/>
  <c r="W66" i="31"/>
  <c r="GC65" i="31"/>
  <c r="FT65" i="31"/>
  <c r="FK65" i="31"/>
  <c r="FB65" i="31"/>
  <c r="ES65" i="31"/>
  <c r="EJ65" i="31"/>
  <c r="EA65" i="31"/>
  <c r="DR65" i="31"/>
  <c r="DI65" i="31"/>
  <c r="CZ65" i="31"/>
  <c r="CQ65" i="31"/>
  <c r="CH65" i="31"/>
  <c r="BY65" i="31"/>
  <c r="BP65" i="31"/>
  <c r="BG65" i="31"/>
  <c r="AX65" i="31"/>
  <c r="AO65" i="31"/>
  <c r="AF65" i="31"/>
  <c r="W65" i="31"/>
  <c r="GC64" i="31"/>
  <c r="FT64" i="31"/>
  <c r="FK64" i="31"/>
  <c r="FB64" i="31"/>
  <c r="ES64" i="31"/>
  <c r="EJ64" i="31"/>
  <c r="EA64" i="31"/>
  <c r="DR64" i="31"/>
  <c r="DI64" i="31"/>
  <c r="CZ64" i="31"/>
  <c r="CQ64" i="31"/>
  <c r="CH64" i="31"/>
  <c r="BY64" i="31"/>
  <c r="BP64" i="31"/>
  <c r="BG64" i="31"/>
  <c r="AX64" i="31"/>
  <c r="AO64" i="31"/>
  <c r="AF64" i="31"/>
  <c r="W64" i="31"/>
  <c r="GC63" i="31"/>
  <c r="FT63" i="31"/>
  <c r="FK63" i="31"/>
  <c r="FB63" i="31"/>
  <c r="ES63" i="31"/>
  <c r="EJ63" i="31"/>
  <c r="EA63" i="31"/>
  <c r="DR63" i="31"/>
  <c r="DI63" i="31"/>
  <c r="CZ63" i="31"/>
  <c r="CQ63" i="31"/>
  <c r="CH63" i="31"/>
  <c r="BY63" i="31"/>
  <c r="BP63" i="31"/>
  <c r="BG63" i="31"/>
  <c r="AX63" i="31"/>
  <c r="AO63" i="31"/>
  <c r="AF63" i="31"/>
  <c r="W63" i="31"/>
  <c r="GC62" i="31"/>
  <c r="FT62" i="31"/>
  <c r="FK62" i="31"/>
  <c r="FB62" i="31"/>
  <c r="ES62" i="31"/>
  <c r="EJ62" i="31"/>
  <c r="EA62" i="31"/>
  <c r="DR62" i="31"/>
  <c r="DI62" i="31"/>
  <c r="CZ62" i="31"/>
  <c r="CQ62" i="31"/>
  <c r="CH62" i="31"/>
  <c r="BY62" i="31"/>
  <c r="BP62" i="31"/>
  <c r="BG62" i="31"/>
  <c r="AX62" i="31"/>
  <c r="AO62" i="31"/>
  <c r="AF62" i="31"/>
  <c r="W62" i="31"/>
  <c r="GC61" i="31"/>
  <c r="FT61" i="31"/>
  <c r="FK61" i="31"/>
  <c r="FB61" i="31"/>
  <c r="ES61" i="31"/>
  <c r="EJ61" i="31"/>
  <c r="EA61" i="31"/>
  <c r="DR61" i="31"/>
  <c r="DI61" i="31"/>
  <c r="CZ61" i="31"/>
  <c r="CQ61" i="31"/>
  <c r="CH61" i="31"/>
  <c r="BY61" i="31"/>
  <c r="BP61" i="31"/>
  <c r="BG61" i="31"/>
  <c r="AX61" i="31"/>
  <c r="AO61" i="31"/>
  <c r="AF61" i="31"/>
  <c r="W61" i="31"/>
  <c r="GC60" i="31"/>
  <c r="FT60" i="31"/>
  <c r="FK60" i="31"/>
  <c r="FB60" i="31"/>
  <c r="ES60" i="31"/>
  <c r="EJ60" i="31"/>
  <c r="EA60" i="31"/>
  <c r="DR60" i="31"/>
  <c r="DI60" i="31"/>
  <c r="CZ60" i="31"/>
  <c r="CQ60" i="31"/>
  <c r="CH60" i="31"/>
  <c r="BY60" i="31"/>
  <c r="BP60" i="31"/>
  <c r="BG60" i="31"/>
  <c r="AX60" i="31"/>
  <c r="AO60" i="31"/>
  <c r="AF60" i="31"/>
  <c r="W60" i="31"/>
  <c r="GC59" i="31"/>
  <c r="FT59" i="31"/>
  <c r="FK59" i="31"/>
  <c r="FB59" i="31"/>
  <c r="ES59" i="31"/>
  <c r="EJ59" i="31"/>
  <c r="EA59" i="31"/>
  <c r="DR59" i="31"/>
  <c r="DI59" i="31"/>
  <c r="CZ59" i="31"/>
  <c r="CQ59" i="31"/>
  <c r="CH59" i="31"/>
  <c r="BY59" i="31"/>
  <c r="BP59" i="31"/>
  <c r="BG59" i="31"/>
  <c r="AX59" i="31"/>
  <c r="AO59" i="31"/>
  <c r="AF59" i="31"/>
  <c r="W59" i="31"/>
  <c r="GC58" i="31"/>
  <c r="FT58" i="31"/>
  <c r="FK58" i="31"/>
  <c r="FB58" i="31"/>
  <c r="ES58" i="31"/>
  <c r="EJ58" i="31"/>
  <c r="EA58" i="31"/>
  <c r="DR58" i="31"/>
  <c r="DI58" i="31"/>
  <c r="CZ58" i="31"/>
  <c r="CQ58" i="31"/>
  <c r="CH58" i="31"/>
  <c r="BY58" i="31"/>
  <c r="BP58" i="31"/>
  <c r="BG58" i="31"/>
  <c r="AX58" i="31"/>
  <c r="AO58" i="31"/>
  <c r="AF58" i="31"/>
  <c r="W58" i="31"/>
  <c r="GC57" i="31"/>
  <c r="FT57" i="31"/>
  <c r="FK57" i="31"/>
  <c r="FB57" i="31"/>
  <c r="ES57" i="31"/>
  <c r="EJ57" i="31"/>
  <c r="EA57" i="31"/>
  <c r="DR57" i="31"/>
  <c r="DI57" i="31"/>
  <c r="CZ57" i="31"/>
  <c r="CQ57" i="31"/>
  <c r="CH57" i="31"/>
  <c r="BY57" i="31"/>
  <c r="BP57" i="31"/>
  <c r="BG57" i="31"/>
  <c r="AX57" i="31"/>
  <c r="AO57" i="31"/>
  <c r="AF57" i="31"/>
  <c r="W57" i="31"/>
  <c r="GC56" i="31"/>
  <c r="FT56" i="31"/>
  <c r="FK56" i="31"/>
  <c r="FB56" i="31"/>
  <c r="ES56" i="31"/>
  <c r="EJ56" i="31"/>
  <c r="EA56" i="31"/>
  <c r="DR56" i="31"/>
  <c r="DI56" i="31"/>
  <c r="CZ56" i="31"/>
  <c r="CQ56" i="31"/>
  <c r="CH56" i="31"/>
  <c r="BY56" i="31"/>
  <c r="BP56" i="31"/>
  <c r="BG56" i="31"/>
  <c r="AX56" i="31"/>
  <c r="AO56" i="31"/>
  <c r="AF56" i="31"/>
  <c r="W56" i="31"/>
  <c r="GC55" i="31"/>
  <c r="FT55" i="31"/>
  <c r="FK55" i="31"/>
  <c r="FB55" i="31"/>
  <c r="ES55" i="31"/>
  <c r="EJ55" i="31"/>
  <c r="EA55" i="31"/>
  <c r="DR55" i="31"/>
  <c r="DI55" i="31"/>
  <c r="CZ55" i="31"/>
  <c r="CQ55" i="31"/>
  <c r="CH55" i="31"/>
  <c r="BY55" i="31"/>
  <c r="BP55" i="31"/>
  <c r="BG55" i="31"/>
  <c r="AX55" i="31"/>
  <c r="AO55" i="31"/>
  <c r="AF55" i="31"/>
  <c r="W55" i="31"/>
  <c r="GC54" i="31"/>
  <c r="FT54" i="31"/>
  <c r="FK54" i="31"/>
  <c r="FB54" i="31"/>
  <c r="ES54" i="31"/>
  <c r="EJ54" i="31"/>
  <c r="EA54" i="31"/>
  <c r="DR54" i="31"/>
  <c r="DI54" i="31"/>
  <c r="CZ54" i="31"/>
  <c r="CQ54" i="31"/>
  <c r="CH54" i="31"/>
  <c r="BY54" i="31"/>
  <c r="BP54" i="31"/>
  <c r="BG54" i="31"/>
  <c r="AX54" i="31"/>
  <c r="AO54" i="31"/>
  <c r="AF54" i="31"/>
  <c r="W54" i="31"/>
  <c r="GC53" i="31"/>
  <c r="FT53" i="31"/>
  <c r="FK53" i="31"/>
  <c r="FB53" i="31"/>
  <c r="ES53" i="31"/>
  <c r="EJ53" i="31"/>
  <c r="EA53" i="31"/>
  <c r="DR53" i="31"/>
  <c r="DI53" i="31"/>
  <c r="CZ53" i="31"/>
  <c r="CQ53" i="31"/>
  <c r="CH53" i="31"/>
  <c r="BY53" i="31"/>
  <c r="BP53" i="31"/>
  <c r="BG53" i="31"/>
  <c r="AX53" i="31"/>
  <c r="AO53" i="31"/>
  <c r="AF53" i="31"/>
  <c r="W53" i="31"/>
  <c r="GC52" i="31"/>
  <c r="FT52" i="31"/>
  <c r="FK52" i="31"/>
  <c r="FB52" i="31"/>
  <c r="ES52" i="31"/>
  <c r="EJ52" i="31"/>
  <c r="EA52" i="31"/>
  <c r="DR52" i="31"/>
  <c r="DI52" i="31"/>
  <c r="CZ52" i="31"/>
  <c r="CQ52" i="31"/>
  <c r="CH52" i="31"/>
  <c r="BY52" i="31"/>
  <c r="BP52" i="31"/>
  <c r="BG52" i="31"/>
  <c r="AX52" i="31"/>
  <c r="AO52" i="31"/>
  <c r="AF52" i="31"/>
  <c r="W52" i="31"/>
  <c r="GC51" i="31"/>
  <c r="FT51" i="31"/>
  <c r="FK51" i="31"/>
  <c r="FB51" i="31"/>
  <c r="ES51" i="31"/>
  <c r="EJ51" i="31"/>
  <c r="EA51" i="31"/>
  <c r="DR51" i="31"/>
  <c r="DI51" i="31"/>
  <c r="CZ51" i="31"/>
  <c r="CQ51" i="31"/>
  <c r="CH51" i="31"/>
  <c r="BY51" i="31"/>
  <c r="BP51" i="31"/>
  <c r="BG51" i="31"/>
  <c r="AX51" i="31"/>
  <c r="AO51" i="31"/>
  <c r="AF51" i="31"/>
  <c r="W51" i="31"/>
  <c r="GC50" i="31"/>
  <c r="FT50" i="31"/>
  <c r="FK50" i="31"/>
  <c r="FB50" i="31"/>
  <c r="ES50" i="31"/>
  <c r="EJ50" i="31"/>
  <c r="EA50" i="31"/>
  <c r="DR50" i="31"/>
  <c r="DI50" i="31"/>
  <c r="CZ50" i="31"/>
  <c r="CQ50" i="31"/>
  <c r="CH50" i="31"/>
  <c r="BY50" i="31"/>
  <c r="BP50" i="31"/>
  <c r="BG50" i="31"/>
  <c r="AX50" i="31"/>
  <c r="AO50" i="31"/>
  <c r="AF50" i="31"/>
  <c r="W50" i="31"/>
  <c r="GC49" i="31"/>
  <c r="FT49" i="31"/>
  <c r="FK49" i="31"/>
  <c r="FB49" i="31"/>
  <c r="ES49" i="31"/>
  <c r="EJ49" i="31"/>
  <c r="EA49" i="31"/>
  <c r="DR49" i="31"/>
  <c r="DI49" i="31"/>
  <c r="CZ49" i="31"/>
  <c r="CQ49" i="31"/>
  <c r="CH49" i="31"/>
  <c r="BY49" i="31"/>
  <c r="BP49" i="31"/>
  <c r="BG49" i="31"/>
  <c r="AX49" i="31"/>
  <c r="AO49" i="31"/>
  <c r="AF49" i="31"/>
  <c r="W49" i="31"/>
  <c r="GC48" i="31"/>
  <c r="FT48" i="31"/>
  <c r="FK48" i="31"/>
  <c r="FB48" i="31"/>
  <c r="ES48" i="31"/>
  <c r="EJ48" i="31"/>
  <c r="EA48" i="31"/>
  <c r="DR48" i="31"/>
  <c r="DI48" i="31"/>
  <c r="CZ48" i="31"/>
  <c r="CQ48" i="31"/>
  <c r="CH48" i="31"/>
  <c r="BY48" i="31"/>
  <c r="BP48" i="31"/>
  <c r="BG48" i="31"/>
  <c r="AX48" i="31"/>
  <c r="AO48" i="31"/>
  <c r="AF48" i="31"/>
  <c r="W48" i="31"/>
  <c r="GC47" i="31"/>
  <c r="FT47" i="31"/>
  <c r="FK47" i="31"/>
  <c r="FB47" i="31"/>
  <c r="ES47" i="31"/>
  <c r="EJ47" i="31"/>
  <c r="EA47" i="31"/>
  <c r="DR47" i="31"/>
  <c r="DI47" i="31"/>
  <c r="CZ47" i="31"/>
  <c r="CQ47" i="31"/>
  <c r="CH47" i="31"/>
  <c r="BY47" i="31"/>
  <c r="BP47" i="31"/>
  <c r="BG47" i="31"/>
  <c r="AX47" i="31"/>
  <c r="AO47" i="31"/>
  <c r="AF47" i="31"/>
  <c r="W47" i="31"/>
  <c r="GC46" i="31"/>
  <c r="FT46" i="31"/>
  <c r="FK46" i="31"/>
  <c r="FB46" i="31"/>
  <c r="ES46" i="31"/>
  <c r="EJ46" i="31"/>
  <c r="EA46" i="31"/>
  <c r="DR46" i="31"/>
  <c r="DI46" i="31"/>
  <c r="CZ46" i="31"/>
  <c r="CQ46" i="31"/>
  <c r="CH46" i="31"/>
  <c r="BY46" i="31"/>
  <c r="BP46" i="31"/>
  <c r="BG46" i="31"/>
  <c r="AX46" i="31"/>
  <c r="AO46" i="31"/>
  <c r="AF46" i="31"/>
  <c r="W46" i="31"/>
  <c r="GC45" i="31"/>
  <c r="FT45" i="31"/>
  <c r="FK45" i="31"/>
  <c r="FB45" i="31"/>
  <c r="ES45" i="31"/>
  <c r="EJ45" i="31"/>
  <c r="EA45" i="31"/>
  <c r="DR45" i="31"/>
  <c r="DI45" i="31"/>
  <c r="CZ45" i="31"/>
  <c r="CQ45" i="31"/>
  <c r="CH45" i="31"/>
  <c r="BY45" i="31"/>
  <c r="BP45" i="31"/>
  <c r="BG45" i="31"/>
  <c r="AX45" i="31"/>
  <c r="AO45" i="31"/>
  <c r="AF45" i="31"/>
  <c r="W45" i="31"/>
  <c r="GC44" i="31"/>
  <c r="FT44" i="31"/>
  <c r="FK44" i="31"/>
  <c r="FB44" i="31"/>
  <c r="ES44" i="31"/>
  <c r="EJ44" i="31"/>
  <c r="EA44" i="31"/>
  <c r="DR44" i="31"/>
  <c r="DI44" i="31"/>
  <c r="CZ44" i="31"/>
  <c r="CQ44" i="31"/>
  <c r="CH44" i="31"/>
  <c r="BY44" i="31"/>
  <c r="BP44" i="31"/>
  <c r="BG44" i="31"/>
  <c r="AX44" i="31"/>
  <c r="AO44" i="31"/>
  <c r="AF44" i="31"/>
  <c r="W44" i="31"/>
  <c r="GC43" i="31"/>
  <c r="FT43" i="31"/>
  <c r="FK43" i="31"/>
  <c r="FB43" i="31"/>
  <c r="ES43" i="31"/>
  <c r="EJ43" i="31"/>
  <c r="EA43" i="31"/>
  <c r="DR43" i="31"/>
  <c r="DI43" i="31"/>
  <c r="CZ43" i="31"/>
  <c r="CQ43" i="31"/>
  <c r="CH43" i="31"/>
  <c r="BY43" i="31"/>
  <c r="BP43" i="31"/>
  <c r="BG43" i="31"/>
  <c r="AX43" i="31"/>
  <c r="AO43" i="31"/>
  <c r="AF43" i="31"/>
  <c r="W43" i="31"/>
  <c r="GC42" i="31"/>
  <c r="FT42" i="31"/>
  <c r="FK42" i="31"/>
  <c r="FB42" i="31"/>
  <c r="ES42" i="31"/>
  <c r="EJ42" i="31"/>
  <c r="EA42" i="31"/>
  <c r="DR42" i="31"/>
  <c r="DI42" i="31"/>
  <c r="CZ42" i="31"/>
  <c r="CQ42" i="31"/>
  <c r="CH42" i="31"/>
  <c r="BY42" i="31"/>
  <c r="BP42" i="31"/>
  <c r="BG42" i="31"/>
  <c r="AX42" i="31"/>
  <c r="AF42" i="31"/>
  <c r="W42" i="31"/>
  <c r="GC41" i="31"/>
  <c r="FT41" i="31"/>
  <c r="FK41" i="31"/>
  <c r="FB41" i="31"/>
  <c r="ES41" i="31"/>
  <c r="EJ41" i="31"/>
  <c r="EA41" i="31"/>
  <c r="DR41" i="31"/>
  <c r="DI41" i="31"/>
  <c r="CZ41" i="31"/>
  <c r="CQ41" i="31"/>
  <c r="CH41" i="31"/>
  <c r="BY41" i="31"/>
  <c r="BP41" i="31"/>
  <c r="BG41" i="31"/>
  <c r="AX41" i="31"/>
  <c r="AO41" i="31"/>
  <c r="AF41" i="31"/>
  <c r="W41" i="31"/>
  <c r="GC40" i="31"/>
  <c r="FT40" i="31"/>
  <c r="FK40" i="31"/>
  <c r="FB40" i="31"/>
  <c r="ES40" i="31"/>
  <c r="EJ40" i="31"/>
  <c r="EA40" i="31"/>
  <c r="DR40" i="31"/>
  <c r="DI40" i="31"/>
  <c r="CZ40" i="31"/>
  <c r="CQ40" i="31"/>
  <c r="CH40" i="31"/>
  <c r="BY40" i="31"/>
  <c r="BP40" i="31"/>
  <c r="BG40" i="31"/>
  <c r="AX40" i="31"/>
  <c r="AO40" i="31"/>
  <c r="AF40" i="31"/>
  <c r="W40" i="31"/>
  <c r="GC39" i="31"/>
  <c r="FT39" i="31"/>
  <c r="FK39" i="31"/>
  <c r="FB39" i="31"/>
  <c r="ES39" i="31"/>
  <c r="EJ39" i="31"/>
  <c r="EA39" i="31"/>
  <c r="DR39" i="31"/>
  <c r="DI39" i="31"/>
  <c r="CZ39" i="31"/>
  <c r="CQ39" i="31"/>
  <c r="CH39" i="31"/>
  <c r="BY39" i="31"/>
  <c r="BP39" i="31"/>
  <c r="BG39" i="31"/>
  <c r="AX39" i="31"/>
  <c r="AO39" i="31"/>
  <c r="AF39" i="31"/>
  <c r="W39" i="31"/>
  <c r="GC38" i="31"/>
  <c r="FT38" i="31"/>
  <c r="FK38" i="31"/>
  <c r="FB38" i="31"/>
  <c r="ES38" i="31"/>
  <c r="EJ38" i="31"/>
  <c r="EA38" i="31"/>
  <c r="DR38" i="31"/>
  <c r="DI38" i="31"/>
  <c r="CZ38" i="31"/>
  <c r="CQ38" i="31"/>
  <c r="CH38" i="31"/>
  <c r="BY38" i="31"/>
  <c r="BP38" i="31"/>
  <c r="BG38" i="31"/>
  <c r="AX38" i="31"/>
  <c r="AO38" i="31"/>
  <c r="AF38" i="31"/>
  <c r="W38" i="31"/>
  <c r="GC37" i="31"/>
  <c r="FT37" i="31"/>
  <c r="FK37" i="31"/>
  <c r="FB37" i="31"/>
  <c r="ES37" i="31"/>
  <c r="EJ37" i="31"/>
  <c r="EA37" i="31"/>
  <c r="DR37" i="31"/>
  <c r="DI37" i="31"/>
  <c r="CZ37" i="31"/>
  <c r="CQ37" i="31"/>
  <c r="CH37" i="31"/>
  <c r="BY37" i="31"/>
  <c r="BP37" i="31"/>
  <c r="BG37" i="31"/>
  <c r="AX37" i="31"/>
  <c r="AO37" i="31"/>
  <c r="AF37" i="31"/>
  <c r="W37" i="31"/>
  <c r="GC36" i="31"/>
  <c r="FT36" i="31"/>
  <c r="FK36" i="31"/>
  <c r="FB36" i="31"/>
  <c r="ES36" i="31"/>
  <c r="EJ36" i="31"/>
  <c r="EA36" i="31"/>
  <c r="DR36" i="31"/>
  <c r="DI36" i="31"/>
  <c r="CZ36" i="31"/>
  <c r="CQ36" i="31"/>
  <c r="CH36" i="31"/>
  <c r="BY36" i="31"/>
  <c r="BP36" i="31"/>
  <c r="BG36" i="31"/>
  <c r="AX36" i="31"/>
  <c r="AO36" i="31"/>
  <c r="AF36" i="31"/>
  <c r="W36" i="31"/>
  <c r="GC35" i="31"/>
  <c r="FT35" i="31"/>
  <c r="FK35" i="31"/>
  <c r="FB35" i="31"/>
  <c r="ES35" i="31"/>
  <c r="EJ35" i="31"/>
  <c r="EA35" i="31"/>
  <c r="DR35" i="31"/>
  <c r="DI35" i="31"/>
  <c r="CZ35" i="31"/>
  <c r="CQ35" i="31"/>
  <c r="CH35" i="31"/>
  <c r="BY35" i="31"/>
  <c r="BP35" i="31"/>
  <c r="BG35" i="31"/>
  <c r="AX35" i="31"/>
  <c r="AO35" i="31"/>
  <c r="AF35" i="31"/>
  <c r="W35" i="31"/>
  <c r="GC34" i="31"/>
  <c r="FT34" i="31"/>
  <c r="FK34" i="31"/>
  <c r="FB34" i="31"/>
  <c r="ES34" i="31"/>
  <c r="EJ34" i="31"/>
  <c r="EA34" i="31"/>
  <c r="DR34" i="31"/>
  <c r="DI34" i="31"/>
  <c r="CZ34" i="31"/>
  <c r="CQ34" i="31"/>
  <c r="CH34" i="31"/>
  <c r="BY34" i="31"/>
  <c r="BP34" i="31"/>
  <c r="BG34" i="31"/>
  <c r="AX34" i="31"/>
  <c r="AO34" i="31"/>
  <c r="AF34" i="31"/>
  <c r="W34" i="31"/>
  <c r="GC33" i="31"/>
  <c r="FT33" i="31"/>
  <c r="FK33" i="31"/>
  <c r="FB33" i="31"/>
  <c r="ES33" i="31"/>
  <c r="EJ33" i="31"/>
  <c r="EA33" i="31"/>
  <c r="DR33" i="31"/>
  <c r="DI33" i="31"/>
  <c r="CZ33" i="31"/>
  <c r="CQ33" i="31"/>
  <c r="CH33" i="31"/>
  <c r="BY33" i="31"/>
  <c r="BP33" i="31"/>
  <c r="BG33" i="31"/>
  <c r="AX33" i="31"/>
  <c r="AO33" i="31"/>
  <c r="AF33" i="31"/>
  <c r="W33" i="31"/>
  <c r="GC32" i="31"/>
  <c r="FT32" i="31"/>
  <c r="FK32" i="31"/>
  <c r="FB32" i="31"/>
  <c r="ES32" i="31"/>
  <c r="EJ32" i="31"/>
  <c r="EA32" i="31"/>
  <c r="DR32" i="31"/>
  <c r="DI32" i="31"/>
  <c r="CZ32" i="31"/>
  <c r="CQ32" i="31"/>
  <c r="CH32" i="31"/>
  <c r="BY32" i="31"/>
  <c r="BP32" i="31"/>
  <c r="BG32" i="31"/>
  <c r="AX32" i="31"/>
  <c r="AO32" i="31"/>
  <c r="AF32" i="31"/>
  <c r="W32" i="31"/>
  <c r="GC31" i="31"/>
  <c r="FT31" i="31"/>
  <c r="FK31" i="31"/>
  <c r="FB31" i="31"/>
  <c r="ES31" i="31"/>
  <c r="EJ31" i="31"/>
  <c r="EA31" i="31"/>
  <c r="DR31" i="31"/>
  <c r="DI31" i="31"/>
  <c r="CZ31" i="31"/>
  <c r="CQ31" i="31"/>
  <c r="CH31" i="31"/>
  <c r="BY31" i="31"/>
  <c r="BP31" i="31"/>
  <c r="BG31" i="31"/>
  <c r="AX31" i="31"/>
  <c r="AO31" i="31"/>
  <c r="AF31" i="31"/>
  <c r="W31" i="31"/>
  <c r="GC30" i="31"/>
  <c r="FT30" i="31"/>
  <c r="FK30" i="31"/>
  <c r="FB30" i="31"/>
  <c r="ES30" i="31"/>
  <c r="EJ30" i="31"/>
  <c r="EA30" i="31"/>
  <c r="DR30" i="31"/>
  <c r="DI30" i="31"/>
  <c r="CZ30" i="31"/>
  <c r="CQ30" i="31"/>
  <c r="CH30" i="31"/>
  <c r="BY30" i="31"/>
  <c r="BP30" i="31"/>
  <c r="BG30" i="31"/>
  <c r="AX30" i="31"/>
  <c r="AO30" i="31"/>
  <c r="AF30" i="31"/>
  <c r="W30" i="31"/>
  <c r="GC29" i="31"/>
  <c r="FT29" i="31"/>
  <c r="FK29" i="31"/>
  <c r="FB29" i="31"/>
  <c r="ES29" i="31"/>
  <c r="EJ29" i="31"/>
  <c r="EA29" i="31"/>
  <c r="DR29" i="31"/>
  <c r="DI29" i="31"/>
  <c r="CZ29" i="31"/>
  <c r="CQ29" i="31"/>
  <c r="CH29" i="31"/>
  <c r="BY29" i="31"/>
  <c r="BP29" i="31"/>
  <c r="BG29" i="31"/>
  <c r="AX29" i="31"/>
  <c r="AO29" i="31"/>
  <c r="AF29" i="31"/>
  <c r="W29" i="31"/>
  <c r="GC28" i="31"/>
  <c r="FT28" i="31"/>
  <c r="FK28" i="31"/>
  <c r="FB28" i="31"/>
  <c r="ES28" i="31"/>
  <c r="EJ28" i="31"/>
  <c r="EA28" i="31"/>
  <c r="DR28" i="31"/>
  <c r="DI28" i="31"/>
  <c r="CZ28" i="31"/>
  <c r="CQ28" i="31"/>
  <c r="CH28" i="31"/>
  <c r="BY28" i="31"/>
  <c r="BP28" i="31"/>
  <c r="BG28" i="31"/>
  <c r="AX28" i="31"/>
  <c r="AO28" i="31"/>
  <c r="AF28" i="31"/>
  <c r="W28" i="31"/>
  <c r="GC27" i="31"/>
  <c r="FT27" i="31"/>
  <c r="FK27" i="31"/>
  <c r="FB27" i="31"/>
  <c r="ES27" i="31"/>
  <c r="EJ27" i="31"/>
  <c r="EA27" i="31"/>
  <c r="DR27" i="31"/>
  <c r="DI27" i="31"/>
  <c r="CZ27" i="31"/>
  <c r="CQ27" i="31"/>
  <c r="CH27" i="31"/>
  <c r="BY27" i="31"/>
  <c r="BP27" i="31"/>
  <c r="BG27" i="31"/>
  <c r="AX27" i="31"/>
  <c r="AO27" i="31"/>
  <c r="AF27" i="31"/>
  <c r="W27" i="31"/>
  <c r="GC26" i="31"/>
  <c r="FT26" i="31"/>
  <c r="FK26" i="31"/>
  <c r="FB26" i="31"/>
  <c r="ES26" i="31"/>
  <c r="EJ26" i="31"/>
  <c r="EA26" i="31"/>
  <c r="DR26" i="31"/>
  <c r="DI26" i="31"/>
  <c r="CZ26" i="31"/>
  <c r="CQ26" i="31"/>
  <c r="CH26" i="31"/>
  <c r="BY26" i="31"/>
  <c r="BP26" i="31"/>
  <c r="BG26" i="31"/>
  <c r="AX26" i="31"/>
  <c r="AO26" i="31"/>
  <c r="AF26" i="31"/>
  <c r="W26" i="31"/>
  <c r="GC25" i="31"/>
  <c r="FT25" i="31"/>
  <c r="FK25" i="31"/>
  <c r="FB25" i="31"/>
  <c r="ES25" i="31"/>
  <c r="EJ25" i="31"/>
  <c r="EA25" i="31"/>
  <c r="DR25" i="31"/>
  <c r="DI25" i="31"/>
  <c r="CZ25" i="31"/>
  <c r="CQ25" i="31"/>
  <c r="CH25" i="31"/>
  <c r="BY25" i="31"/>
  <c r="BP25" i="31"/>
  <c r="BG25" i="31"/>
  <c r="AX25" i="31"/>
  <c r="AO25" i="31"/>
  <c r="AF25" i="31"/>
  <c r="W25" i="31"/>
  <c r="GC24" i="31"/>
  <c r="FT24" i="31"/>
  <c r="FK24" i="31"/>
  <c r="FB24" i="31"/>
  <c r="ES24" i="31"/>
  <c r="EJ24" i="31"/>
  <c r="EA24" i="31"/>
  <c r="DR24" i="31"/>
  <c r="DI24" i="31"/>
  <c r="CZ24" i="31"/>
  <c r="CQ24" i="31"/>
  <c r="CH24" i="31"/>
  <c r="BY24" i="31"/>
  <c r="BP24" i="31"/>
  <c r="BG24" i="31"/>
  <c r="AX24" i="31"/>
  <c r="AO24" i="31"/>
  <c r="AF24" i="31"/>
  <c r="GC23" i="31"/>
  <c r="FT23" i="31"/>
  <c r="FK23" i="31"/>
  <c r="FB23" i="31"/>
  <c r="ES23" i="31"/>
  <c r="EJ23" i="31"/>
  <c r="EA23" i="31"/>
  <c r="DR23" i="31"/>
  <c r="DI23" i="31"/>
  <c r="CZ23" i="31"/>
  <c r="CQ23" i="31"/>
  <c r="CH23" i="31"/>
  <c r="BY23" i="31"/>
  <c r="BP23" i="31"/>
  <c r="BG23" i="31"/>
  <c r="AX23" i="31"/>
  <c r="AO23" i="31"/>
  <c r="AF23" i="31"/>
  <c r="GC22" i="31"/>
  <c r="FT22" i="31"/>
  <c r="FK22" i="31"/>
  <c r="FB22" i="31"/>
  <c r="ES22" i="31"/>
  <c r="EJ22" i="31"/>
  <c r="EA22" i="31"/>
  <c r="DR22" i="31"/>
  <c r="DI22" i="31"/>
  <c r="CZ22" i="31"/>
  <c r="CQ22" i="31"/>
  <c r="CH22" i="31"/>
  <c r="BY22" i="31"/>
  <c r="BP22" i="31"/>
  <c r="BG22" i="31"/>
  <c r="AX22" i="31"/>
  <c r="AO22" i="31"/>
  <c r="AF22" i="31"/>
  <c r="W22" i="31"/>
  <c r="GC21" i="31"/>
  <c r="FT21" i="31"/>
  <c r="FK21" i="31"/>
  <c r="FB21" i="31"/>
  <c r="ES21" i="31"/>
  <c r="EJ21" i="31"/>
  <c r="EA21" i="31"/>
  <c r="DR21" i="31"/>
  <c r="DI21" i="31"/>
  <c r="CZ21" i="31"/>
  <c r="CQ21" i="31"/>
  <c r="CH21" i="31"/>
  <c r="BY21" i="31"/>
  <c r="BP21" i="31"/>
  <c r="BG21" i="31"/>
  <c r="AX21" i="31"/>
  <c r="AO21" i="31"/>
  <c r="AF21" i="31"/>
  <c r="W21" i="31"/>
  <c r="GC20" i="31"/>
  <c r="FT20" i="31"/>
  <c r="FK20" i="31"/>
  <c r="FB20" i="31"/>
  <c r="ES20" i="31"/>
  <c r="EJ20" i="31"/>
  <c r="EA20" i="31"/>
  <c r="DR20" i="31"/>
  <c r="DI20" i="31"/>
  <c r="CZ20" i="31"/>
  <c r="CQ20" i="31"/>
  <c r="CH20" i="31"/>
  <c r="BY20" i="31"/>
  <c r="BP20" i="31"/>
  <c r="BG20" i="31"/>
  <c r="AX20" i="31"/>
  <c r="AO20" i="31"/>
  <c r="AF20" i="31"/>
  <c r="W20" i="31"/>
  <c r="GC19" i="31"/>
  <c r="FT19" i="31"/>
  <c r="FK19" i="31"/>
  <c r="FB19" i="31"/>
  <c r="ES19" i="31"/>
  <c r="EJ19" i="31"/>
  <c r="EA19" i="31"/>
  <c r="DR19" i="31"/>
  <c r="DI19" i="31"/>
  <c r="CZ19" i="31"/>
  <c r="CQ19" i="31"/>
  <c r="CH19" i="31"/>
  <c r="BY19" i="31"/>
  <c r="BP19" i="31"/>
  <c r="BG19" i="31"/>
  <c r="AX19" i="31"/>
  <c r="AO19" i="31"/>
  <c r="AF19" i="31"/>
  <c r="W19" i="31"/>
  <c r="GC18" i="31"/>
  <c r="FT18" i="31"/>
  <c r="FK18" i="31"/>
  <c r="FB18" i="31"/>
  <c r="ES18" i="31"/>
  <c r="EJ18" i="31"/>
  <c r="EA18" i="31"/>
  <c r="DR18" i="31"/>
  <c r="DI18" i="31"/>
  <c r="CZ18" i="31"/>
  <c r="CQ18" i="31"/>
  <c r="C11" i="31" s="1"/>
  <c r="J30" i="12" s="1"/>
  <c r="CH18" i="31"/>
  <c r="BY18" i="31"/>
  <c r="BP18" i="31"/>
  <c r="BG18" i="31"/>
  <c r="AX18" i="31"/>
  <c r="AO18" i="31"/>
  <c r="AF18" i="31"/>
  <c r="W18" i="31"/>
  <c r="GC17" i="31"/>
  <c r="FT17" i="31"/>
  <c r="FK17" i="31"/>
  <c r="FB17" i="31"/>
  <c r="ES17" i="31"/>
  <c r="EJ17" i="31"/>
  <c r="EA17" i="31"/>
  <c r="DR17" i="31"/>
  <c r="DI17" i="31"/>
  <c r="CZ17" i="31"/>
  <c r="CQ17" i="31"/>
  <c r="CH17" i="31"/>
  <c r="BY17" i="31"/>
  <c r="BP17" i="31"/>
  <c r="BG17" i="31"/>
  <c r="AX17" i="31"/>
  <c r="AO17" i="31"/>
  <c r="AF17" i="31"/>
  <c r="W17" i="31"/>
  <c r="GC16" i="31"/>
  <c r="FT16" i="31"/>
  <c r="FK16" i="31"/>
  <c r="FB16" i="31"/>
  <c r="ES16" i="31"/>
  <c r="EJ16" i="31"/>
  <c r="EA16" i="31"/>
  <c r="DR16" i="31"/>
  <c r="DI16" i="31"/>
  <c r="CZ16" i="31"/>
  <c r="CQ16" i="31"/>
  <c r="CH16" i="31"/>
  <c r="BY16" i="31"/>
  <c r="BP16" i="31"/>
  <c r="BG16" i="31"/>
  <c r="AX16" i="31"/>
  <c r="AO16" i="31"/>
  <c r="AF16" i="31"/>
  <c r="W16" i="31"/>
  <c r="GC15" i="31"/>
  <c r="FT15" i="31"/>
  <c r="FK15" i="31"/>
  <c r="FB15" i="31"/>
  <c r="ES15" i="31"/>
  <c r="EJ15" i="31"/>
  <c r="EA15" i="31"/>
  <c r="DR15" i="31"/>
  <c r="DI15" i="31"/>
  <c r="CZ15" i="31"/>
  <c r="CQ15" i="31"/>
  <c r="CH15" i="31"/>
  <c r="BY15" i="31"/>
  <c r="BP15" i="31"/>
  <c r="BG15" i="31"/>
  <c r="AX15" i="31"/>
  <c r="AO15" i="31"/>
  <c r="AF15" i="31"/>
  <c r="W15" i="31"/>
  <c r="O15" i="31"/>
  <c r="GC14" i="31"/>
  <c r="FT14" i="31"/>
  <c r="FK14" i="31"/>
  <c r="FB14" i="31"/>
  <c r="ES14" i="31"/>
  <c r="EJ14" i="31"/>
  <c r="EA14" i="31"/>
  <c r="DR14" i="31"/>
  <c r="DI14" i="31"/>
  <c r="CZ14" i="31"/>
  <c r="CQ14" i="31"/>
  <c r="CH14" i="31"/>
  <c r="BY14" i="31"/>
  <c r="BP14" i="31"/>
  <c r="BG14" i="31"/>
  <c r="AX14" i="31"/>
  <c r="AO14" i="31"/>
  <c r="AF14" i="31"/>
  <c r="W14" i="31"/>
  <c r="O14" i="31"/>
  <c r="GC13" i="31"/>
  <c r="FT13" i="31"/>
  <c r="FK13" i="31"/>
  <c r="FB13" i="31"/>
  <c r="ES13" i="31"/>
  <c r="EJ13" i="31"/>
  <c r="EA13" i="31"/>
  <c r="DR13" i="31"/>
  <c r="DI13" i="31"/>
  <c r="CZ13" i="31"/>
  <c r="CQ13" i="31"/>
  <c r="CH13" i="31"/>
  <c r="BY13" i="31"/>
  <c r="BP13" i="31"/>
  <c r="BG13" i="31"/>
  <c r="AX13" i="31"/>
  <c r="AO13" i="31"/>
  <c r="AF13" i="31"/>
  <c r="W13" i="31"/>
  <c r="O13" i="31"/>
  <c r="GC12" i="31"/>
  <c r="FT12" i="31"/>
  <c r="FK12" i="31"/>
  <c r="FB12" i="31"/>
  <c r="ES12" i="31"/>
  <c r="EJ12" i="31"/>
  <c r="EA12" i="31"/>
  <c r="DR12" i="31"/>
  <c r="DI12" i="31"/>
  <c r="CZ12" i="31"/>
  <c r="CQ12" i="31"/>
  <c r="CH12" i="31"/>
  <c r="BY12" i="31"/>
  <c r="BP12" i="31"/>
  <c r="BG12" i="31"/>
  <c r="AX12" i="31"/>
  <c r="AO12" i="31"/>
  <c r="AF12" i="31"/>
  <c r="W12" i="31"/>
  <c r="O12" i="31"/>
  <c r="GC11" i="31"/>
  <c r="FT11" i="31"/>
  <c r="FK11" i="31"/>
  <c r="FB11" i="31"/>
  <c r="ES11" i="31"/>
  <c r="EJ11" i="31"/>
  <c r="EA11" i="31"/>
  <c r="DR11" i="31"/>
  <c r="DI11" i="31"/>
  <c r="CZ11" i="31"/>
  <c r="CQ11" i="31"/>
  <c r="CH11" i="31"/>
  <c r="BY11" i="31"/>
  <c r="BP11" i="31"/>
  <c r="BG11" i="31"/>
  <c r="AX11" i="31"/>
  <c r="AO11" i="31"/>
  <c r="AF11" i="31"/>
  <c r="W11" i="31"/>
  <c r="O11" i="31"/>
  <c r="GC10" i="31"/>
  <c r="FT10" i="31"/>
  <c r="FK10" i="31"/>
  <c r="FB10" i="31"/>
  <c r="ES10" i="31"/>
  <c r="EJ10" i="31"/>
  <c r="EA10" i="31"/>
  <c r="DR10" i="31"/>
  <c r="DI10" i="31"/>
  <c r="CZ10" i="31"/>
  <c r="CQ10" i="31"/>
  <c r="CH10" i="31"/>
  <c r="BY10" i="31"/>
  <c r="BP10" i="31"/>
  <c r="BG10" i="31"/>
  <c r="AX10" i="31"/>
  <c r="AO10" i="31"/>
  <c r="AF10" i="31"/>
  <c r="W10" i="31"/>
  <c r="O10" i="31"/>
  <c r="GC9" i="31"/>
  <c r="FT9" i="31"/>
  <c r="FK9" i="31"/>
  <c r="FB9" i="31"/>
  <c r="ES9" i="31"/>
  <c r="EJ9" i="31"/>
  <c r="EA9" i="31"/>
  <c r="DR9" i="31"/>
  <c r="DI9" i="31"/>
  <c r="CZ9" i="31"/>
  <c r="CQ9" i="31"/>
  <c r="CH9" i="31"/>
  <c r="BY9" i="31"/>
  <c r="BP9" i="31"/>
  <c r="BG9" i="31"/>
  <c r="AX9" i="31"/>
  <c r="AO9" i="31"/>
  <c r="AF9" i="31"/>
  <c r="W9" i="31"/>
  <c r="O9" i="31"/>
  <c r="GC8" i="31"/>
  <c r="FT8" i="31"/>
  <c r="FK8" i="31"/>
  <c r="FB8" i="31"/>
  <c r="ES8" i="31"/>
  <c r="EJ8" i="31"/>
  <c r="EA8" i="31"/>
  <c r="DR8" i="31"/>
  <c r="DI8" i="31"/>
  <c r="CZ8" i="31"/>
  <c r="CQ8" i="31"/>
  <c r="CH8" i="31"/>
  <c r="BY8" i="31"/>
  <c r="BP8" i="31"/>
  <c r="BG8" i="31"/>
  <c r="AX8" i="31"/>
  <c r="AO8" i="31"/>
  <c r="AF8" i="31"/>
  <c r="W8" i="31"/>
  <c r="O8" i="31"/>
  <c r="GC7" i="31"/>
  <c r="FT7" i="31"/>
  <c r="FK7" i="31"/>
  <c r="FB7" i="31"/>
  <c r="ES7" i="31"/>
  <c r="EJ7" i="31"/>
  <c r="EA7" i="31"/>
  <c r="DR7" i="31"/>
  <c r="DI7" i="31"/>
  <c r="CZ7" i="31"/>
  <c r="CQ7" i="31"/>
  <c r="CH7" i="31"/>
  <c r="BY7" i="31"/>
  <c r="BP7" i="31"/>
  <c r="BG7" i="31"/>
  <c r="AX7" i="31"/>
  <c r="AO7" i="31"/>
  <c r="AF7" i="31"/>
  <c r="W7" i="31"/>
  <c r="O7" i="31"/>
  <c r="GC6" i="31"/>
  <c r="FT6" i="31"/>
  <c r="FK6" i="31"/>
  <c r="FB6" i="31"/>
  <c r="ES6" i="31"/>
  <c r="EJ6" i="31"/>
  <c r="EA6" i="31"/>
  <c r="DR6" i="31"/>
  <c r="DI6" i="31"/>
  <c r="CZ6" i="31"/>
  <c r="CQ6" i="31"/>
  <c r="CH6" i="31"/>
  <c r="BY6" i="31"/>
  <c r="BP6" i="31"/>
  <c r="BG6" i="31"/>
  <c r="AX6" i="31"/>
  <c r="AO6" i="31"/>
  <c r="AF6" i="31"/>
  <c r="W6" i="31"/>
  <c r="O6" i="31"/>
  <c r="GC5" i="31"/>
  <c r="FT5" i="31"/>
  <c r="FK5" i="31"/>
  <c r="FB5" i="31"/>
  <c r="ES5" i="31"/>
  <c r="EJ5" i="31"/>
  <c r="EA5" i="31"/>
  <c r="DR5" i="31"/>
  <c r="DI5" i="31"/>
  <c r="CZ5" i="31"/>
  <c r="CQ5" i="31"/>
  <c r="CH5" i="31"/>
  <c r="BY5" i="31"/>
  <c r="BP5" i="31"/>
  <c r="BG5" i="31"/>
  <c r="AX5" i="31"/>
  <c r="AO5" i="31"/>
  <c r="AF5" i="31"/>
  <c r="W5" i="31"/>
  <c r="O5" i="31"/>
  <c r="GC4" i="31"/>
  <c r="FT4" i="31"/>
  <c r="FK4" i="31"/>
  <c r="FB4" i="31"/>
  <c r="ES4" i="31"/>
  <c r="EJ4" i="31"/>
  <c r="EA4" i="31"/>
  <c r="DR4" i="31"/>
  <c r="DI4" i="31"/>
  <c r="CZ4" i="31"/>
  <c r="CQ4" i="31"/>
  <c r="CH4" i="31"/>
  <c r="BY4" i="31"/>
  <c r="BP4" i="31"/>
  <c r="BG4" i="31"/>
  <c r="AX4" i="31"/>
  <c r="AO4" i="31"/>
  <c r="AF4" i="31"/>
  <c r="W4" i="31"/>
  <c r="O4" i="31"/>
  <c r="GC3" i="31"/>
  <c r="B21" i="31" s="1"/>
  <c r="I40" i="12" s="1"/>
  <c r="FT3" i="31"/>
  <c r="E20" i="31" s="1"/>
  <c r="L39" i="12" s="1"/>
  <c r="G22" i="34" s="1"/>
  <c r="FK3" i="31"/>
  <c r="E19" i="31" s="1"/>
  <c r="L38" i="12" s="1"/>
  <c r="G21" i="34" s="1"/>
  <c r="FB3" i="31"/>
  <c r="ES3" i="31"/>
  <c r="EJ3" i="31"/>
  <c r="EH152" i="31" s="1"/>
  <c r="EA3" i="31"/>
  <c r="E15" i="31" s="1"/>
  <c r="L34" i="12" s="1"/>
  <c r="G17" i="34" s="1"/>
  <c r="DR3" i="31"/>
  <c r="DI3" i="31"/>
  <c r="CZ3" i="31"/>
  <c r="D12" i="31" s="1"/>
  <c r="K31" i="12" s="1"/>
  <c r="CQ3" i="31"/>
  <c r="CH3" i="31"/>
  <c r="BY3" i="31"/>
  <c r="BP3" i="31"/>
  <c r="BN152" i="31" s="1"/>
  <c r="BG3" i="31"/>
  <c r="AX3" i="31"/>
  <c r="E6" i="31" s="1"/>
  <c r="L25" i="12" s="1"/>
  <c r="G8" i="34" s="1"/>
  <c r="AO3" i="31"/>
  <c r="AF3" i="31"/>
  <c r="C4" i="31" s="1"/>
  <c r="J23" i="12" s="1"/>
  <c r="W3" i="31"/>
  <c r="B3" i="31" s="1"/>
  <c r="I22" i="12" s="1"/>
  <c r="F5" i="34" s="1"/>
  <c r="O3" i="31"/>
  <c r="L25" i="4" l="1"/>
  <c r="Z41" i="12"/>
  <c r="Y41" i="12"/>
  <c r="H22" i="23" s="1"/>
  <c r="B24" i="11"/>
  <c r="E13" i="31"/>
  <c r="L32" i="12" s="1"/>
  <c r="G15" i="34" s="1"/>
  <c r="C13" i="31"/>
  <c r="J32" i="12" s="1"/>
  <c r="E14" i="31"/>
  <c r="L33" i="12" s="1"/>
  <c r="G16" i="34" s="1"/>
  <c r="C19" i="31"/>
  <c r="J38" i="12" s="1"/>
  <c r="E24" i="4"/>
  <c r="F23" i="34"/>
  <c r="C17" i="31"/>
  <c r="J36" i="12" s="1"/>
  <c r="C15" i="31"/>
  <c r="J34" i="12" s="1"/>
  <c r="E11" i="31"/>
  <c r="L30" i="12" s="1"/>
  <c r="G13" i="34" s="1"/>
  <c r="E10" i="31"/>
  <c r="L29" i="12" s="1"/>
  <c r="G12" i="34" s="1"/>
  <c r="C9" i="31"/>
  <c r="J28" i="12" s="1"/>
  <c r="E7" i="31"/>
  <c r="L26" i="12" s="1"/>
  <c r="G9" i="34" s="1"/>
  <c r="B5" i="31"/>
  <c r="I24" i="12" s="1"/>
  <c r="F7" i="34" s="1"/>
  <c r="C5" i="31"/>
  <c r="J24" i="12" s="1"/>
  <c r="C3" i="31"/>
  <c r="J22" i="12" s="1"/>
  <c r="BX152" i="31"/>
  <c r="ER152" i="31"/>
  <c r="D3" i="31"/>
  <c r="K22" i="12" s="1"/>
  <c r="D5" i="31"/>
  <c r="K24" i="12" s="1"/>
  <c r="D7" i="31"/>
  <c r="K26" i="12" s="1"/>
  <c r="D9" i="31"/>
  <c r="K28" i="12" s="1"/>
  <c r="D11" i="31"/>
  <c r="K30" i="12" s="1"/>
  <c r="D13" i="31"/>
  <c r="K32" i="12" s="1"/>
  <c r="D15" i="31"/>
  <c r="K34" i="12" s="1"/>
  <c r="D17" i="31"/>
  <c r="K36" i="12" s="1"/>
  <c r="D19" i="31"/>
  <c r="K38" i="12" s="1"/>
  <c r="B22" i="29"/>
  <c r="EO18" i="29"/>
  <c r="C7" i="31"/>
  <c r="J26" i="12" s="1"/>
  <c r="FA152" i="31"/>
  <c r="E3" i="31"/>
  <c r="L22" i="12" s="1"/>
  <c r="G5" i="34" s="1"/>
  <c r="E5" i="31"/>
  <c r="L24" i="12" s="1"/>
  <c r="G7" i="34" s="1"/>
  <c r="E9" i="31"/>
  <c r="L28" i="12" s="1"/>
  <c r="G11" i="34" s="1"/>
  <c r="B18" i="31"/>
  <c r="I37" i="12" s="1"/>
  <c r="F20" i="34" s="1"/>
  <c r="D25" i="4"/>
  <c r="CM152" i="31"/>
  <c r="FG152" i="31"/>
  <c r="B20" i="31"/>
  <c r="I39" i="12" s="1"/>
  <c r="B4" i="31"/>
  <c r="I23" i="12" s="1"/>
  <c r="F6" i="34" s="1"/>
  <c r="B6" i="31"/>
  <c r="I25" i="12" s="1"/>
  <c r="F8" i="34" s="1"/>
  <c r="B8" i="31"/>
  <c r="I27" i="12" s="1"/>
  <c r="F10" i="34" s="1"/>
  <c r="B10" i="31"/>
  <c r="I29" i="12" s="1"/>
  <c r="F12" i="34" s="1"/>
  <c r="B12" i="31"/>
  <c r="I31" i="12" s="1"/>
  <c r="F14" i="34" s="1"/>
  <c r="B14" i="31"/>
  <c r="I33" i="12" s="1"/>
  <c r="F16" i="34" s="1"/>
  <c r="B16" i="31"/>
  <c r="I35" i="12" s="1"/>
  <c r="F18" i="34" s="1"/>
  <c r="C18" i="31"/>
  <c r="J37" i="12" s="1"/>
  <c r="FR152" i="31"/>
  <c r="C6" i="31"/>
  <c r="J25" i="12" s="1"/>
  <c r="C8" i="31"/>
  <c r="J27" i="12" s="1"/>
  <c r="C10" i="31"/>
  <c r="J29" i="12" s="1"/>
  <c r="C12" i="31"/>
  <c r="J31" i="12" s="1"/>
  <c r="C14" i="31"/>
  <c r="J33" i="12" s="1"/>
  <c r="C16" i="31"/>
  <c r="J35" i="12" s="1"/>
  <c r="E17" i="31"/>
  <c r="L36" i="12" s="1"/>
  <c r="G19" i="34" s="1"/>
  <c r="AD152" i="31"/>
  <c r="DH152" i="31"/>
  <c r="GB152" i="31"/>
  <c r="C20" i="31"/>
  <c r="J39" i="12" s="1"/>
  <c r="D4" i="31"/>
  <c r="K23" i="12" s="1"/>
  <c r="D6" i="31"/>
  <c r="K25" i="12" s="1"/>
  <c r="D8" i="31"/>
  <c r="K27" i="12" s="1"/>
  <c r="D10" i="31"/>
  <c r="K29" i="12" s="1"/>
  <c r="D14" i="31"/>
  <c r="K33" i="12" s="1"/>
  <c r="D16" i="31"/>
  <c r="K35" i="12" s="1"/>
  <c r="D18" i="31"/>
  <c r="K37" i="12" s="1"/>
  <c r="C21" i="31"/>
  <c r="J40" i="12" s="1"/>
  <c r="CX152" i="31"/>
  <c r="D20" i="31"/>
  <c r="K39" i="12" s="1"/>
  <c r="E4" i="31"/>
  <c r="L23" i="12" s="1"/>
  <c r="G6" i="34" s="1"/>
  <c r="E8" i="31"/>
  <c r="L27" i="12" s="1"/>
  <c r="G10" i="34" s="1"/>
  <c r="E12" i="31"/>
  <c r="L31" i="12" s="1"/>
  <c r="G14" i="34" s="1"/>
  <c r="E16" i="31"/>
  <c r="L35" i="12" s="1"/>
  <c r="G18" i="34" s="1"/>
  <c r="E18" i="31"/>
  <c r="L37" i="12" s="1"/>
  <c r="G20" i="34" s="1"/>
  <c r="D21" i="31"/>
  <c r="K40" i="12" s="1"/>
  <c r="BC152" i="31"/>
  <c r="DW152" i="31"/>
  <c r="B7" i="31"/>
  <c r="I26" i="12" s="1"/>
  <c r="F9" i="34" s="1"/>
  <c r="B9" i="31"/>
  <c r="I28" i="12" s="1"/>
  <c r="B11" i="31"/>
  <c r="I30" i="12" s="1"/>
  <c r="F13" i="34" s="1"/>
  <c r="B13" i="31"/>
  <c r="I32" i="12" s="1"/>
  <c r="F15" i="34" s="1"/>
  <c r="B15" i="31"/>
  <c r="I34" i="12" s="1"/>
  <c r="F17" i="34" s="1"/>
  <c r="B17" i="31"/>
  <c r="I36" i="12" s="1"/>
  <c r="F19" i="34" s="1"/>
  <c r="B19" i="31"/>
  <c r="I38" i="12" s="1"/>
  <c r="E21" i="31"/>
  <c r="L40" i="12" s="1"/>
  <c r="G23" i="34" s="1"/>
  <c r="D22" i="29"/>
  <c r="E22" i="29"/>
  <c r="G41" i="12" s="1"/>
  <c r="E24" i="34" s="1"/>
  <c r="AN152" i="31"/>
  <c r="BP149" i="31"/>
  <c r="EJ149" i="31"/>
  <c r="AE152" i="31"/>
  <c r="AS152" i="31"/>
  <c r="BD152" i="31"/>
  <c r="BO152" i="31"/>
  <c r="CC152" i="31"/>
  <c r="CN152" i="31"/>
  <c r="CY152" i="31"/>
  <c r="DM152" i="31"/>
  <c r="DX152" i="31"/>
  <c r="EI152" i="31"/>
  <c r="EW152" i="31"/>
  <c r="FH152" i="31"/>
  <c r="FS152" i="31"/>
  <c r="BY149" i="31"/>
  <c r="ES149" i="31"/>
  <c r="AT152" i="31"/>
  <c r="BE152" i="31"/>
  <c r="CD152" i="31"/>
  <c r="CO152" i="31"/>
  <c r="DN152" i="31"/>
  <c r="DY152" i="31"/>
  <c r="EX152" i="31"/>
  <c r="FI152" i="31"/>
  <c r="CH149" i="31"/>
  <c r="FB149" i="31"/>
  <c r="AJ152" i="31"/>
  <c r="AU152" i="31"/>
  <c r="BF152" i="31"/>
  <c r="BT152" i="31"/>
  <c r="CE152" i="31"/>
  <c r="CP152" i="31"/>
  <c r="DD152" i="31"/>
  <c r="DO152" i="31"/>
  <c r="DZ152" i="31"/>
  <c r="EN152" i="31"/>
  <c r="EY152" i="31"/>
  <c r="FJ152" i="31"/>
  <c r="FX152" i="31"/>
  <c r="CQ149" i="31"/>
  <c r="FK149" i="31"/>
  <c r="AK152" i="31"/>
  <c r="AV152" i="31"/>
  <c r="BU152" i="31"/>
  <c r="CF152" i="31"/>
  <c r="DE152" i="31"/>
  <c r="DP152" i="31"/>
  <c r="EO152" i="31"/>
  <c r="EZ152" i="31"/>
  <c r="FY152" i="31"/>
  <c r="AF149" i="31"/>
  <c r="CZ149" i="31"/>
  <c r="FT149" i="31"/>
  <c r="AA152" i="31"/>
  <c r="AL152" i="31"/>
  <c r="AW152" i="31"/>
  <c r="BK152" i="31"/>
  <c r="BV152" i="31"/>
  <c r="CG152" i="31"/>
  <c r="CU152" i="31"/>
  <c r="DF152" i="31"/>
  <c r="DQ152" i="31"/>
  <c r="EE152" i="31"/>
  <c r="EP152" i="31"/>
  <c r="FO152" i="31"/>
  <c r="FZ152" i="31"/>
  <c r="AO149" i="31"/>
  <c r="DI149" i="31"/>
  <c r="GC149" i="31"/>
  <c r="AB152" i="31"/>
  <c r="AM152" i="31"/>
  <c r="BL152" i="31"/>
  <c r="BW152" i="31"/>
  <c r="CV152" i="31"/>
  <c r="DG152" i="31"/>
  <c r="EF152" i="31"/>
  <c r="EQ152" i="31"/>
  <c r="FP152" i="31"/>
  <c r="GA152" i="31"/>
  <c r="AX149" i="31"/>
  <c r="DR149" i="31"/>
  <c r="AC152" i="31"/>
  <c r="BB152" i="31"/>
  <c r="BM152" i="31"/>
  <c r="CL152" i="31"/>
  <c r="CW152" i="31"/>
  <c r="DV152" i="31"/>
  <c r="EG152" i="31"/>
  <c r="FF152" i="31"/>
  <c r="FQ152" i="31"/>
  <c r="BG149" i="31"/>
  <c r="EA149" i="31"/>
  <c r="B25" i="11" l="1"/>
  <c r="FK152" i="31"/>
  <c r="E23" i="4"/>
  <c r="F22" i="34"/>
  <c r="E22" i="4"/>
  <c r="F21" i="34"/>
  <c r="FB152" i="31"/>
  <c r="E12" i="4"/>
  <c r="F11" i="34"/>
  <c r="D41" i="12"/>
  <c r="C22" i="23" s="1"/>
  <c r="F41" i="12"/>
  <c r="D24" i="25" s="1"/>
  <c r="BG152" i="31"/>
  <c r="EA152" i="31"/>
  <c r="BY152" i="31"/>
  <c r="DR152" i="31"/>
  <c r="BP152" i="31"/>
  <c r="ES152" i="31"/>
  <c r="EJ152" i="31"/>
  <c r="AF152" i="31"/>
  <c r="AO152" i="31"/>
  <c r="GC152" i="31"/>
  <c r="AX152" i="31"/>
  <c r="CQ152" i="31"/>
  <c r="CH152" i="31"/>
  <c r="FT152" i="31"/>
  <c r="CZ152" i="31"/>
  <c r="DI152" i="31"/>
  <c r="B26" i="11" l="1"/>
  <c r="B27" i="11" l="1"/>
  <c r="P35" i="6"/>
  <c r="B28" i="11" l="1"/>
  <c r="Q23" i="10"/>
  <c r="P23" i="10"/>
  <c r="O23" i="10"/>
  <c r="Y23" i="10" s="1"/>
  <c r="L47" i="10"/>
  <c r="L46" i="10"/>
  <c r="L45" i="10"/>
  <c r="L44" i="10"/>
  <c r="L43" i="10"/>
  <c r="E47" i="10"/>
  <c r="E46" i="10"/>
  <c r="E45" i="10"/>
  <c r="E44" i="10"/>
  <c r="E43" i="10"/>
  <c r="L23" i="10"/>
  <c r="L22" i="10"/>
  <c r="L21" i="10"/>
  <c r="L20" i="10"/>
  <c r="E23" i="10"/>
  <c r="V23" i="10" s="1"/>
  <c r="E22" i="10"/>
  <c r="E21" i="10"/>
  <c r="E20" i="10"/>
  <c r="B29" i="11" l="1"/>
  <c r="R23" i="10"/>
  <c r="W23" i="10" s="1"/>
  <c r="S23" i="10"/>
  <c r="S47" i="10"/>
  <c r="EH15" i="29"/>
  <c r="EA15" i="29"/>
  <c r="DT15" i="29"/>
  <c r="DM15" i="29"/>
  <c r="DF15" i="29"/>
  <c r="CY15" i="29"/>
  <c r="CR15" i="29"/>
  <c r="CK15" i="29"/>
  <c r="CD15" i="29"/>
  <c r="BW15" i="29"/>
  <c r="BP15" i="29"/>
  <c r="BI15" i="29"/>
  <c r="BB15" i="29"/>
  <c r="AU15" i="29"/>
  <c r="AN15" i="29"/>
  <c r="AG15" i="29"/>
  <c r="Z15" i="29"/>
  <c r="S15" i="29"/>
  <c r="L15" i="29"/>
  <c r="EH14" i="29"/>
  <c r="EA14" i="29"/>
  <c r="DT14" i="29"/>
  <c r="DM14" i="29"/>
  <c r="DF14" i="29"/>
  <c r="CY14" i="29"/>
  <c r="CR14" i="29"/>
  <c r="CK14" i="29"/>
  <c r="CD14" i="29"/>
  <c r="BW14" i="29"/>
  <c r="BP14" i="29"/>
  <c r="BI14" i="29"/>
  <c r="BB14" i="29"/>
  <c r="AU14" i="29"/>
  <c r="AN14" i="29"/>
  <c r="AG14" i="29"/>
  <c r="Z14" i="29"/>
  <c r="S14" i="29"/>
  <c r="L14" i="29"/>
  <c r="EH13" i="29"/>
  <c r="EA13" i="29"/>
  <c r="DT13" i="29"/>
  <c r="DM13" i="29"/>
  <c r="DF13" i="29"/>
  <c r="CY13" i="29"/>
  <c r="CR13" i="29"/>
  <c r="CK13" i="29"/>
  <c r="CD13" i="29"/>
  <c r="BW13" i="29"/>
  <c r="BP13" i="29"/>
  <c r="BI13" i="29"/>
  <c r="BB13" i="29"/>
  <c r="AU13" i="29"/>
  <c r="AN13" i="29"/>
  <c r="AG13" i="29"/>
  <c r="Z13" i="29"/>
  <c r="S13" i="29"/>
  <c r="L13" i="29"/>
  <c r="EH12" i="29"/>
  <c r="EA12" i="29"/>
  <c r="DT12" i="29"/>
  <c r="DM12" i="29"/>
  <c r="DF12" i="29"/>
  <c r="CY12" i="29"/>
  <c r="CR12" i="29"/>
  <c r="CK12" i="29"/>
  <c r="CD12" i="29"/>
  <c r="BW12" i="29"/>
  <c r="BP12" i="29"/>
  <c r="BI12" i="29"/>
  <c r="BB12" i="29"/>
  <c r="AU12" i="29"/>
  <c r="AN12" i="29"/>
  <c r="AG12" i="29"/>
  <c r="Z12" i="29"/>
  <c r="S12" i="29"/>
  <c r="L12" i="29"/>
  <c r="EH11" i="29"/>
  <c r="EA11" i="29"/>
  <c r="DT11" i="29"/>
  <c r="DM11" i="29"/>
  <c r="DF11" i="29"/>
  <c r="CY11" i="29"/>
  <c r="CR11" i="29"/>
  <c r="CK11" i="29"/>
  <c r="CD11" i="29"/>
  <c r="BW11" i="29"/>
  <c r="BP11" i="29"/>
  <c r="BI11" i="29"/>
  <c r="BB11" i="29"/>
  <c r="AU11" i="29"/>
  <c r="AN11" i="29"/>
  <c r="AG11" i="29"/>
  <c r="Z11" i="29"/>
  <c r="S11" i="29"/>
  <c r="L11" i="29"/>
  <c r="EH10" i="29"/>
  <c r="EA10" i="29"/>
  <c r="DT10" i="29"/>
  <c r="DM10" i="29"/>
  <c r="DF10" i="29"/>
  <c r="CY10" i="29"/>
  <c r="CR10" i="29"/>
  <c r="CK10" i="29"/>
  <c r="CD10" i="29"/>
  <c r="BW10" i="29"/>
  <c r="BP10" i="29"/>
  <c r="BI10" i="29"/>
  <c r="BB10" i="29"/>
  <c r="AU10" i="29"/>
  <c r="AN10" i="29"/>
  <c r="AG10" i="29"/>
  <c r="Z10" i="29"/>
  <c r="S10" i="29"/>
  <c r="L10" i="29"/>
  <c r="EH9" i="29"/>
  <c r="EA9" i="29"/>
  <c r="DT9" i="29"/>
  <c r="DM9" i="29"/>
  <c r="DF9" i="29"/>
  <c r="CY9" i="29"/>
  <c r="CR9" i="29"/>
  <c r="CK9" i="29"/>
  <c r="CD9" i="29"/>
  <c r="BW9" i="29"/>
  <c r="BP9" i="29"/>
  <c r="BI9" i="29"/>
  <c r="BB9" i="29"/>
  <c r="AU9" i="29"/>
  <c r="AN9" i="29"/>
  <c r="AG9" i="29"/>
  <c r="Z9" i="29"/>
  <c r="S9" i="29"/>
  <c r="L9" i="29"/>
  <c r="EH8" i="29"/>
  <c r="EA8" i="29"/>
  <c r="DT8" i="29"/>
  <c r="DM8" i="29"/>
  <c r="DF8" i="29"/>
  <c r="CY8" i="29"/>
  <c r="CR8" i="29"/>
  <c r="CK8" i="29"/>
  <c r="CD8" i="29"/>
  <c r="BW8" i="29"/>
  <c r="BP8" i="29"/>
  <c r="BI8" i="29"/>
  <c r="BB8" i="29"/>
  <c r="AU8" i="29"/>
  <c r="AN8" i="29"/>
  <c r="AG8" i="29"/>
  <c r="Z8" i="29"/>
  <c r="S8" i="29"/>
  <c r="L8" i="29"/>
  <c r="EH7" i="29"/>
  <c r="EA7" i="29"/>
  <c r="DT7" i="29"/>
  <c r="DM7" i="29"/>
  <c r="DF7" i="29"/>
  <c r="CY7" i="29"/>
  <c r="CR7" i="29"/>
  <c r="CK7" i="29"/>
  <c r="CD7" i="29"/>
  <c r="BW7" i="29"/>
  <c r="BP7" i="29"/>
  <c r="BI7" i="29"/>
  <c r="BB7" i="29"/>
  <c r="AU7" i="29"/>
  <c r="AN7" i="29"/>
  <c r="AG7" i="29"/>
  <c r="Z7" i="29"/>
  <c r="S7" i="29"/>
  <c r="L7" i="29"/>
  <c r="EH6" i="29"/>
  <c r="EA6" i="29"/>
  <c r="DT6" i="29"/>
  <c r="DM6" i="29"/>
  <c r="DF6" i="29"/>
  <c r="CY6" i="29"/>
  <c r="CR6" i="29"/>
  <c r="CK6" i="29"/>
  <c r="CD6" i="29"/>
  <c r="BW6" i="29"/>
  <c r="BP6" i="29"/>
  <c r="BI6" i="29"/>
  <c r="BB6" i="29"/>
  <c r="AU6" i="29"/>
  <c r="AN6" i="29"/>
  <c r="AG6" i="29"/>
  <c r="Z6" i="29"/>
  <c r="S6" i="29"/>
  <c r="L6" i="29"/>
  <c r="EH5" i="29"/>
  <c r="EA5" i="29"/>
  <c r="DT5" i="29"/>
  <c r="DM5" i="29"/>
  <c r="DF5" i="29"/>
  <c r="CY5" i="29"/>
  <c r="CR5" i="29"/>
  <c r="CK5" i="29"/>
  <c r="CD5" i="29"/>
  <c r="BW5" i="29"/>
  <c r="BP5" i="29"/>
  <c r="BI5" i="29"/>
  <c r="BB5" i="29"/>
  <c r="AU5" i="29"/>
  <c r="AN5" i="29"/>
  <c r="AG5" i="29"/>
  <c r="Z5" i="29"/>
  <c r="S5" i="29"/>
  <c r="L5" i="29"/>
  <c r="EH4" i="29"/>
  <c r="EA4" i="29"/>
  <c r="DT4" i="29"/>
  <c r="DM4" i="29"/>
  <c r="DF4" i="29"/>
  <c r="CY4" i="29"/>
  <c r="CR4" i="29"/>
  <c r="CK4" i="29"/>
  <c r="B14" i="29" s="1"/>
  <c r="D33" i="12" s="1"/>
  <c r="D16" i="34" s="1"/>
  <c r="CD4" i="29"/>
  <c r="BW4" i="29"/>
  <c r="B12" i="29" s="1"/>
  <c r="D31" i="12" s="1"/>
  <c r="D14" i="34" s="1"/>
  <c r="BP4" i="29"/>
  <c r="BI4" i="29"/>
  <c r="BB4" i="29"/>
  <c r="AU4" i="29"/>
  <c r="AN4" i="29"/>
  <c r="AG4" i="29"/>
  <c r="Z4" i="29"/>
  <c r="S4" i="29"/>
  <c r="L4" i="29"/>
  <c r="B30" i="11" l="1"/>
  <c r="E17" i="29"/>
  <c r="G36" i="12" s="1"/>
  <c r="E19" i="34" s="1"/>
  <c r="B16" i="29"/>
  <c r="D35" i="12" s="1"/>
  <c r="D18" i="34" s="1"/>
  <c r="B10" i="29"/>
  <c r="D29" i="12" s="1"/>
  <c r="D12" i="34" s="1"/>
  <c r="C16" i="25"/>
  <c r="C23" i="26"/>
  <c r="C14" i="23"/>
  <c r="C17" i="4"/>
  <c r="C12" i="25"/>
  <c r="C13" i="4"/>
  <c r="C18" i="25"/>
  <c r="C14" i="25"/>
  <c r="C21" i="26"/>
  <c r="C12" i="23"/>
  <c r="C15" i="4"/>
  <c r="E9" i="29"/>
  <c r="G28" i="12" s="1"/>
  <c r="E11" i="34" s="1"/>
  <c r="B9" i="29"/>
  <c r="D28" i="12" s="1"/>
  <c r="D11" i="34" s="1"/>
  <c r="B3" i="29"/>
  <c r="D22" i="12" s="1"/>
  <c r="D5" i="34" s="1"/>
  <c r="E3" i="29"/>
  <c r="G22" i="12" s="1"/>
  <c r="E5" i="34" s="1"/>
  <c r="D3" i="29"/>
  <c r="F22" i="12" s="1"/>
  <c r="C3" i="29"/>
  <c r="E22" i="12" s="1"/>
  <c r="BI18" i="29"/>
  <c r="E4" i="29"/>
  <c r="G23" i="12" s="1"/>
  <c r="E6" i="34" s="1"/>
  <c r="B4" i="29"/>
  <c r="D23" i="12" s="1"/>
  <c r="D6" i="34" s="1"/>
  <c r="EA18" i="29"/>
  <c r="B20" i="29"/>
  <c r="D39" i="12" s="1"/>
  <c r="D22" i="34" s="1"/>
  <c r="CD18" i="29"/>
  <c r="E12" i="29"/>
  <c r="G31" i="12" s="1"/>
  <c r="E14" i="34" s="1"/>
  <c r="E21" i="29"/>
  <c r="G40" i="12" s="1"/>
  <c r="E23" i="34" s="1"/>
  <c r="EH18" i="29"/>
  <c r="B21" i="29"/>
  <c r="D40" i="12" s="1"/>
  <c r="D23" i="34" s="1"/>
  <c r="AG18" i="29"/>
  <c r="B6" i="29"/>
  <c r="D25" i="12" s="1"/>
  <c r="D8" i="34" s="1"/>
  <c r="CK18" i="29"/>
  <c r="C14" i="29"/>
  <c r="E33" i="12" s="1"/>
  <c r="E11" i="29"/>
  <c r="G30" i="12" s="1"/>
  <c r="E13" i="34" s="1"/>
  <c r="CR18" i="29"/>
  <c r="X23" i="10"/>
  <c r="B41" i="12" s="1"/>
  <c r="C24" i="34" s="1"/>
  <c r="DM18" i="29"/>
  <c r="E19" i="29"/>
  <c r="G38" i="12" s="1"/>
  <c r="E21" i="34" s="1"/>
  <c r="B19" i="29"/>
  <c r="D38" i="12" s="1"/>
  <c r="D21" i="34" s="1"/>
  <c r="Z18" i="29"/>
  <c r="B5" i="29"/>
  <c r="D24" i="12" s="1"/>
  <c r="D7" i="34" s="1"/>
  <c r="AN18" i="29"/>
  <c r="B7" i="29"/>
  <c r="D26" i="12" s="1"/>
  <c r="D9" i="34" s="1"/>
  <c r="E8" i="29"/>
  <c r="G27" i="12" s="1"/>
  <c r="E10" i="34" s="1"/>
  <c r="B8" i="29"/>
  <c r="D27" i="12" s="1"/>
  <c r="D10" i="34" s="1"/>
  <c r="E16" i="29"/>
  <c r="G35" i="12" s="1"/>
  <c r="E18" i="34" s="1"/>
  <c r="C4" i="29"/>
  <c r="E23" i="12" s="1"/>
  <c r="C6" i="29"/>
  <c r="E25" i="12" s="1"/>
  <c r="C8" i="29"/>
  <c r="E27" i="12" s="1"/>
  <c r="C10" i="29"/>
  <c r="E29" i="12" s="1"/>
  <c r="C12" i="29"/>
  <c r="E31" i="12" s="1"/>
  <c r="C16" i="29"/>
  <c r="E35" i="12" s="1"/>
  <c r="C18" i="29"/>
  <c r="E37" i="12" s="1"/>
  <c r="C20" i="29"/>
  <c r="E39" i="12" s="1"/>
  <c r="B18" i="29"/>
  <c r="D37" i="12" s="1"/>
  <c r="D20" i="34" s="1"/>
  <c r="BB18" i="29"/>
  <c r="DF18" i="29"/>
  <c r="D4" i="29"/>
  <c r="F23" i="12" s="1"/>
  <c r="D6" i="25" s="1"/>
  <c r="D6" i="29"/>
  <c r="F25" i="12" s="1"/>
  <c r="D8" i="25" s="1"/>
  <c r="D8" i="29"/>
  <c r="F27" i="12" s="1"/>
  <c r="D10" i="25" s="1"/>
  <c r="D10" i="29"/>
  <c r="F29" i="12" s="1"/>
  <c r="D12" i="25" s="1"/>
  <c r="D12" i="29"/>
  <c r="F31" i="12" s="1"/>
  <c r="D14" i="25" s="1"/>
  <c r="D14" i="29"/>
  <c r="F33" i="12" s="1"/>
  <c r="D16" i="25" s="1"/>
  <c r="D16" i="29"/>
  <c r="F35" i="12" s="1"/>
  <c r="D18" i="25" s="1"/>
  <c r="D18" i="29"/>
  <c r="F37" i="12" s="1"/>
  <c r="D20" i="25" s="1"/>
  <c r="D20" i="29"/>
  <c r="F39" i="12" s="1"/>
  <c r="D22" i="25" s="1"/>
  <c r="E6" i="29"/>
  <c r="G25" i="12" s="1"/>
  <c r="E8" i="34" s="1"/>
  <c r="E10" i="29"/>
  <c r="G29" i="12" s="1"/>
  <c r="E12" i="34" s="1"/>
  <c r="E14" i="29"/>
  <c r="G33" i="12" s="1"/>
  <c r="E16" i="34" s="1"/>
  <c r="E18" i="29"/>
  <c r="G37" i="12" s="1"/>
  <c r="E20" i="34" s="1"/>
  <c r="E20" i="29"/>
  <c r="G39" i="12" s="1"/>
  <c r="E22" i="34" s="1"/>
  <c r="B11" i="29"/>
  <c r="D30" i="12" s="1"/>
  <c r="D13" i="34" s="1"/>
  <c r="B13" i="29"/>
  <c r="D32" i="12" s="1"/>
  <c r="D15" i="34" s="1"/>
  <c r="B15" i="29"/>
  <c r="D34" i="12" s="1"/>
  <c r="D17" i="34" s="1"/>
  <c r="B17" i="29"/>
  <c r="D36" i="12" s="1"/>
  <c r="D19" i="34" s="1"/>
  <c r="C5" i="29"/>
  <c r="E24" i="12" s="1"/>
  <c r="C7" i="29"/>
  <c r="E26" i="12" s="1"/>
  <c r="C9" i="29"/>
  <c r="E28" i="12" s="1"/>
  <c r="D12" i="4" s="1"/>
  <c r="C11" i="29"/>
  <c r="E30" i="12" s="1"/>
  <c r="C13" i="29"/>
  <c r="E32" i="12" s="1"/>
  <c r="C15" i="29"/>
  <c r="E34" i="12" s="1"/>
  <c r="C17" i="29"/>
  <c r="E36" i="12" s="1"/>
  <c r="C19" i="29"/>
  <c r="E38" i="12" s="1"/>
  <c r="C21" i="29"/>
  <c r="E40" i="12" s="1"/>
  <c r="D5" i="29"/>
  <c r="F24" i="12" s="1"/>
  <c r="D7" i="25" s="1"/>
  <c r="D7" i="29"/>
  <c r="F26" i="12" s="1"/>
  <c r="D9" i="25" s="1"/>
  <c r="D9" i="29"/>
  <c r="F28" i="12" s="1"/>
  <c r="D11" i="25" s="1"/>
  <c r="D11" i="29"/>
  <c r="F30" i="12" s="1"/>
  <c r="D13" i="25" s="1"/>
  <c r="D13" i="29"/>
  <c r="F32" i="12" s="1"/>
  <c r="D15" i="25" s="1"/>
  <c r="D15" i="29"/>
  <c r="F34" i="12" s="1"/>
  <c r="D17" i="25" s="1"/>
  <c r="D17" i="29"/>
  <c r="F36" i="12" s="1"/>
  <c r="D19" i="25" s="1"/>
  <c r="D19" i="29"/>
  <c r="F38" i="12" s="1"/>
  <c r="D21" i="25" s="1"/>
  <c r="D21" i="29"/>
  <c r="F40" i="12" s="1"/>
  <c r="D23" i="25" s="1"/>
  <c r="E5" i="29"/>
  <c r="G24" i="12" s="1"/>
  <c r="E7" i="34" s="1"/>
  <c r="E7" i="29"/>
  <c r="G26" i="12" s="1"/>
  <c r="E9" i="34" s="1"/>
  <c r="E13" i="29"/>
  <c r="G32" i="12" s="1"/>
  <c r="E15" i="34" s="1"/>
  <c r="E15" i="29"/>
  <c r="G34" i="12" s="1"/>
  <c r="E17" i="34" s="1"/>
  <c r="AU18" i="29"/>
  <c r="CY18" i="29"/>
  <c r="L18" i="29"/>
  <c r="BP18" i="29"/>
  <c r="DT18" i="29"/>
  <c r="S18" i="29"/>
  <c r="BW18" i="29"/>
  <c r="B31" i="11" l="1"/>
  <c r="C19" i="4"/>
  <c r="C16" i="23"/>
  <c r="C10" i="23"/>
  <c r="C19" i="26"/>
  <c r="C10" i="25"/>
  <c r="C17" i="26"/>
  <c r="C8" i="23"/>
  <c r="C23" i="25"/>
  <c r="C21" i="23"/>
  <c r="C24" i="4"/>
  <c r="B22" i="23"/>
  <c r="B24" i="25"/>
  <c r="B25" i="4"/>
  <c r="C9" i="25"/>
  <c r="C16" i="26"/>
  <c r="C7" i="23"/>
  <c r="C17" i="25"/>
  <c r="C24" i="26"/>
  <c r="C15" i="23"/>
  <c r="C18" i="4"/>
  <c r="C17" i="23"/>
  <c r="C19" i="25"/>
  <c r="C20" i="4"/>
  <c r="C15" i="25"/>
  <c r="C22" i="26"/>
  <c r="C13" i="23"/>
  <c r="C16" i="4"/>
  <c r="C7" i="25"/>
  <c r="C14" i="26"/>
  <c r="C5" i="23"/>
  <c r="C13" i="25"/>
  <c r="C20" i="26"/>
  <c r="C11" i="23"/>
  <c r="C14" i="4"/>
  <c r="C22" i="25"/>
  <c r="C20" i="23"/>
  <c r="C23" i="4"/>
  <c r="C12" i="26"/>
  <c r="C3" i="23"/>
  <c r="C5" i="25"/>
  <c r="C6" i="25"/>
  <c r="C13" i="26"/>
  <c r="C4" i="23"/>
  <c r="C20" i="25"/>
  <c r="C18" i="23"/>
  <c r="C21" i="4"/>
  <c r="C21" i="25"/>
  <c r="C19" i="23"/>
  <c r="C22" i="4"/>
  <c r="C8" i="25"/>
  <c r="C15" i="26"/>
  <c r="C6" i="23"/>
  <c r="C18" i="26"/>
  <c r="C9" i="23"/>
  <c r="C11" i="25"/>
  <c r="C12" i="4"/>
  <c r="P29" i="10"/>
  <c r="O28" i="10"/>
  <c r="S22" i="10"/>
  <c r="B32" i="11" l="1"/>
  <c r="B33" i="11" l="1"/>
  <c r="I32" i="11"/>
  <c r="K32" i="11"/>
  <c r="AH21" i="21"/>
  <c r="AG21" i="21"/>
  <c r="AF33" i="21"/>
  <c r="AF9" i="21"/>
  <c r="J33" i="11" l="1"/>
  <c r="N41" i="12" s="1"/>
  <c r="O41" i="1"/>
  <c r="N41" i="1"/>
  <c r="L33" i="11" l="1"/>
  <c r="I33" i="11"/>
  <c r="H24" i="34"/>
  <c r="E22" i="23"/>
  <c r="G24" i="25"/>
  <c r="G25" i="4"/>
  <c r="N25" i="4" s="1"/>
  <c r="M33" i="11" l="1"/>
  <c r="K33" i="11"/>
  <c r="O23" i="1"/>
  <c r="AF45" i="21"/>
  <c r="O33" i="6" l="1"/>
  <c r="R42" i="1" l="1"/>
  <c r="AB41" i="12" s="1"/>
  <c r="N24" i="34" s="1"/>
  <c r="Q42" i="1"/>
  <c r="R40" i="1"/>
  <c r="Q40" i="1"/>
  <c r="P40" i="1"/>
  <c r="O40" i="1"/>
  <c r="Y39" i="12" s="1"/>
  <c r="M22" i="34" s="1"/>
  <c r="Y40" i="12"/>
  <c r="N40" i="1"/>
  <c r="N39" i="1"/>
  <c r="K24" i="4" l="1"/>
  <c r="M23" i="34"/>
  <c r="AA41" i="12"/>
  <c r="L24" i="25" s="1"/>
  <c r="Q22" i="10"/>
  <c r="P22" i="10"/>
  <c r="O22" i="10"/>
  <c r="R22" i="10" l="1"/>
  <c r="W344" i="21"/>
  <c r="U344" i="21"/>
  <c r="S344" i="21"/>
  <c r="W343" i="21"/>
  <c r="U343" i="21"/>
  <c r="S343" i="21"/>
  <c r="AI333" i="21"/>
  <c r="AH333" i="21"/>
  <c r="AG333" i="21"/>
  <c r="AF333" i="21"/>
  <c r="AE333" i="21"/>
  <c r="AA333" i="21"/>
  <c r="S35" i="6" l="1"/>
  <c r="P40" i="12"/>
  <c r="I23" i="34" s="1"/>
  <c r="E24" i="26"/>
  <c r="H24" i="26" l="1"/>
  <c r="H24" i="4"/>
  <c r="H23" i="25"/>
  <c r="E23" i="25"/>
  <c r="O35" i="6"/>
  <c r="S40" i="12"/>
  <c r="D24" i="26"/>
  <c r="I24" i="26" l="1"/>
  <c r="J23" i="34"/>
  <c r="AI321" i="21"/>
  <c r="AH321" i="21"/>
  <c r="AI309" i="21"/>
  <c r="AH309" i="21"/>
  <c r="AI297" i="21"/>
  <c r="AH297" i="21"/>
  <c r="AI285" i="21"/>
  <c r="AH285" i="21"/>
  <c r="AI273" i="21"/>
  <c r="AH273" i="21"/>
  <c r="AI261" i="21"/>
  <c r="AH261" i="21"/>
  <c r="AI249" i="21"/>
  <c r="AH249" i="21"/>
  <c r="AI237" i="21"/>
  <c r="AH237" i="21"/>
  <c r="AI225" i="21"/>
  <c r="AH225" i="21"/>
  <c r="AI213" i="21"/>
  <c r="AH213" i="21"/>
  <c r="AI201" i="21"/>
  <c r="AH201" i="21"/>
  <c r="AI189" i="21"/>
  <c r="AH189" i="21"/>
  <c r="AI177" i="21"/>
  <c r="AH177" i="21"/>
  <c r="AI165" i="21"/>
  <c r="AH165" i="21"/>
  <c r="AI153" i="21"/>
  <c r="AH153" i="21"/>
  <c r="AI141" i="21"/>
  <c r="AH141" i="21"/>
  <c r="AI129" i="21"/>
  <c r="AH129" i="21"/>
  <c r="AI117" i="21"/>
  <c r="AH117" i="21"/>
  <c r="AI105" i="21"/>
  <c r="AH105" i="21"/>
  <c r="AI93" i="21"/>
  <c r="AH93" i="21"/>
  <c r="AI81" i="21"/>
  <c r="AH81" i="21"/>
  <c r="AI69" i="21"/>
  <c r="AH69" i="21"/>
  <c r="AI57" i="21"/>
  <c r="AH57" i="21"/>
  <c r="AI45" i="21"/>
  <c r="AH45" i="21"/>
  <c r="AI33" i="21"/>
  <c r="AH33" i="21"/>
  <c r="AI21" i="21"/>
  <c r="AI9" i="21"/>
  <c r="AH9" i="21"/>
  <c r="J32" i="11"/>
  <c r="N40" i="12" s="1"/>
  <c r="H23" i="34" s="1"/>
  <c r="L32" i="11"/>
  <c r="M32" i="11"/>
  <c r="AG321" i="21"/>
  <c r="AF321" i="21"/>
  <c r="AE321" i="21"/>
  <c r="AA321" i="21"/>
  <c r="Z321" i="21"/>
  <c r="Z309" i="21"/>
  <c r="S321" i="21"/>
  <c r="U321" i="21"/>
  <c r="W321" i="21"/>
  <c r="S322" i="21"/>
  <c r="U322" i="21"/>
  <c r="W322" i="21"/>
  <c r="S323" i="21"/>
  <c r="U323" i="21"/>
  <c r="W323" i="21"/>
  <c r="S324" i="21"/>
  <c r="U324" i="21"/>
  <c r="W324" i="21"/>
  <c r="S325" i="21"/>
  <c r="U325" i="21"/>
  <c r="W325" i="21"/>
  <c r="U326" i="21"/>
  <c r="W326" i="21"/>
  <c r="S328" i="21"/>
  <c r="U328" i="21"/>
  <c r="W328" i="21"/>
  <c r="S329" i="21"/>
  <c r="U329" i="21"/>
  <c r="W329" i="21"/>
  <c r="S330" i="21"/>
  <c r="U330" i="21"/>
  <c r="W330" i="21"/>
  <c r="S331" i="21"/>
  <c r="U331" i="21"/>
  <c r="W331" i="21"/>
  <c r="S332" i="21"/>
  <c r="U332" i="21"/>
  <c r="W332" i="21"/>
  <c r="U333" i="21"/>
  <c r="W333" i="21"/>
  <c r="S334" i="21"/>
  <c r="U334" i="21"/>
  <c r="W334" i="21"/>
  <c r="S335" i="21"/>
  <c r="U335" i="21"/>
  <c r="W335" i="21"/>
  <c r="S336" i="21"/>
  <c r="U336" i="21"/>
  <c r="W336" i="21"/>
  <c r="U337" i="21"/>
  <c r="W337" i="21"/>
  <c r="S340" i="21"/>
  <c r="U340" i="21"/>
  <c r="W340" i="21"/>
  <c r="S341" i="21"/>
  <c r="U341" i="21"/>
  <c r="W341" i="21"/>
  <c r="S342" i="21"/>
  <c r="T333" i="21" s="1"/>
  <c r="U342" i="21"/>
  <c r="W342" i="21"/>
  <c r="V333" i="21" l="1"/>
  <c r="X321" i="21"/>
  <c r="X333" i="21"/>
  <c r="AC333" i="21"/>
  <c r="G24" i="26"/>
  <c r="G23" i="25"/>
  <c r="G24" i="4"/>
  <c r="V321" i="21"/>
  <c r="AC321" i="21"/>
  <c r="T321" i="21"/>
  <c r="AB321" i="21"/>
  <c r="AB333" i="21"/>
  <c r="E21" i="23" l="1"/>
  <c r="D24" i="4"/>
  <c r="Q46" i="10" l="1"/>
  <c r="P46" i="10"/>
  <c r="O46" i="10"/>
  <c r="S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S46" i="10"/>
  <c r="S45" i="10"/>
  <c r="S44" i="10"/>
  <c r="E42" i="10"/>
  <c r="E41" i="10"/>
  <c r="E40" i="10"/>
  <c r="E39" i="10"/>
  <c r="S39" i="10" s="1"/>
  <c r="E38" i="10"/>
  <c r="S38" i="10" s="1"/>
  <c r="E37" i="10"/>
  <c r="E36" i="10"/>
  <c r="E35" i="10"/>
  <c r="E34" i="10"/>
  <c r="E33" i="10"/>
  <c r="E32" i="10"/>
  <c r="E31" i="10"/>
  <c r="S31" i="10" s="1"/>
  <c r="E30" i="10"/>
  <c r="S30" i="10" s="1"/>
  <c r="E29" i="10"/>
  <c r="E28" i="10"/>
  <c r="V22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S29" i="10" l="1"/>
  <c r="S33" i="10"/>
  <c r="S37" i="10"/>
  <c r="S41" i="10"/>
  <c r="S32" i="10"/>
  <c r="S36" i="10"/>
  <c r="S40" i="10"/>
  <c r="S35" i="10"/>
  <c r="S28" i="10"/>
  <c r="V4" i="10"/>
  <c r="S34" i="10"/>
  <c r="S42" i="10"/>
  <c r="S4" i="10"/>
  <c r="X4" i="10" s="1"/>
  <c r="B22" i="12" s="1"/>
  <c r="X22" i="10"/>
  <c r="B40" i="12" s="1"/>
  <c r="C23" i="34" s="1"/>
  <c r="Y22" i="10"/>
  <c r="R46" i="10"/>
  <c r="W22" i="10" s="1"/>
  <c r="B5" i="25" l="1"/>
  <c r="C5" i="34"/>
  <c r="B23" i="25"/>
  <c r="B21" i="23"/>
  <c r="B24" i="4"/>
  <c r="B24" i="26"/>
  <c r="R35" i="6"/>
  <c r="R40" i="12" s="1"/>
  <c r="I23" i="25" s="1"/>
  <c r="Q35" i="6"/>
  <c r="Q40" i="12" s="1"/>
  <c r="I24" i="4" s="1"/>
  <c r="F21" i="23" l="1"/>
  <c r="F24" i="4" l="1"/>
  <c r="F23" i="25"/>
  <c r="F24" i="26"/>
  <c r="D21" i="23" l="1"/>
  <c r="Z40" i="12"/>
  <c r="L24" i="4" s="1"/>
  <c r="Q41" i="1"/>
  <c r="AA40" i="12" s="1"/>
  <c r="L23" i="25" s="1"/>
  <c r="R41" i="1"/>
  <c r="AB40" i="12" s="1"/>
  <c r="M24" i="26" l="1"/>
  <c r="N23" i="34"/>
  <c r="H21" i="23"/>
  <c r="K23" i="25"/>
  <c r="L24" i="26"/>
  <c r="I29" i="11"/>
  <c r="J29" i="11"/>
  <c r="N37" i="12" s="1"/>
  <c r="H20" i="34" s="1"/>
  <c r="K29" i="11"/>
  <c r="L29" i="11"/>
  <c r="M29" i="11"/>
  <c r="I30" i="11"/>
  <c r="J30" i="11"/>
  <c r="N38" i="12" s="1"/>
  <c r="H21" i="34" s="1"/>
  <c r="K30" i="11"/>
  <c r="L30" i="11"/>
  <c r="M30" i="11"/>
  <c r="I31" i="11"/>
  <c r="J31" i="11"/>
  <c r="N39" i="12" s="1"/>
  <c r="H22" i="34" s="1"/>
  <c r="K31" i="11"/>
  <c r="L31" i="11"/>
  <c r="M31" i="11"/>
  <c r="G23" i="26" l="1"/>
  <c r="G22" i="25"/>
  <c r="G23" i="4"/>
  <c r="D23" i="4"/>
  <c r="D23" i="26"/>
  <c r="Q21" i="10"/>
  <c r="Q45" i="10"/>
  <c r="O34" i="6" l="1"/>
  <c r="P34" i="6"/>
  <c r="P39" i="12" s="1"/>
  <c r="I22" i="34" s="1"/>
  <c r="Q34" i="6"/>
  <c r="Q39" i="12" s="1"/>
  <c r="I23" i="4" s="1"/>
  <c r="R34" i="6"/>
  <c r="R39" i="12" s="1"/>
  <c r="I22" i="25" s="1"/>
  <c r="S34" i="6"/>
  <c r="S39" i="12" s="1"/>
  <c r="Q33" i="6"/>
  <c r="Q38" i="12" s="1"/>
  <c r="I23" i="26" l="1"/>
  <c r="J22" i="34"/>
  <c r="H22" i="25"/>
  <c r="H23" i="26"/>
  <c r="F20" i="23"/>
  <c r="S15" i="21"/>
  <c r="P33" i="6" l="1"/>
  <c r="P38" i="12" s="1"/>
  <c r="H22" i="4" l="1"/>
  <c r="I21" i="34"/>
  <c r="H21" i="25"/>
  <c r="H22" i="26"/>
  <c r="AA21" i="21"/>
  <c r="AA33" i="21"/>
  <c r="AA45" i="21"/>
  <c r="AA57" i="21"/>
  <c r="AA69" i="21"/>
  <c r="AA81" i="21"/>
  <c r="AA93" i="21"/>
  <c r="AA105" i="21"/>
  <c r="AA117" i="21"/>
  <c r="AA129" i="21"/>
  <c r="AA141" i="21"/>
  <c r="AA153" i="21"/>
  <c r="AA165" i="21"/>
  <c r="AA177" i="21"/>
  <c r="AA189" i="21"/>
  <c r="AA201" i="21"/>
  <c r="AA213" i="21"/>
  <c r="AA225" i="21"/>
  <c r="AA237" i="21"/>
  <c r="AA249" i="21"/>
  <c r="AA261" i="21"/>
  <c r="AA273" i="21"/>
  <c r="AA285" i="21"/>
  <c r="AA297" i="21"/>
  <c r="AA309" i="21"/>
  <c r="AA9" i="21"/>
  <c r="Z9" i="21"/>
  <c r="Z21" i="21"/>
  <c r="Z33" i="21"/>
  <c r="Z45" i="21"/>
  <c r="Z57" i="21"/>
  <c r="Z69" i="21"/>
  <c r="Z81" i="21"/>
  <c r="Z93" i="21"/>
  <c r="Z105" i="21"/>
  <c r="Z117" i="21"/>
  <c r="Z129" i="21"/>
  <c r="Z141" i="21"/>
  <c r="Z153" i="21"/>
  <c r="Z165" i="21"/>
  <c r="Z177" i="21"/>
  <c r="Z189" i="21"/>
  <c r="Z201" i="21"/>
  <c r="Z213" i="21"/>
  <c r="Z225" i="21"/>
  <c r="Z237" i="21"/>
  <c r="Z249" i="21"/>
  <c r="Z261" i="21"/>
  <c r="Z273" i="21"/>
  <c r="Z285" i="21"/>
  <c r="Z297" i="21"/>
  <c r="AF21" i="21" l="1"/>
  <c r="AG33" i="21"/>
  <c r="AG45" i="21"/>
  <c r="AF57" i="21"/>
  <c r="AG57" i="21"/>
  <c r="AF69" i="21"/>
  <c r="AG69" i="21"/>
  <c r="AF81" i="21"/>
  <c r="AG81" i="21"/>
  <c r="AF93" i="21"/>
  <c r="AG93" i="21"/>
  <c r="AF105" i="21"/>
  <c r="AG105" i="21"/>
  <c r="AF117" i="21"/>
  <c r="AG117" i="21"/>
  <c r="AF129" i="21"/>
  <c r="AG129" i="21"/>
  <c r="AF141" i="21"/>
  <c r="AG141" i="21"/>
  <c r="AF153" i="21"/>
  <c r="AG153" i="21"/>
  <c r="AF165" i="21"/>
  <c r="AG165" i="21"/>
  <c r="AF177" i="21"/>
  <c r="AG177" i="21"/>
  <c r="AF189" i="21"/>
  <c r="AG189" i="21"/>
  <c r="AF201" i="21"/>
  <c r="AG201" i="21"/>
  <c r="AF213" i="21"/>
  <c r="AG213" i="21"/>
  <c r="AF225" i="21"/>
  <c r="AG225" i="21"/>
  <c r="AF237" i="21"/>
  <c r="AG237" i="21"/>
  <c r="AF249" i="21"/>
  <c r="AG249" i="21"/>
  <c r="AF261" i="21"/>
  <c r="AG261" i="21"/>
  <c r="AF273" i="21"/>
  <c r="AG273" i="21"/>
  <c r="AF285" i="21"/>
  <c r="AG285" i="21"/>
  <c r="AF297" i="21"/>
  <c r="AG297" i="21"/>
  <c r="AF309" i="21"/>
  <c r="AG309" i="21"/>
  <c r="AG9" i="21"/>
  <c r="O21" i="10" l="1"/>
  <c r="P21" i="10"/>
  <c r="O45" i="10"/>
  <c r="P45" i="10"/>
  <c r="V20" i="10"/>
  <c r="R45" i="10" l="1"/>
  <c r="R21" i="10"/>
  <c r="Y21" i="10"/>
  <c r="V21" i="10"/>
  <c r="S21" i="10"/>
  <c r="S9" i="21"/>
  <c r="AE21" i="21"/>
  <c r="AE33" i="21"/>
  <c r="AE45" i="21"/>
  <c r="AE57" i="21"/>
  <c r="AE69" i="21"/>
  <c r="AE81" i="21"/>
  <c r="AE93" i="21"/>
  <c r="AE105" i="21"/>
  <c r="AE117" i="21"/>
  <c r="AE129" i="21"/>
  <c r="AE141" i="21"/>
  <c r="AE153" i="21"/>
  <c r="AE165" i="21"/>
  <c r="AE177" i="21"/>
  <c r="AE189" i="21"/>
  <c r="AE201" i="21"/>
  <c r="AE213" i="21"/>
  <c r="AE225" i="21"/>
  <c r="AE237" i="21"/>
  <c r="AE249" i="21"/>
  <c r="AE261" i="21"/>
  <c r="AE273" i="21"/>
  <c r="AE285" i="21"/>
  <c r="AE297" i="21"/>
  <c r="AE309" i="21"/>
  <c r="AE9" i="21"/>
  <c r="U320" i="21"/>
  <c r="U319" i="21"/>
  <c r="U318" i="21"/>
  <c r="U317" i="21"/>
  <c r="U316" i="21"/>
  <c r="U313" i="21"/>
  <c r="U312" i="21"/>
  <c r="U311" i="21"/>
  <c r="U310" i="21"/>
  <c r="U309" i="21"/>
  <c r="U308" i="21"/>
  <c r="U307" i="21"/>
  <c r="U306" i="21"/>
  <c r="U305" i="21"/>
  <c r="U304" i="21"/>
  <c r="U301" i="21"/>
  <c r="U300" i="21"/>
  <c r="U299" i="21"/>
  <c r="U298" i="21"/>
  <c r="U297" i="21"/>
  <c r="U296" i="21"/>
  <c r="U295" i="21"/>
  <c r="U294" i="21"/>
  <c r="U293" i="21"/>
  <c r="U292" i="21"/>
  <c r="U290" i="21"/>
  <c r="U289" i="21"/>
  <c r="U288" i="21"/>
  <c r="U287" i="21"/>
  <c r="U286" i="21"/>
  <c r="U285" i="21"/>
  <c r="U284" i="21"/>
  <c r="U283" i="21"/>
  <c r="U282" i="21"/>
  <c r="U281" i="21"/>
  <c r="U280" i="21"/>
  <c r="U278" i="21"/>
  <c r="U277" i="21"/>
  <c r="U276" i="21"/>
  <c r="U275" i="21"/>
  <c r="U274" i="21"/>
  <c r="U273" i="21"/>
  <c r="U272" i="21"/>
  <c r="U271" i="21"/>
  <c r="U270" i="21"/>
  <c r="U269" i="21"/>
  <c r="U266" i="21"/>
  <c r="U265" i="21"/>
  <c r="U264" i="21"/>
  <c r="U263" i="21"/>
  <c r="U262" i="21"/>
  <c r="U261" i="21"/>
  <c r="U260" i="21"/>
  <c r="U259" i="21"/>
  <c r="U258" i="21"/>
  <c r="U257" i="21"/>
  <c r="U256" i="21"/>
  <c r="U254" i="21"/>
  <c r="U253" i="21"/>
  <c r="U252" i="21"/>
  <c r="U251" i="21"/>
  <c r="U250" i="21"/>
  <c r="U249" i="21"/>
  <c r="U248" i="21"/>
  <c r="U247" i="21"/>
  <c r="U246" i="21"/>
  <c r="U245" i="21"/>
  <c r="U242" i="21"/>
  <c r="U241" i="21"/>
  <c r="U240" i="21"/>
  <c r="U239" i="21"/>
  <c r="U238" i="21"/>
  <c r="U237" i="21"/>
  <c r="U236" i="21"/>
  <c r="U235" i="21"/>
  <c r="U234" i="21"/>
  <c r="U231" i="21"/>
  <c r="U229" i="21"/>
  <c r="U228" i="21"/>
  <c r="U227" i="21"/>
  <c r="U226" i="21"/>
  <c r="U225" i="21"/>
  <c r="U224" i="21"/>
  <c r="U223" i="21"/>
  <c r="U222" i="21"/>
  <c r="U221" i="21"/>
  <c r="U218" i="21"/>
  <c r="U217" i="21"/>
  <c r="U216" i="21"/>
  <c r="U215" i="21"/>
  <c r="U214" i="21"/>
  <c r="U213" i="21"/>
  <c r="U212" i="21"/>
  <c r="U211" i="21"/>
  <c r="U210" i="21"/>
  <c r="U209" i="21"/>
  <c r="U208" i="21"/>
  <c r="U205" i="21"/>
  <c r="U204" i="21"/>
  <c r="U203" i="21"/>
  <c r="U202" i="21"/>
  <c r="U201" i="21"/>
  <c r="U200" i="21"/>
  <c r="U199" i="21"/>
  <c r="U198" i="21"/>
  <c r="U197" i="21"/>
  <c r="U196" i="21"/>
  <c r="U194" i="21"/>
  <c r="U193" i="21"/>
  <c r="U192" i="21"/>
  <c r="U191" i="21"/>
  <c r="U190" i="21"/>
  <c r="U189" i="21"/>
  <c r="U188" i="21"/>
  <c r="U187" i="21"/>
  <c r="U186" i="21"/>
  <c r="U185" i="21"/>
  <c r="U184" i="21"/>
  <c r="U183" i="21"/>
  <c r="U182" i="21"/>
  <c r="U181" i="21"/>
  <c r="U179" i="21"/>
  <c r="U178" i="21"/>
  <c r="U177" i="21"/>
  <c r="U176" i="21"/>
  <c r="U175" i="21"/>
  <c r="U174" i="21"/>
  <c r="U173" i="21"/>
  <c r="U172" i="21"/>
  <c r="U169" i="21"/>
  <c r="U168" i="21"/>
  <c r="U167" i="21"/>
  <c r="U166" i="21"/>
  <c r="U165" i="21"/>
  <c r="U164" i="21"/>
  <c r="U163" i="21"/>
  <c r="U161" i="21"/>
  <c r="U160" i="21"/>
  <c r="U159" i="21"/>
  <c r="U158" i="21"/>
  <c r="U157" i="21"/>
  <c r="U156" i="21"/>
  <c r="U155" i="21"/>
  <c r="U153" i="21"/>
  <c r="U152" i="21"/>
  <c r="U151" i="21"/>
  <c r="U150" i="21"/>
  <c r="U149" i="21"/>
  <c r="U145" i="21"/>
  <c r="U144" i="21"/>
  <c r="U143" i="21"/>
  <c r="U142" i="21"/>
  <c r="U141" i="21"/>
  <c r="U139" i="21"/>
  <c r="U138" i="21"/>
  <c r="U137" i="21"/>
  <c r="U136" i="21"/>
  <c r="U134" i="21"/>
  <c r="U133" i="21"/>
  <c r="U132" i="21"/>
  <c r="U131" i="21"/>
  <c r="U130" i="21"/>
  <c r="U129" i="21"/>
  <c r="U128" i="21"/>
  <c r="U127" i="21"/>
  <c r="U126" i="21"/>
  <c r="U125" i="21"/>
  <c r="U124" i="21"/>
  <c r="U122" i="21"/>
  <c r="U121" i="21"/>
  <c r="U120" i="21"/>
  <c r="U119" i="21"/>
  <c r="U118" i="21"/>
  <c r="U117" i="21"/>
  <c r="U116" i="21"/>
  <c r="U115" i="21"/>
  <c r="U114" i="21"/>
  <c r="U113" i="21"/>
  <c r="U110" i="21"/>
  <c r="U109" i="21"/>
  <c r="U108" i="21"/>
  <c r="U107" i="21"/>
  <c r="U106" i="21"/>
  <c r="U105" i="21"/>
  <c r="U104" i="21"/>
  <c r="U103" i="21"/>
  <c r="U102" i="21"/>
  <c r="U101" i="21"/>
  <c r="U100" i="21"/>
  <c r="U99" i="21"/>
  <c r="U98" i="21"/>
  <c r="U96" i="21"/>
  <c r="U95" i="21"/>
  <c r="U94" i="21"/>
  <c r="U93" i="21"/>
  <c r="U92" i="21"/>
  <c r="U91" i="21"/>
  <c r="U90" i="21"/>
  <c r="U89" i="21"/>
  <c r="U87" i="21"/>
  <c r="U86" i="21"/>
  <c r="U85" i="21"/>
  <c r="U84" i="21"/>
  <c r="U83" i="21"/>
  <c r="U82" i="21"/>
  <c r="U81" i="21"/>
  <c r="U80" i="21"/>
  <c r="U79" i="21"/>
  <c r="U78" i="21"/>
  <c r="U77" i="21"/>
  <c r="U72" i="21"/>
  <c r="U71" i="21"/>
  <c r="U70" i="21"/>
  <c r="U69" i="21"/>
  <c r="U68" i="21"/>
  <c r="U67" i="21"/>
  <c r="U66" i="21"/>
  <c r="U65" i="21"/>
  <c r="U64" i="21"/>
  <c r="U63" i="21"/>
  <c r="U62" i="21"/>
  <c r="U61" i="21"/>
  <c r="U60" i="21"/>
  <c r="U59" i="21"/>
  <c r="U58" i="21"/>
  <c r="U57" i="21"/>
  <c r="U56" i="21"/>
  <c r="U55" i="21"/>
  <c r="U54" i="21"/>
  <c r="U53" i="21"/>
  <c r="U48" i="21"/>
  <c r="U47" i="21"/>
  <c r="U46" i="21"/>
  <c r="U45" i="21"/>
  <c r="U44" i="21"/>
  <c r="U43" i="21"/>
  <c r="U41" i="21"/>
  <c r="U40" i="21"/>
  <c r="U39" i="21"/>
  <c r="U38" i="21"/>
  <c r="U37" i="21"/>
  <c r="U36" i="21"/>
  <c r="U35" i="21"/>
  <c r="U34" i="21"/>
  <c r="U33" i="21"/>
  <c r="U32" i="21"/>
  <c r="U31" i="21"/>
  <c r="U30" i="21"/>
  <c r="U29" i="21"/>
  <c r="U28" i="21"/>
  <c r="U27" i="21"/>
  <c r="U26" i="21"/>
  <c r="U25" i="21"/>
  <c r="U24" i="21"/>
  <c r="U23" i="21"/>
  <c r="U22" i="21"/>
  <c r="U21" i="21"/>
  <c r="U20" i="21"/>
  <c r="U19" i="21"/>
  <c r="U18" i="21"/>
  <c r="U17" i="21"/>
  <c r="U16" i="21"/>
  <c r="U15" i="21"/>
  <c r="U14" i="21"/>
  <c r="U13" i="21"/>
  <c r="U12" i="21"/>
  <c r="U11" i="21"/>
  <c r="U10" i="21"/>
  <c r="U9" i="21"/>
  <c r="S320" i="21"/>
  <c r="S319" i="21"/>
  <c r="S318" i="21"/>
  <c r="S317" i="21"/>
  <c r="S316" i="21"/>
  <c r="S313" i="21"/>
  <c r="S312" i="21"/>
  <c r="S311" i="21"/>
  <c r="S310" i="21"/>
  <c r="S309" i="21"/>
  <c r="S308" i="21"/>
  <c r="S307" i="21"/>
  <c r="S306" i="21"/>
  <c r="S305" i="21"/>
  <c r="S304" i="21"/>
  <c r="S303" i="21"/>
  <c r="S302" i="21"/>
  <c r="S301" i="21"/>
  <c r="S300" i="21"/>
  <c r="S299" i="21"/>
  <c r="S298" i="21"/>
  <c r="S297" i="21"/>
  <c r="S296" i="21"/>
  <c r="S295" i="21"/>
  <c r="S294" i="21"/>
  <c r="S293" i="21"/>
  <c r="S290" i="21"/>
  <c r="S289" i="21"/>
  <c r="S288" i="21"/>
  <c r="S287" i="21"/>
  <c r="S286" i="21"/>
  <c r="S285" i="21"/>
  <c r="S284" i="21"/>
  <c r="S283" i="21"/>
  <c r="S282" i="21"/>
  <c r="S281" i="21"/>
  <c r="S279" i="21"/>
  <c r="S278" i="21"/>
  <c r="S277" i="21"/>
  <c r="S276" i="21"/>
  <c r="S275" i="21"/>
  <c r="S274" i="21"/>
  <c r="S273" i="21"/>
  <c r="S272" i="21"/>
  <c r="S271" i="21"/>
  <c r="S270" i="21"/>
  <c r="S269" i="21"/>
  <c r="S268" i="21"/>
  <c r="S265" i="21"/>
  <c r="S264" i="21"/>
  <c r="S263" i="21"/>
  <c r="S262" i="21"/>
  <c r="S261" i="21"/>
  <c r="S260" i="21"/>
  <c r="S259" i="21"/>
  <c r="S258" i="21"/>
  <c r="S257" i="21"/>
  <c r="S254" i="21"/>
  <c r="S253" i="21"/>
  <c r="S252" i="21"/>
  <c r="S251" i="21"/>
  <c r="S250" i="21"/>
  <c r="S249" i="21"/>
  <c r="S248" i="21"/>
  <c r="S247" i="21"/>
  <c r="S246" i="21"/>
  <c r="S245" i="21"/>
  <c r="S244" i="21"/>
  <c r="S243" i="21"/>
  <c r="S242" i="21"/>
  <c r="S241" i="21"/>
  <c r="S240" i="21"/>
  <c r="S239" i="21"/>
  <c r="S238" i="21"/>
  <c r="S237" i="21"/>
  <c r="S236" i="21"/>
  <c r="S235" i="21"/>
  <c r="S234" i="21"/>
  <c r="S233" i="21"/>
  <c r="S232" i="21"/>
  <c r="S231" i="21"/>
  <c r="S230" i="21"/>
  <c r="S229" i="21"/>
  <c r="S228" i="21"/>
  <c r="S227" i="21"/>
  <c r="S226" i="21"/>
  <c r="S225" i="21"/>
  <c r="S224" i="21"/>
  <c r="S223" i="21"/>
  <c r="S222" i="21"/>
  <c r="S221" i="21"/>
  <c r="S220" i="21"/>
  <c r="S218" i="21"/>
  <c r="S217" i="21"/>
  <c r="S216" i="21"/>
  <c r="S215" i="21"/>
  <c r="S214" i="21"/>
  <c r="S213" i="21"/>
  <c r="S212" i="21"/>
  <c r="S211" i="21"/>
  <c r="S210" i="21"/>
  <c r="S205" i="21"/>
  <c r="S204" i="21"/>
  <c r="S203" i="21"/>
  <c r="S202" i="21"/>
  <c r="S201" i="21"/>
  <c r="S200" i="21"/>
  <c r="S199" i="21"/>
  <c r="S198" i="21"/>
  <c r="S197" i="21"/>
  <c r="S196" i="21"/>
  <c r="S195" i="21"/>
  <c r="S194" i="21"/>
  <c r="S193" i="21"/>
  <c r="S192" i="21"/>
  <c r="S191" i="21"/>
  <c r="S190" i="21"/>
  <c r="S189" i="21"/>
  <c r="S188" i="21"/>
  <c r="S187" i="21"/>
  <c r="S186" i="21"/>
  <c r="S185" i="21"/>
  <c r="S184" i="21"/>
  <c r="S183" i="21"/>
  <c r="S182" i="21"/>
  <c r="S181" i="21"/>
  <c r="S179" i="21"/>
  <c r="S178" i="21"/>
  <c r="S177" i="21"/>
  <c r="S176" i="21"/>
  <c r="S175" i="21"/>
  <c r="S174" i="21"/>
  <c r="S173" i="21"/>
  <c r="S172" i="21"/>
  <c r="S171" i="21"/>
  <c r="S170" i="21"/>
  <c r="S169" i="21"/>
  <c r="S168" i="21"/>
  <c r="S167" i="21"/>
  <c r="S166" i="21"/>
  <c r="S165" i="21"/>
  <c r="S164" i="21"/>
  <c r="S163" i="21"/>
  <c r="S161" i="21"/>
  <c r="S160" i="21"/>
  <c r="S158" i="21"/>
  <c r="S157" i="21"/>
  <c r="S156" i="21"/>
  <c r="S155" i="21"/>
  <c r="S153" i="21"/>
  <c r="S152" i="21"/>
  <c r="S151" i="21"/>
  <c r="S150" i="21"/>
  <c r="S149" i="21"/>
  <c r="S148" i="21"/>
  <c r="S146" i="21"/>
  <c r="S145" i="21"/>
  <c r="S144" i="21"/>
  <c r="S143" i="21"/>
  <c r="S142" i="21"/>
  <c r="S141" i="21"/>
  <c r="S139" i="21"/>
  <c r="S138" i="21"/>
  <c r="S137" i="21"/>
  <c r="S136" i="21"/>
  <c r="S135" i="21"/>
  <c r="S134" i="21"/>
  <c r="S133" i="21"/>
  <c r="S132" i="21"/>
  <c r="S131" i="21"/>
  <c r="S130" i="21"/>
  <c r="S129" i="21"/>
  <c r="S128" i="21"/>
  <c r="S127" i="21"/>
  <c r="S126" i="21"/>
  <c r="S125" i="21"/>
  <c r="S124" i="21"/>
  <c r="S121" i="21"/>
  <c r="S120" i="21"/>
  <c r="S119" i="21"/>
  <c r="S118" i="21"/>
  <c r="S117" i="21"/>
  <c r="S116" i="21"/>
  <c r="S115" i="21"/>
  <c r="S114" i="21"/>
  <c r="S113" i="21"/>
  <c r="S112" i="21"/>
  <c r="S110" i="21"/>
  <c r="S109" i="21"/>
  <c r="S108" i="21"/>
  <c r="S107" i="21"/>
  <c r="S106" i="21"/>
  <c r="S105" i="21"/>
  <c r="S104" i="21"/>
  <c r="S103" i="21"/>
  <c r="S102" i="21"/>
  <c r="S101" i="21"/>
  <c r="S100" i="21"/>
  <c r="S99" i="21"/>
  <c r="S98" i="21"/>
  <c r="S97" i="21"/>
  <c r="S96" i="21"/>
  <c r="S95" i="21"/>
  <c r="S94" i="21"/>
  <c r="S93" i="21"/>
  <c r="S92" i="21"/>
  <c r="S91" i="21"/>
  <c r="S90" i="21"/>
  <c r="S89" i="21"/>
  <c r="S88" i="21"/>
  <c r="S86" i="21"/>
  <c r="S85" i="21"/>
  <c r="S84" i="21"/>
  <c r="S83" i="21"/>
  <c r="S82" i="21"/>
  <c r="S81" i="21"/>
  <c r="S80" i="21"/>
  <c r="S79" i="21"/>
  <c r="S78" i="21"/>
  <c r="S77" i="21"/>
  <c r="S76" i="21"/>
  <c r="S75" i="21"/>
  <c r="S74" i="21"/>
  <c r="S73" i="21"/>
  <c r="S72" i="21"/>
  <c r="S71" i="21"/>
  <c r="S70" i="21"/>
  <c r="S69" i="21"/>
  <c r="S68" i="21"/>
  <c r="S67" i="21"/>
  <c r="S66" i="21"/>
  <c r="S65" i="21"/>
  <c r="S61" i="21"/>
  <c r="S60" i="21"/>
  <c r="S59" i="21"/>
  <c r="S58" i="21"/>
  <c r="S57" i="21"/>
  <c r="S56" i="21"/>
  <c r="S55" i="21"/>
  <c r="S54" i="21"/>
  <c r="S53" i="21"/>
  <c r="S52" i="21"/>
  <c r="S51" i="21"/>
  <c r="S50" i="21"/>
  <c r="S49" i="21"/>
  <c r="S48" i="21"/>
  <c r="S47" i="21"/>
  <c r="S46" i="21"/>
  <c r="S45" i="21"/>
  <c r="S44" i="21"/>
  <c r="S43" i="21"/>
  <c r="S41" i="21"/>
  <c r="S40" i="21"/>
  <c r="S37" i="21"/>
  <c r="S36" i="21"/>
  <c r="S35" i="21"/>
  <c r="S34" i="21"/>
  <c r="S33" i="21"/>
  <c r="S32" i="21"/>
  <c r="S31" i="21"/>
  <c r="S30" i="21"/>
  <c r="S29" i="21"/>
  <c r="S28" i="21"/>
  <c r="S25" i="21"/>
  <c r="S24" i="21"/>
  <c r="S23" i="21"/>
  <c r="S22" i="21"/>
  <c r="S21" i="21"/>
  <c r="S20" i="21"/>
  <c r="S19" i="21"/>
  <c r="S18" i="21"/>
  <c r="S17" i="21"/>
  <c r="S16" i="21"/>
  <c r="S12" i="21"/>
  <c r="S11" i="21"/>
  <c r="S10" i="21"/>
  <c r="W320" i="21"/>
  <c r="W319" i="21"/>
  <c r="W318" i="21"/>
  <c r="W317" i="21"/>
  <c r="W316" i="21"/>
  <c r="W313" i="21"/>
  <c r="W312" i="21"/>
  <c r="W311" i="21"/>
  <c r="W310" i="21"/>
  <c r="W309" i="21"/>
  <c r="W308" i="21"/>
  <c r="W307" i="21"/>
  <c r="W306" i="21"/>
  <c r="W305" i="21"/>
  <c r="W304" i="21"/>
  <c r="W302" i="21"/>
  <c r="W301" i="21"/>
  <c r="W300" i="21"/>
  <c r="W299" i="21"/>
  <c r="W298" i="21"/>
  <c r="W297" i="21"/>
  <c r="W296" i="21"/>
  <c r="W295" i="21"/>
  <c r="W294" i="21"/>
  <c r="W293" i="21"/>
  <c r="W292" i="21"/>
  <c r="W290" i="21"/>
  <c r="W289" i="21"/>
  <c r="W288" i="21"/>
  <c r="W287" i="21"/>
  <c r="W286" i="21"/>
  <c r="W285" i="21"/>
  <c r="W284" i="21"/>
  <c r="W283" i="21"/>
  <c r="W282" i="21"/>
  <c r="W281" i="21"/>
  <c r="W280" i="21"/>
  <c r="W278" i="21"/>
  <c r="W277" i="21"/>
  <c r="W276" i="21"/>
  <c r="W275" i="21"/>
  <c r="W274" i="21"/>
  <c r="W273" i="21"/>
  <c r="W272" i="21"/>
  <c r="W271" i="21"/>
  <c r="W270" i="21"/>
  <c r="W269" i="21"/>
  <c r="W268" i="21"/>
  <c r="W266" i="21"/>
  <c r="W265" i="21"/>
  <c r="W264" i="21"/>
  <c r="W263" i="21"/>
  <c r="W262" i="21"/>
  <c r="W261" i="21"/>
  <c r="W260" i="21"/>
  <c r="W259" i="21"/>
  <c r="W258" i="21"/>
  <c r="W257" i="21"/>
  <c r="W256" i="21"/>
  <c r="W254" i="21"/>
  <c r="W253" i="21"/>
  <c r="W252" i="21"/>
  <c r="W251" i="21"/>
  <c r="W250" i="21"/>
  <c r="W249" i="21"/>
  <c r="W248" i="21"/>
  <c r="W247" i="21"/>
  <c r="W246" i="21"/>
  <c r="W245" i="21"/>
  <c r="W244" i="21"/>
  <c r="W242" i="21"/>
  <c r="W241" i="21"/>
  <c r="W240" i="21"/>
  <c r="W239" i="21"/>
  <c r="W238" i="21"/>
  <c r="W237" i="21"/>
  <c r="W236" i="21"/>
  <c r="W235" i="21"/>
  <c r="W234" i="21"/>
  <c r="W233" i="21"/>
  <c r="W232" i="21"/>
  <c r="W230" i="21"/>
  <c r="W229" i="21"/>
  <c r="W228" i="21"/>
  <c r="W227" i="21"/>
  <c r="W226" i="21"/>
  <c r="W225" i="21"/>
  <c r="W224" i="21"/>
  <c r="W223" i="21"/>
  <c r="W222" i="21"/>
  <c r="W221" i="21"/>
  <c r="W220" i="21"/>
  <c r="W218" i="21"/>
  <c r="W217" i="21"/>
  <c r="W216" i="21"/>
  <c r="W215" i="21"/>
  <c r="W214" i="21"/>
  <c r="W213" i="21"/>
  <c r="W212" i="21"/>
  <c r="W211" i="21"/>
  <c r="W210" i="21"/>
  <c r="W209" i="21"/>
  <c r="W208" i="21"/>
  <c r="W205" i="21"/>
  <c r="W204" i="21"/>
  <c r="W203" i="21"/>
  <c r="W202" i="21"/>
  <c r="W201" i="21"/>
  <c r="W200" i="21"/>
  <c r="W199" i="21"/>
  <c r="W198" i="21"/>
  <c r="W197" i="21"/>
  <c r="W196" i="21"/>
  <c r="W194" i="21"/>
  <c r="W193" i="21"/>
  <c r="W192" i="21"/>
  <c r="W191" i="21"/>
  <c r="W190" i="21"/>
  <c r="W189" i="21"/>
  <c r="W188" i="21"/>
  <c r="W187" i="21"/>
  <c r="W186" i="21"/>
  <c r="W185" i="21"/>
  <c r="W184" i="21"/>
  <c r="W182" i="21"/>
  <c r="W181" i="21"/>
  <c r="W179" i="21"/>
  <c r="W178" i="21"/>
  <c r="W177" i="21"/>
  <c r="W176" i="21"/>
  <c r="W175" i="21"/>
  <c r="W174" i="21"/>
  <c r="W173" i="21"/>
  <c r="W172" i="21"/>
  <c r="W170" i="21"/>
  <c r="W169" i="21"/>
  <c r="W168" i="21"/>
  <c r="W167" i="21"/>
  <c r="W166" i="21"/>
  <c r="W165" i="21"/>
  <c r="W164" i="21"/>
  <c r="W163" i="21"/>
  <c r="W161" i="21"/>
  <c r="W160" i="21"/>
  <c r="W158" i="21"/>
  <c r="W157" i="21"/>
  <c r="W156" i="21"/>
  <c r="W155" i="21"/>
  <c r="W153" i="21"/>
  <c r="W152" i="21"/>
  <c r="W151" i="21"/>
  <c r="W150" i="21"/>
  <c r="W149" i="21"/>
  <c r="W148" i="21"/>
  <c r="W146" i="21"/>
  <c r="W145" i="21"/>
  <c r="W144" i="21"/>
  <c r="W143" i="21"/>
  <c r="W142" i="21"/>
  <c r="W141" i="21"/>
  <c r="W139" i="21"/>
  <c r="W138" i="21"/>
  <c r="W137" i="21"/>
  <c r="W136" i="21"/>
  <c r="W134" i="21"/>
  <c r="W133" i="21"/>
  <c r="W132" i="21"/>
  <c r="W131" i="21"/>
  <c r="W130" i="21"/>
  <c r="W129" i="21"/>
  <c r="W128" i="21"/>
  <c r="W127" i="21"/>
  <c r="W126" i="21"/>
  <c r="W125" i="21"/>
  <c r="W124" i="21"/>
  <c r="W122" i="21"/>
  <c r="W121" i="21"/>
  <c r="W120" i="21"/>
  <c r="W119" i="21"/>
  <c r="W118" i="21"/>
  <c r="W117" i="21"/>
  <c r="W116" i="21"/>
  <c r="W115" i="21"/>
  <c r="W114" i="21"/>
  <c r="W113" i="21"/>
  <c r="W112" i="21"/>
  <c r="W110" i="21"/>
  <c r="W109" i="21"/>
  <c r="W108" i="21"/>
  <c r="W107" i="21"/>
  <c r="W106" i="21"/>
  <c r="W105" i="21"/>
  <c r="W104" i="21"/>
  <c r="W103" i="21"/>
  <c r="W102" i="21"/>
  <c r="W101" i="21"/>
  <c r="W100" i="21"/>
  <c r="W98" i="21"/>
  <c r="W97" i="21"/>
  <c r="W96" i="21"/>
  <c r="W95" i="21"/>
  <c r="W94" i="21"/>
  <c r="W93" i="21"/>
  <c r="W92" i="21"/>
  <c r="W91" i="21"/>
  <c r="W90" i="21"/>
  <c r="W89" i="21"/>
  <c r="W88" i="21"/>
  <c r="W86" i="21"/>
  <c r="W85" i="21"/>
  <c r="W84" i="21"/>
  <c r="W83" i="21"/>
  <c r="W82" i="21"/>
  <c r="W81" i="21"/>
  <c r="W80" i="21"/>
  <c r="W79" i="21"/>
  <c r="W78" i="21"/>
  <c r="W77" i="21"/>
  <c r="W76" i="21"/>
  <c r="W74" i="21"/>
  <c r="W73" i="21"/>
  <c r="W72" i="21"/>
  <c r="W71" i="21"/>
  <c r="W70" i="21"/>
  <c r="W69" i="21"/>
  <c r="W68" i="21"/>
  <c r="W67" i="21"/>
  <c r="W66" i="21"/>
  <c r="W65" i="21"/>
  <c r="W64" i="21"/>
  <c r="W62" i="21"/>
  <c r="W61" i="21"/>
  <c r="W60" i="21"/>
  <c r="W59" i="21"/>
  <c r="W58" i="21"/>
  <c r="W57" i="21"/>
  <c r="W56" i="21"/>
  <c r="W55" i="21"/>
  <c r="W54" i="21"/>
  <c r="W53" i="21"/>
  <c r="W52" i="21"/>
  <c r="W50" i="21"/>
  <c r="W49" i="21"/>
  <c r="W48" i="21"/>
  <c r="W47" i="21"/>
  <c r="W46" i="21"/>
  <c r="W45" i="21"/>
  <c r="W44" i="21"/>
  <c r="W43" i="21"/>
  <c r="W41" i="21"/>
  <c r="W40" i="21"/>
  <c r="W38" i="21"/>
  <c r="W37" i="21"/>
  <c r="W36" i="21"/>
  <c r="W35" i="21"/>
  <c r="W34" i="21"/>
  <c r="W33" i="21"/>
  <c r="W32" i="21"/>
  <c r="W31" i="21"/>
  <c r="W30" i="21"/>
  <c r="W29" i="21"/>
  <c r="W28" i="21"/>
  <c r="W26" i="21"/>
  <c r="W25" i="21"/>
  <c r="W24" i="21"/>
  <c r="W23" i="21"/>
  <c r="W22" i="21"/>
  <c r="W21" i="21"/>
  <c r="W20" i="21"/>
  <c r="W19" i="21"/>
  <c r="W18" i="21"/>
  <c r="W17" i="21"/>
  <c r="W16" i="21"/>
  <c r="W15" i="21"/>
  <c r="W14" i="21"/>
  <c r="W13" i="21"/>
  <c r="W12" i="21"/>
  <c r="W11" i="21"/>
  <c r="W10" i="21"/>
  <c r="W9" i="21"/>
  <c r="R309" i="21"/>
  <c r="R297" i="21"/>
  <c r="R285" i="21"/>
  <c r="R273" i="21"/>
  <c r="R261" i="21"/>
  <c r="R249" i="21"/>
  <c r="R237" i="21"/>
  <c r="R225" i="21"/>
  <c r="R213" i="21"/>
  <c r="R201" i="21"/>
  <c r="R189" i="21"/>
  <c r="R177" i="21"/>
  <c r="R165" i="21"/>
  <c r="R153" i="21"/>
  <c r="R141" i="21"/>
  <c r="R129" i="21"/>
  <c r="R117" i="21"/>
  <c r="R105" i="21"/>
  <c r="R93" i="21"/>
  <c r="R81" i="21"/>
  <c r="R69" i="21"/>
  <c r="R57" i="21"/>
  <c r="R45" i="21"/>
  <c r="R33" i="21"/>
  <c r="R21" i="21"/>
  <c r="R9" i="21"/>
  <c r="W21" i="10" l="1"/>
  <c r="X309" i="21"/>
  <c r="AY34" i="21"/>
  <c r="BA33" i="21"/>
  <c r="AM33" i="21"/>
  <c r="AY26" i="21"/>
  <c r="U33" i="12" s="1"/>
  <c r="K16" i="34" s="1"/>
  <c r="AY30" i="21"/>
  <c r="AY32" i="21"/>
  <c r="AY33" i="21"/>
  <c r="AZ34" i="21"/>
  <c r="V41" i="12" s="1"/>
  <c r="BA34" i="21"/>
  <c r="W41" i="12" s="1"/>
  <c r="L24" i="34" s="1"/>
  <c r="P24" i="34" s="1"/>
  <c r="AZ7" i="21"/>
  <c r="V14" i="12" s="1"/>
  <c r="AZ11" i="21"/>
  <c r="V18" i="12" s="1"/>
  <c r="AZ15" i="21"/>
  <c r="V22" i="12" s="1"/>
  <c r="AZ19" i="21"/>
  <c r="V26" i="12" s="1"/>
  <c r="AZ23" i="21"/>
  <c r="V30" i="12" s="1"/>
  <c r="AZ27" i="21"/>
  <c r="V34" i="12" s="1"/>
  <c r="AZ31" i="21"/>
  <c r="V38" i="12" s="1"/>
  <c r="BA6" i="21"/>
  <c r="W13" i="12" s="1"/>
  <c r="AT34" i="21"/>
  <c r="AR32" i="21"/>
  <c r="AO33" i="21"/>
  <c r="AZ18" i="21"/>
  <c r="V25" i="12" s="1"/>
  <c r="BA7" i="21"/>
  <c r="W14" i="12" s="1"/>
  <c r="BA11" i="21"/>
  <c r="W18" i="12" s="1"/>
  <c r="BA15" i="21"/>
  <c r="W22" i="12" s="1"/>
  <c r="BA19" i="21"/>
  <c r="W26" i="12" s="1"/>
  <c r="BA23" i="21"/>
  <c r="W30" i="12" s="1"/>
  <c r="BA27" i="21"/>
  <c r="W34" i="12" s="1"/>
  <c r="BA31" i="21"/>
  <c r="W38" i="12" s="1"/>
  <c r="AZ6" i="21"/>
  <c r="V13" i="12" s="1"/>
  <c r="U40" i="12"/>
  <c r="AV34" i="21"/>
  <c r="AS32" i="21"/>
  <c r="AQ33" i="21"/>
  <c r="AZ10" i="21"/>
  <c r="V17" i="12" s="1"/>
  <c r="AZ8" i="21"/>
  <c r="V15" i="12" s="1"/>
  <c r="AZ12" i="21"/>
  <c r="V19" i="12" s="1"/>
  <c r="AZ16" i="21"/>
  <c r="V23" i="12" s="1"/>
  <c r="AZ20" i="21"/>
  <c r="V27" i="12" s="1"/>
  <c r="AZ24" i="21"/>
  <c r="V31" i="12" s="1"/>
  <c r="AZ28" i="21"/>
  <c r="V35" i="12" s="1"/>
  <c r="AZ32" i="21"/>
  <c r="V39" i="12" s="1"/>
  <c r="AM34" i="21"/>
  <c r="AT32" i="21"/>
  <c r="AR33" i="21"/>
  <c r="AZ30" i="21"/>
  <c r="V37" i="12" s="1"/>
  <c r="AW33" i="21"/>
  <c r="BA8" i="21"/>
  <c r="W15" i="12" s="1"/>
  <c r="BA12" i="21"/>
  <c r="W19" i="12" s="1"/>
  <c r="BA16" i="21"/>
  <c r="W23" i="12" s="1"/>
  <c r="BA20" i="21"/>
  <c r="W27" i="12" s="1"/>
  <c r="BA24" i="21"/>
  <c r="W31" i="12" s="1"/>
  <c r="BA28" i="21"/>
  <c r="W35" i="12" s="1"/>
  <c r="BA32" i="21"/>
  <c r="W39" i="12" s="1"/>
  <c r="AN34" i="21"/>
  <c r="AW34" i="21"/>
  <c r="AV32" i="21"/>
  <c r="AS33" i="21"/>
  <c r="AZ9" i="21"/>
  <c r="V16" i="12" s="1"/>
  <c r="AZ13" i="21"/>
  <c r="V20" i="12" s="1"/>
  <c r="AZ17" i="21"/>
  <c r="V24" i="12" s="1"/>
  <c r="AZ21" i="21"/>
  <c r="V28" i="12" s="1"/>
  <c r="AZ25" i="21"/>
  <c r="V32" i="12" s="1"/>
  <c r="AZ29" i="21"/>
  <c r="V36" i="12" s="1"/>
  <c r="AZ33" i="21"/>
  <c r="V40" i="12" s="1"/>
  <c r="AO34" i="21"/>
  <c r="AM32" i="21"/>
  <c r="U39" i="12"/>
  <c r="K22" i="34" s="1"/>
  <c r="AT33" i="21"/>
  <c r="AZ26" i="21"/>
  <c r="V33" i="12" s="1"/>
  <c r="AO32" i="21"/>
  <c r="BA9" i="21"/>
  <c r="W16" i="12" s="1"/>
  <c r="BA13" i="21"/>
  <c r="W20" i="12" s="1"/>
  <c r="BA17" i="21"/>
  <c r="W24" i="12" s="1"/>
  <c r="BA21" i="21"/>
  <c r="W28" i="12" s="1"/>
  <c r="BA25" i="21"/>
  <c r="W32" i="12" s="1"/>
  <c r="BA29" i="21"/>
  <c r="W36" i="12" s="1"/>
  <c r="W40" i="12"/>
  <c r="AQ34" i="21"/>
  <c r="AN32" i="21"/>
  <c r="AW32" i="21"/>
  <c r="AV33" i="21"/>
  <c r="AZ14" i="21"/>
  <c r="V21" i="12" s="1"/>
  <c r="BA10" i="21"/>
  <c r="W17" i="12" s="1"/>
  <c r="BA14" i="21"/>
  <c r="W21" i="12" s="1"/>
  <c r="BA18" i="21"/>
  <c r="W25" i="12" s="1"/>
  <c r="BA22" i="21"/>
  <c r="W29" i="12" s="1"/>
  <c r="BA26" i="21"/>
  <c r="W33" i="12" s="1"/>
  <c r="BA30" i="21"/>
  <c r="W37" i="12" s="1"/>
  <c r="AS34" i="21"/>
  <c r="AQ32" i="21"/>
  <c r="AN33" i="21"/>
  <c r="AZ22" i="21"/>
  <c r="V29" i="12" s="1"/>
  <c r="AR34" i="21"/>
  <c r="X21" i="10"/>
  <c r="B39" i="12" s="1"/>
  <c r="C22" i="34" s="1"/>
  <c r="AY6" i="21"/>
  <c r="U13" i="12" s="1"/>
  <c r="AR9" i="21"/>
  <c r="AR18" i="21"/>
  <c r="AR27" i="21"/>
  <c r="AR10" i="21"/>
  <c r="AR19" i="21"/>
  <c r="AR28" i="21"/>
  <c r="AR11" i="21"/>
  <c r="AR20" i="21"/>
  <c r="AR29" i="21"/>
  <c r="AR12" i="21"/>
  <c r="AR21" i="21"/>
  <c r="AR30" i="21"/>
  <c r="AR13" i="21"/>
  <c r="AR23" i="21"/>
  <c r="AR31" i="21"/>
  <c r="AR6" i="21"/>
  <c r="AR15" i="21"/>
  <c r="AR24" i="21"/>
  <c r="AR7" i="21"/>
  <c r="AR16" i="21"/>
  <c r="AR25" i="21"/>
  <c r="AR8" i="21"/>
  <c r="AR17" i="21"/>
  <c r="AR26" i="21"/>
  <c r="AR22" i="21"/>
  <c r="AR14" i="21"/>
  <c r="AC105" i="21"/>
  <c r="AT14" i="21" s="1"/>
  <c r="AC201" i="21"/>
  <c r="AT22" i="21" s="1"/>
  <c r="AC249" i="21"/>
  <c r="AT26" i="21" s="1"/>
  <c r="AC261" i="21"/>
  <c r="AT27" i="21" s="1"/>
  <c r="AC285" i="21"/>
  <c r="AT29" i="21" s="1"/>
  <c r="AC309" i="21"/>
  <c r="AT31" i="21" s="1"/>
  <c r="AC117" i="21"/>
  <c r="AT15" i="21" s="1"/>
  <c r="AC141" i="21"/>
  <c r="AT17" i="21" s="1"/>
  <c r="AC213" i="21"/>
  <c r="AT23" i="21" s="1"/>
  <c r="W39" i="21"/>
  <c r="W87" i="21"/>
  <c r="W135" i="21"/>
  <c r="W27" i="21"/>
  <c r="W51" i="21"/>
  <c r="X45" i="21" s="1"/>
  <c r="AO9" i="21" s="1"/>
  <c r="W75" i="21"/>
  <c r="W99" i="21"/>
  <c r="X93" i="21" s="1"/>
  <c r="AO13" i="21" s="1"/>
  <c r="W171" i="21"/>
  <c r="W195" i="21"/>
  <c r="W243" i="21"/>
  <c r="W183" i="21"/>
  <c r="W279" i="21"/>
  <c r="AQ6" i="21"/>
  <c r="W159" i="21"/>
  <c r="X153" i="21" s="1"/>
  <c r="AO18" i="21" s="1"/>
  <c r="W303" i="21"/>
  <c r="W63" i="21"/>
  <c r="W231" i="21"/>
  <c r="X225" i="21" s="1"/>
  <c r="AO24" i="21" s="1"/>
  <c r="X105" i="21"/>
  <c r="AO14" i="21" s="1"/>
  <c r="X201" i="21"/>
  <c r="AO22" i="21" s="1"/>
  <c r="X249" i="21"/>
  <c r="AO26" i="21" s="1"/>
  <c r="X117" i="21"/>
  <c r="AO15" i="21" s="1"/>
  <c r="X141" i="21"/>
  <c r="AO17" i="21" s="1"/>
  <c r="X213" i="21"/>
  <c r="AO23" i="21" s="1"/>
  <c r="X261" i="21"/>
  <c r="AO27" i="21" s="1"/>
  <c r="X285" i="21"/>
  <c r="AO29" i="21" s="1"/>
  <c r="AO31" i="21"/>
  <c r="AB189" i="21"/>
  <c r="AS21" i="21" s="1"/>
  <c r="AB261" i="21"/>
  <c r="AS27" i="21" s="1"/>
  <c r="AB297" i="21"/>
  <c r="V237" i="21"/>
  <c r="AN25" i="21" s="1"/>
  <c r="T201" i="21"/>
  <c r="AM22" i="21" s="1"/>
  <c r="T309" i="21"/>
  <c r="AM31" i="21" s="1"/>
  <c r="AB93" i="21"/>
  <c r="AS13" i="21" s="1"/>
  <c r="AB165" i="21"/>
  <c r="AS19" i="21" s="1"/>
  <c r="AB57" i="21"/>
  <c r="AS10" i="21" s="1"/>
  <c r="T69" i="21"/>
  <c r="AM11" i="21" s="1"/>
  <c r="AB69" i="21"/>
  <c r="AS11" i="21" s="1"/>
  <c r="T129" i="21"/>
  <c r="AM16" i="21" s="1"/>
  <c r="AB129" i="21"/>
  <c r="AS16" i="21" s="1"/>
  <c r="AB21" i="21"/>
  <c r="AS7" i="21" s="1"/>
  <c r="V153" i="21"/>
  <c r="AN18" i="21" s="1"/>
  <c r="AB153" i="21"/>
  <c r="AS18" i="21" s="1"/>
  <c r="AB237" i="21"/>
  <c r="AS25" i="21" s="1"/>
  <c r="AB273" i="21"/>
  <c r="AS28" i="21" s="1"/>
  <c r="AB309" i="21"/>
  <c r="AS31" i="21" s="1"/>
  <c r="T177" i="21"/>
  <c r="AM20" i="21" s="1"/>
  <c r="AB177" i="21"/>
  <c r="AS20" i="21" s="1"/>
  <c r="T213" i="21"/>
  <c r="AM23" i="21" s="1"/>
  <c r="AB213" i="21"/>
  <c r="AS23" i="21" s="1"/>
  <c r="V105" i="21"/>
  <c r="AN14" i="21" s="1"/>
  <c r="V165" i="21"/>
  <c r="AN19" i="21" s="1"/>
  <c r="V201" i="21"/>
  <c r="AN22" i="21" s="1"/>
  <c r="AB201" i="21"/>
  <c r="AS22" i="21" s="1"/>
  <c r="V249" i="21"/>
  <c r="AN26" i="21" s="1"/>
  <c r="AB249" i="21"/>
  <c r="AS26" i="21" s="1"/>
  <c r="AB285" i="21"/>
  <c r="AS29" i="21" s="1"/>
  <c r="AB45" i="21"/>
  <c r="AS9" i="21" s="1"/>
  <c r="T105" i="21"/>
  <c r="AM14" i="21" s="1"/>
  <c r="AB105" i="21"/>
  <c r="AS14" i="21" s="1"/>
  <c r="T141" i="21"/>
  <c r="AM17" i="21" s="1"/>
  <c r="AB141" i="21"/>
  <c r="V81" i="21"/>
  <c r="AN12" i="21" s="1"/>
  <c r="AB81" i="21"/>
  <c r="AS12" i="21" s="1"/>
  <c r="V117" i="21"/>
  <c r="AN15" i="21" s="1"/>
  <c r="AB9" i="21"/>
  <c r="AS6" i="21" s="1"/>
  <c r="AB33" i="21"/>
  <c r="AS8" i="21" s="1"/>
  <c r="T117" i="21"/>
  <c r="AM15" i="21" s="1"/>
  <c r="AB117" i="21"/>
  <c r="AS15" i="21" s="1"/>
  <c r="AB225" i="21"/>
  <c r="AS24" i="21" s="1"/>
  <c r="V213" i="21"/>
  <c r="AN23" i="21" s="1"/>
  <c r="T33" i="21"/>
  <c r="AM8" i="21" s="1"/>
  <c r="T237" i="21"/>
  <c r="AM25" i="21" s="1"/>
  <c r="T273" i="21"/>
  <c r="AM28" i="21" s="1"/>
  <c r="V69" i="21"/>
  <c r="AN11" i="21" s="1"/>
  <c r="T21" i="21"/>
  <c r="AM7" i="21" s="1"/>
  <c r="T93" i="21"/>
  <c r="AM13" i="21" s="1"/>
  <c r="T189" i="21"/>
  <c r="AM21" i="21" s="1"/>
  <c r="T297" i="21"/>
  <c r="AM30" i="21" s="1"/>
  <c r="V21" i="21"/>
  <c r="AN7" i="21" s="1"/>
  <c r="V93" i="21"/>
  <c r="AN13" i="21" s="1"/>
  <c r="V189" i="21"/>
  <c r="AN21" i="21" s="1"/>
  <c r="V285" i="21"/>
  <c r="AN29" i="21" s="1"/>
  <c r="V309" i="21"/>
  <c r="T45" i="21"/>
  <c r="AM9" i="21" s="1"/>
  <c r="T9" i="21"/>
  <c r="AM6" i="21" s="1"/>
  <c r="T81" i="21"/>
  <c r="AM12" i="21" s="1"/>
  <c r="T285" i="21"/>
  <c r="AM29" i="21" s="1"/>
  <c r="V9" i="21"/>
  <c r="AN6" i="21" s="1"/>
  <c r="V33" i="21"/>
  <c r="AN8" i="21" s="1"/>
  <c r="V177" i="21"/>
  <c r="AN20" i="21" s="1"/>
  <c r="V297" i="21"/>
  <c r="AN30" i="21" s="1"/>
  <c r="T153" i="21"/>
  <c r="AM18" i="21" s="1"/>
  <c r="T225" i="21"/>
  <c r="AM24" i="21" s="1"/>
  <c r="T249" i="21"/>
  <c r="AM26" i="21" s="1"/>
  <c r="V45" i="21"/>
  <c r="AN9" i="21" s="1"/>
  <c r="V261" i="21"/>
  <c r="AN27" i="21" s="1"/>
  <c r="AW6" i="21"/>
  <c r="AW14" i="21"/>
  <c r="AW22" i="21"/>
  <c r="AW30" i="21"/>
  <c r="AW7" i="21"/>
  <c r="AW15" i="21"/>
  <c r="AW23" i="21"/>
  <c r="AW31" i="21"/>
  <c r="AW8" i="21"/>
  <c r="AW16" i="21"/>
  <c r="AW24" i="21"/>
  <c r="AW29" i="21"/>
  <c r="AW9" i="21"/>
  <c r="AW17" i="21"/>
  <c r="AW25" i="21"/>
  <c r="AW21" i="21"/>
  <c r="AW10" i="21"/>
  <c r="AW18" i="21"/>
  <c r="AW26" i="21"/>
  <c r="AW11" i="21"/>
  <c r="AW19" i="21"/>
  <c r="AW27" i="21"/>
  <c r="AW12" i="21"/>
  <c r="AW20" i="21"/>
  <c r="AW28" i="21"/>
  <c r="AW13" i="21"/>
  <c r="T57" i="21"/>
  <c r="AM10" i="21" s="1"/>
  <c r="T261" i="21"/>
  <c r="AM27" i="21" s="1"/>
  <c r="V129" i="21"/>
  <c r="AN16" i="21" s="1"/>
  <c r="V225" i="21"/>
  <c r="AN24" i="21" s="1"/>
  <c r="T165" i="21"/>
  <c r="AM19" i="21" s="1"/>
  <c r="V57" i="21"/>
  <c r="AN10" i="21" s="1"/>
  <c r="V141" i="21"/>
  <c r="AN17" i="21" s="1"/>
  <c r="V273" i="21"/>
  <c r="AN28" i="21" s="1"/>
  <c r="AN31" i="21"/>
  <c r="AV30" i="21"/>
  <c r="AQ29" i="21"/>
  <c r="AV26" i="21"/>
  <c r="AQ25" i="21"/>
  <c r="AV22" i="21"/>
  <c r="AQ21" i="21"/>
  <c r="AV18" i="21"/>
  <c r="AQ17" i="21"/>
  <c r="AV14" i="21"/>
  <c r="AQ13" i="21"/>
  <c r="AV10" i="21"/>
  <c r="AQ9" i="21"/>
  <c r="AY14" i="21"/>
  <c r="U21" i="12" s="1"/>
  <c r="AY31" i="21"/>
  <c r="U38" i="12" s="1"/>
  <c r="K21" i="34" s="1"/>
  <c r="AY27" i="21"/>
  <c r="U34" i="12" s="1"/>
  <c r="K17" i="34" s="1"/>
  <c r="AY23" i="21"/>
  <c r="U30" i="12" s="1"/>
  <c r="K13" i="34" s="1"/>
  <c r="AY19" i="21"/>
  <c r="U26" i="12" s="1"/>
  <c r="K9" i="34" s="1"/>
  <c r="AY15" i="21"/>
  <c r="U22" i="12" s="1"/>
  <c r="K5" i="34" s="1"/>
  <c r="AY11" i="21"/>
  <c r="U18" i="12" s="1"/>
  <c r="AY7" i="21"/>
  <c r="U14" i="12" s="1"/>
  <c r="U37" i="12"/>
  <c r="K20" i="34" s="1"/>
  <c r="AV31" i="21"/>
  <c r="AQ30" i="21"/>
  <c r="AV27" i="21"/>
  <c r="AQ26" i="21"/>
  <c r="AV23" i="21"/>
  <c r="AQ22" i="21"/>
  <c r="AV19" i="21"/>
  <c r="AQ18" i="21"/>
  <c r="AV15" i="21"/>
  <c r="AQ14" i="21"/>
  <c r="AV11" i="21"/>
  <c r="AQ10" i="21"/>
  <c r="AV7" i="21"/>
  <c r="AY18" i="21"/>
  <c r="U25" i="12" s="1"/>
  <c r="K8" i="34" s="1"/>
  <c r="AY10" i="21"/>
  <c r="U17" i="12" s="1"/>
  <c r="AY28" i="21"/>
  <c r="U35" i="12" s="1"/>
  <c r="K18" i="34" s="1"/>
  <c r="AY24" i="21"/>
  <c r="U31" i="12" s="1"/>
  <c r="K14" i="34" s="1"/>
  <c r="AY20" i="21"/>
  <c r="U27" i="12" s="1"/>
  <c r="K10" i="34" s="1"/>
  <c r="AY16" i="21"/>
  <c r="U23" i="12" s="1"/>
  <c r="K6" i="34" s="1"/>
  <c r="AY12" i="21"/>
  <c r="U19" i="12" s="1"/>
  <c r="AY8" i="21"/>
  <c r="U15" i="12" s="1"/>
  <c r="AY22" i="21"/>
  <c r="U29" i="12" s="1"/>
  <c r="K12" i="34" s="1"/>
  <c r="AQ31" i="21"/>
  <c r="AV28" i="21"/>
  <c r="AQ27" i="21"/>
  <c r="AV24" i="21"/>
  <c r="AQ23" i="21"/>
  <c r="AV20" i="21"/>
  <c r="AQ19" i="21"/>
  <c r="AV16" i="21"/>
  <c r="AQ15" i="21"/>
  <c r="AV12" i="21"/>
  <c r="AQ11" i="21"/>
  <c r="AV8" i="21"/>
  <c r="AQ7" i="21"/>
  <c r="AS17" i="21"/>
  <c r="AV6" i="21"/>
  <c r="AY29" i="21"/>
  <c r="U36" i="12" s="1"/>
  <c r="K19" i="34" s="1"/>
  <c r="AY25" i="21"/>
  <c r="U32" i="12" s="1"/>
  <c r="K15" i="34" s="1"/>
  <c r="AY21" i="21"/>
  <c r="U28" i="12" s="1"/>
  <c r="K11" i="34" s="1"/>
  <c r="AY17" i="21"/>
  <c r="U24" i="12" s="1"/>
  <c r="K7" i="34" s="1"/>
  <c r="AY13" i="21"/>
  <c r="U20" i="12" s="1"/>
  <c r="AY9" i="21"/>
  <c r="U16" i="12" s="1"/>
  <c r="AV29" i="21"/>
  <c r="AQ28" i="21"/>
  <c r="AV25" i="21"/>
  <c r="AQ24" i="21"/>
  <c r="AV21" i="21"/>
  <c r="AQ20" i="21"/>
  <c r="AV17" i="21"/>
  <c r="AQ16" i="21"/>
  <c r="AV13" i="21"/>
  <c r="AQ12" i="21"/>
  <c r="AV9" i="21"/>
  <c r="AQ8" i="21"/>
  <c r="AS30" i="21"/>
  <c r="K13" i="26" l="1"/>
  <c r="L12" i="34"/>
  <c r="K12" i="26"/>
  <c r="L11" i="34"/>
  <c r="K11" i="26"/>
  <c r="L10" i="34"/>
  <c r="J24" i="4"/>
  <c r="M24" i="4" s="1"/>
  <c r="K23" i="34"/>
  <c r="O23" i="34" s="1"/>
  <c r="K14" i="26"/>
  <c r="L13" i="34"/>
  <c r="K9" i="26"/>
  <c r="L8" i="34"/>
  <c r="K24" i="26"/>
  <c r="L23" i="34"/>
  <c r="P23" i="34" s="1"/>
  <c r="K8" i="26"/>
  <c r="L7" i="34"/>
  <c r="K23" i="26"/>
  <c r="L22" i="34"/>
  <c r="P22" i="34" s="1"/>
  <c r="K7" i="26"/>
  <c r="L6" i="34"/>
  <c r="K10" i="26"/>
  <c r="L9" i="34"/>
  <c r="U41" i="12"/>
  <c r="J24" i="25" s="1"/>
  <c r="N24" i="25" s="1"/>
  <c r="K21" i="26"/>
  <c r="L20" i="34"/>
  <c r="K20" i="26"/>
  <c r="L19" i="34"/>
  <c r="K19" i="26"/>
  <c r="L18" i="34"/>
  <c r="K22" i="26"/>
  <c r="L21" i="34"/>
  <c r="K6" i="26"/>
  <c r="L5" i="34"/>
  <c r="K17" i="26"/>
  <c r="L16" i="34"/>
  <c r="K16" i="26"/>
  <c r="L15" i="34"/>
  <c r="K15" i="26"/>
  <c r="L14" i="34"/>
  <c r="K18" i="26"/>
  <c r="L17" i="34"/>
  <c r="O22" i="34"/>
  <c r="B22" i="25"/>
  <c r="B23" i="26"/>
  <c r="G14" i="23"/>
  <c r="J17" i="26"/>
  <c r="J17" i="4"/>
  <c r="J16" i="25"/>
  <c r="J5" i="25"/>
  <c r="J6" i="4"/>
  <c r="J6" i="26"/>
  <c r="G3" i="23"/>
  <c r="J23" i="25"/>
  <c r="N23" i="25" s="1"/>
  <c r="J24" i="26"/>
  <c r="O24" i="26" s="1"/>
  <c r="G21" i="23"/>
  <c r="G7" i="23"/>
  <c r="J10" i="4"/>
  <c r="J10" i="26"/>
  <c r="J9" i="25"/>
  <c r="G8" i="23"/>
  <c r="J11" i="4"/>
  <c r="J11" i="26"/>
  <c r="J10" i="25"/>
  <c r="J14" i="4"/>
  <c r="J14" i="26"/>
  <c r="G11" i="23"/>
  <c r="J13" i="25"/>
  <c r="J7" i="26"/>
  <c r="J6" i="25"/>
  <c r="G4" i="23"/>
  <c r="J7" i="4"/>
  <c r="J7" i="25"/>
  <c r="G5" i="23"/>
  <c r="J8" i="26"/>
  <c r="J8" i="4"/>
  <c r="J15" i="26"/>
  <c r="J14" i="25"/>
  <c r="G12" i="23"/>
  <c r="J15" i="4"/>
  <c r="G15" i="23"/>
  <c r="J18" i="4"/>
  <c r="J18" i="26"/>
  <c r="J17" i="25"/>
  <c r="J15" i="25"/>
  <c r="G13" i="23"/>
  <c r="J16" i="26"/>
  <c r="J16" i="4"/>
  <c r="J12" i="4"/>
  <c r="G9" i="23"/>
  <c r="J11" i="25"/>
  <c r="J12" i="26"/>
  <c r="G16" i="23"/>
  <c r="J19" i="4"/>
  <c r="J19" i="26"/>
  <c r="J18" i="25"/>
  <c r="J22" i="26"/>
  <c r="G19" i="23"/>
  <c r="J21" i="25"/>
  <c r="J22" i="4"/>
  <c r="J23" i="26"/>
  <c r="J22" i="25"/>
  <c r="G20" i="23"/>
  <c r="J23" i="4"/>
  <c r="J20" i="25"/>
  <c r="J21" i="26"/>
  <c r="G18" i="23"/>
  <c r="J21" i="4"/>
  <c r="J20" i="4"/>
  <c r="J19" i="25"/>
  <c r="J20" i="26"/>
  <c r="G17" i="23"/>
  <c r="J12" i="25"/>
  <c r="J13" i="26"/>
  <c r="G10" i="23"/>
  <c r="J13" i="4"/>
  <c r="G6" i="23"/>
  <c r="J9" i="26"/>
  <c r="J9" i="4"/>
  <c r="J8" i="25"/>
  <c r="B20" i="23"/>
  <c r="B23" i="4"/>
  <c r="X177" i="21"/>
  <c r="AO20" i="21" s="1"/>
  <c r="AC153" i="21"/>
  <c r="AT18" i="21" s="1"/>
  <c r="AC93" i="21"/>
  <c r="AT13" i="21" s="1"/>
  <c r="AC45" i="21"/>
  <c r="AT9" i="21" s="1"/>
  <c r="AC273" i="21"/>
  <c r="AT28" i="21" s="1"/>
  <c r="AC69" i="21"/>
  <c r="AT11" i="21" s="1"/>
  <c r="AC177" i="21"/>
  <c r="AT20" i="21" s="1"/>
  <c r="AC129" i="21"/>
  <c r="AT16" i="21" s="1"/>
  <c r="AC9" i="21"/>
  <c r="AT6" i="21" s="1"/>
  <c r="X129" i="21"/>
  <c r="AO16" i="21" s="1"/>
  <c r="AC225" i="21"/>
  <c r="AT24" i="21" s="1"/>
  <c r="AC81" i="21"/>
  <c r="AT12" i="21" s="1"/>
  <c r="AC189" i="21"/>
  <c r="AT21" i="21" s="1"/>
  <c r="AC33" i="21"/>
  <c r="AT8" i="21" s="1"/>
  <c r="AC297" i="21"/>
  <c r="AT30" i="21" s="1"/>
  <c r="AC165" i="21"/>
  <c r="AT19" i="21" s="1"/>
  <c r="X273" i="21"/>
  <c r="AO28" i="21" s="1"/>
  <c r="X165" i="21"/>
  <c r="AO19" i="21" s="1"/>
  <c r="X9" i="21"/>
  <c r="AO6" i="21" s="1"/>
  <c r="X297" i="21"/>
  <c r="AO30" i="21" s="1"/>
  <c r="X33" i="21"/>
  <c r="AO8" i="21" s="1"/>
  <c r="X81" i="21"/>
  <c r="AO12" i="21" s="1"/>
  <c r="X189" i="21"/>
  <c r="AO21" i="21" s="1"/>
  <c r="X21" i="21"/>
  <c r="AO7" i="21" s="1"/>
  <c r="AC21" i="21"/>
  <c r="AT7" i="21" s="1"/>
  <c r="X69" i="21"/>
  <c r="AO11" i="21" s="1"/>
  <c r="X57" i="21"/>
  <c r="AO10" i="21" s="1"/>
  <c r="AC57" i="21"/>
  <c r="AT10" i="21" s="1"/>
  <c r="X237" i="21"/>
  <c r="AO25" i="21" s="1"/>
  <c r="AC237" i="21"/>
  <c r="AT25" i="21" s="1"/>
  <c r="G22" i="23" l="1"/>
  <c r="M23" i="25"/>
  <c r="N24" i="4"/>
  <c r="H23" i="4"/>
  <c r="M23" i="4" s="1"/>
  <c r="F23" i="4"/>
  <c r="N23" i="4" s="1"/>
  <c r="F22" i="25"/>
  <c r="N22" i="25" s="1"/>
  <c r="F23" i="26"/>
  <c r="O23" i="26" s="1"/>
  <c r="I22" i="4"/>
  <c r="D21" i="26"/>
  <c r="D20" i="26"/>
  <c r="D19" i="26"/>
  <c r="D18" i="26"/>
  <c r="D17" i="26"/>
  <c r="D16" i="26"/>
  <c r="D15" i="26"/>
  <c r="D14" i="26"/>
  <c r="D13" i="26"/>
  <c r="D12" i="26"/>
  <c r="D11" i="26"/>
  <c r="D10" i="26"/>
  <c r="D9" i="26"/>
  <c r="D8" i="26"/>
  <c r="D7" i="26"/>
  <c r="D6" i="26"/>
  <c r="F22" i="26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F6" i="26"/>
  <c r="E23" i="26" l="1"/>
  <c r="N23" i="26" s="1"/>
  <c r="E22" i="25"/>
  <c r="M22" i="25" s="1"/>
  <c r="D20" i="23"/>
  <c r="E20" i="23"/>
  <c r="D22" i="26"/>
  <c r="R6" i="1"/>
  <c r="AB5" i="12" s="1"/>
  <c r="R7" i="1"/>
  <c r="AB6" i="12" s="1"/>
  <c r="R8" i="1"/>
  <c r="AB7" i="12" s="1"/>
  <c r="R9" i="1"/>
  <c r="AB8" i="12" s="1"/>
  <c r="R10" i="1"/>
  <c r="AB9" i="12" s="1"/>
  <c r="R11" i="1"/>
  <c r="AB10" i="12" s="1"/>
  <c r="R12" i="1"/>
  <c r="AB11" i="12" s="1"/>
  <c r="R13" i="1"/>
  <c r="AB12" i="12" s="1"/>
  <c r="R14" i="1"/>
  <c r="AB13" i="12" s="1"/>
  <c r="R15" i="1"/>
  <c r="AB14" i="12" s="1"/>
  <c r="R16" i="1"/>
  <c r="AB15" i="12" s="1"/>
  <c r="R17" i="1"/>
  <c r="AB16" i="12" s="1"/>
  <c r="R18" i="1"/>
  <c r="AB17" i="12" s="1"/>
  <c r="R19" i="1"/>
  <c r="AB18" i="12" s="1"/>
  <c r="R20" i="1"/>
  <c r="AB19" i="12" s="1"/>
  <c r="R21" i="1"/>
  <c r="AB20" i="12" s="1"/>
  <c r="R22" i="1"/>
  <c r="AB21" i="12" s="1"/>
  <c r="R23" i="1"/>
  <c r="AB22" i="12" s="1"/>
  <c r="R24" i="1"/>
  <c r="AB23" i="12" s="1"/>
  <c r="R25" i="1"/>
  <c r="AB24" i="12" s="1"/>
  <c r="R26" i="1"/>
  <c r="AB25" i="12" s="1"/>
  <c r="R27" i="1"/>
  <c r="AB26" i="12" s="1"/>
  <c r="R28" i="1"/>
  <c r="AB27" i="12" s="1"/>
  <c r="R29" i="1"/>
  <c r="AB28" i="12" s="1"/>
  <c r="R30" i="1"/>
  <c r="AB29" i="12" s="1"/>
  <c r="R31" i="1"/>
  <c r="AB30" i="12" s="1"/>
  <c r="R32" i="1"/>
  <c r="AB31" i="12" s="1"/>
  <c r="R33" i="1"/>
  <c r="AB32" i="12" s="1"/>
  <c r="R34" i="1"/>
  <c r="AB33" i="12" s="1"/>
  <c r="R35" i="1"/>
  <c r="AB34" i="12" s="1"/>
  <c r="R36" i="1"/>
  <c r="AB35" i="12" s="1"/>
  <c r="R37" i="1"/>
  <c r="AB36" i="12" s="1"/>
  <c r="R38" i="1"/>
  <c r="AB37" i="12" s="1"/>
  <c r="R39" i="1"/>
  <c r="AB38" i="12" s="1"/>
  <c r="AB39" i="12"/>
  <c r="R5" i="1"/>
  <c r="AB4" i="12" s="1"/>
  <c r="Z39" i="12"/>
  <c r="L23" i="4" s="1"/>
  <c r="AA39" i="12"/>
  <c r="L22" i="25" s="1"/>
  <c r="M10" i="26" l="1"/>
  <c r="N9" i="34"/>
  <c r="M23" i="26"/>
  <c r="N22" i="34"/>
  <c r="M19" i="26"/>
  <c r="N18" i="34"/>
  <c r="M15" i="26"/>
  <c r="N14" i="34"/>
  <c r="M11" i="26"/>
  <c r="N10" i="34"/>
  <c r="M7" i="26"/>
  <c r="N6" i="34"/>
  <c r="M18" i="26"/>
  <c r="N17" i="34"/>
  <c r="M6" i="26"/>
  <c r="N5" i="34"/>
  <c r="M21" i="26"/>
  <c r="N20" i="34"/>
  <c r="M13" i="26"/>
  <c r="N12" i="34"/>
  <c r="M22" i="26"/>
  <c r="N21" i="34"/>
  <c r="M14" i="26"/>
  <c r="N13" i="34"/>
  <c r="M17" i="26"/>
  <c r="N16" i="34"/>
  <c r="M9" i="26"/>
  <c r="N8" i="34"/>
  <c r="M20" i="26"/>
  <c r="N19" i="34"/>
  <c r="M16" i="26"/>
  <c r="N15" i="34"/>
  <c r="M12" i="26"/>
  <c r="N11" i="34"/>
  <c r="M8" i="26"/>
  <c r="N7" i="34"/>
  <c r="L23" i="26"/>
  <c r="K22" i="25"/>
  <c r="H20" i="23"/>
  <c r="K23" i="4"/>
  <c r="O6" i="1"/>
  <c r="Y5" i="12" s="1"/>
  <c r="O7" i="1"/>
  <c r="Y6" i="12" s="1"/>
  <c r="O8" i="1"/>
  <c r="Y7" i="12" s="1"/>
  <c r="O9" i="1"/>
  <c r="Y8" i="12" s="1"/>
  <c r="O10" i="1"/>
  <c r="Y9" i="12" s="1"/>
  <c r="O11" i="1"/>
  <c r="Y10" i="12" s="1"/>
  <c r="O12" i="1"/>
  <c r="Y11" i="12" s="1"/>
  <c r="O13" i="1"/>
  <c r="Y12" i="12" s="1"/>
  <c r="O14" i="1"/>
  <c r="Y13" i="12" s="1"/>
  <c r="O15" i="1"/>
  <c r="Y14" i="12" s="1"/>
  <c r="O16" i="1"/>
  <c r="Y15" i="12" s="1"/>
  <c r="O17" i="1"/>
  <c r="Y16" i="12" s="1"/>
  <c r="O18" i="1"/>
  <c r="Y17" i="12" s="1"/>
  <c r="O19" i="1"/>
  <c r="Y18" i="12" s="1"/>
  <c r="O20" i="1"/>
  <c r="Y19" i="12" s="1"/>
  <c r="O21" i="1"/>
  <c r="Y20" i="12" s="1"/>
  <c r="O22" i="1"/>
  <c r="Y21" i="12" s="1"/>
  <c r="Y22" i="12"/>
  <c r="M5" i="34" s="1"/>
  <c r="O24" i="1"/>
  <c r="Y23" i="12" s="1"/>
  <c r="M6" i="34" s="1"/>
  <c r="O25" i="1"/>
  <c r="Y24" i="12" s="1"/>
  <c r="M7" i="34" s="1"/>
  <c r="O26" i="1"/>
  <c r="Y25" i="12" s="1"/>
  <c r="M8" i="34" s="1"/>
  <c r="O27" i="1"/>
  <c r="Y26" i="12" s="1"/>
  <c r="M9" i="34" s="1"/>
  <c r="O28" i="1"/>
  <c r="Y27" i="12" s="1"/>
  <c r="M10" i="34" s="1"/>
  <c r="O29" i="1"/>
  <c r="Y28" i="12" s="1"/>
  <c r="M11" i="34" s="1"/>
  <c r="O30" i="1"/>
  <c r="Y29" i="12" s="1"/>
  <c r="M12" i="34" s="1"/>
  <c r="O31" i="1"/>
  <c r="Y30" i="12" s="1"/>
  <c r="M13" i="34" s="1"/>
  <c r="O32" i="1"/>
  <c r="Y31" i="12" s="1"/>
  <c r="M14" i="34" s="1"/>
  <c r="O33" i="1"/>
  <c r="Y32" i="12" s="1"/>
  <c r="M15" i="34" s="1"/>
  <c r="O34" i="1"/>
  <c r="Y33" i="12" s="1"/>
  <c r="M16" i="34" s="1"/>
  <c r="O35" i="1"/>
  <c r="Y34" i="12" s="1"/>
  <c r="M17" i="34" s="1"/>
  <c r="O36" i="1"/>
  <c r="Y35" i="12" s="1"/>
  <c r="M18" i="34" s="1"/>
  <c r="O37" i="1"/>
  <c r="Y36" i="12" s="1"/>
  <c r="M19" i="34" s="1"/>
  <c r="O38" i="1"/>
  <c r="Y37" i="12" s="1"/>
  <c r="M20" i="34" s="1"/>
  <c r="O39" i="1"/>
  <c r="Y38" i="12" s="1"/>
  <c r="M21" i="34" s="1"/>
  <c r="Q6" i="1"/>
  <c r="AA5" i="12" s="1"/>
  <c r="Q7" i="1"/>
  <c r="AA6" i="12" s="1"/>
  <c r="Q8" i="1"/>
  <c r="AA7" i="12" s="1"/>
  <c r="Q9" i="1"/>
  <c r="AA8" i="12" s="1"/>
  <c r="Q10" i="1"/>
  <c r="AA9" i="12" s="1"/>
  <c r="Q11" i="1"/>
  <c r="AA10" i="12" s="1"/>
  <c r="Q12" i="1"/>
  <c r="AA11" i="12" s="1"/>
  <c r="Q13" i="1"/>
  <c r="AA12" i="12" s="1"/>
  <c r="Q14" i="1"/>
  <c r="AA13" i="12" s="1"/>
  <c r="Q15" i="1"/>
  <c r="AA14" i="12" s="1"/>
  <c r="Q16" i="1"/>
  <c r="AA15" i="12" s="1"/>
  <c r="Q17" i="1"/>
  <c r="AA16" i="12" s="1"/>
  <c r="Q18" i="1"/>
  <c r="AA17" i="12" s="1"/>
  <c r="Q19" i="1"/>
  <c r="AA18" i="12" s="1"/>
  <c r="Q20" i="1"/>
  <c r="AA19" i="12" s="1"/>
  <c r="Q21" i="1"/>
  <c r="AA20" i="12" s="1"/>
  <c r="Q22" i="1"/>
  <c r="AA21" i="12" s="1"/>
  <c r="Q23" i="1"/>
  <c r="AA22" i="12" s="1"/>
  <c r="L5" i="25" s="1"/>
  <c r="Q24" i="1"/>
  <c r="AA23" i="12" s="1"/>
  <c r="L6" i="25" s="1"/>
  <c r="Q25" i="1"/>
  <c r="AA24" i="12" s="1"/>
  <c r="L7" i="25" s="1"/>
  <c r="Q26" i="1"/>
  <c r="AA25" i="12" s="1"/>
  <c r="L8" i="25" s="1"/>
  <c r="Q27" i="1"/>
  <c r="AA26" i="12" s="1"/>
  <c r="L9" i="25" s="1"/>
  <c r="Q28" i="1"/>
  <c r="AA27" i="12" s="1"/>
  <c r="L10" i="25" s="1"/>
  <c r="Q29" i="1"/>
  <c r="AA28" i="12" s="1"/>
  <c r="L11" i="25" s="1"/>
  <c r="Q30" i="1"/>
  <c r="AA29" i="12" s="1"/>
  <c r="L12" i="25" s="1"/>
  <c r="Q31" i="1"/>
  <c r="AA30" i="12" s="1"/>
  <c r="L13" i="25" s="1"/>
  <c r="Q32" i="1"/>
  <c r="AA31" i="12" s="1"/>
  <c r="L14" i="25" s="1"/>
  <c r="Q33" i="1"/>
  <c r="AA32" i="12" s="1"/>
  <c r="L15" i="25" s="1"/>
  <c r="Q34" i="1"/>
  <c r="AA33" i="12" s="1"/>
  <c r="L16" i="25" s="1"/>
  <c r="Q35" i="1"/>
  <c r="AA34" i="12" s="1"/>
  <c r="L17" i="25" s="1"/>
  <c r="Q36" i="1"/>
  <c r="AA35" i="12" s="1"/>
  <c r="L18" i="25" s="1"/>
  <c r="Q37" i="1"/>
  <c r="AA36" i="12" s="1"/>
  <c r="L19" i="25" s="1"/>
  <c r="Q38" i="1"/>
  <c r="AA37" i="12" s="1"/>
  <c r="L20" i="25" s="1"/>
  <c r="Q39" i="1"/>
  <c r="AA38" i="12" s="1"/>
  <c r="L21" i="25" s="1"/>
  <c r="Q5" i="1"/>
  <c r="AA4" i="12" s="1"/>
  <c r="R33" i="6"/>
  <c r="R38" i="12" s="1"/>
  <c r="I21" i="25" s="1"/>
  <c r="Q20" i="10"/>
  <c r="Q44" i="10"/>
  <c r="H13" i="23" l="1"/>
  <c r="K15" i="25"/>
  <c r="L16" i="26"/>
  <c r="H5" i="23"/>
  <c r="K7" i="25"/>
  <c r="L8" i="26"/>
  <c r="H3" i="23"/>
  <c r="K6" i="4"/>
  <c r="L6" i="26"/>
  <c r="K5" i="25"/>
  <c r="H12" i="23"/>
  <c r="L15" i="26"/>
  <c r="K14" i="25"/>
  <c r="H11" i="23"/>
  <c r="K13" i="25"/>
  <c r="L14" i="26"/>
  <c r="L21" i="26"/>
  <c r="K20" i="25"/>
  <c r="H10" i="23"/>
  <c r="K12" i="25"/>
  <c r="L13" i="26"/>
  <c r="H4" i="23"/>
  <c r="L7" i="26"/>
  <c r="K6" i="25"/>
  <c r="L20" i="26"/>
  <c r="K19" i="25"/>
  <c r="H9" i="23"/>
  <c r="L12" i="26"/>
  <c r="K11" i="25"/>
  <c r="H15" i="23"/>
  <c r="L18" i="26"/>
  <c r="K17" i="25"/>
  <c r="H7" i="23"/>
  <c r="L10" i="26"/>
  <c r="K9" i="25"/>
  <c r="H19" i="23"/>
  <c r="L22" i="26"/>
  <c r="K21" i="25"/>
  <c r="H16" i="23"/>
  <c r="K18" i="25"/>
  <c r="L19" i="26"/>
  <c r="H8" i="23"/>
  <c r="K10" i="25"/>
  <c r="L11" i="26"/>
  <c r="H14" i="23"/>
  <c r="K16" i="25"/>
  <c r="L17" i="26"/>
  <c r="H6" i="23"/>
  <c r="K8" i="25"/>
  <c r="L9" i="26"/>
  <c r="H18" i="23"/>
  <c r="H17" i="23"/>
  <c r="K22" i="4"/>
  <c r="K10" i="4"/>
  <c r="K17" i="4"/>
  <c r="K20" i="4"/>
  <c r="K12" i="4"/>
  <c r="K9" i="4"/>
  <c r="K19" i="4"/>
  <c r="K11" i="4"/>
  <c r="K16" i="4"/>
  <c r="K8" i="4"/>
  <c r="K15" i="4"/>
  <c r="K7" i="4"/>
  <c r="K18" i="4"/>
  <c r="K14" i="4"/>
  <c r="K21" i="4"/>
  <c r="K13" i="4"/>
  <c r="O20" i="10"/>
  <c r="F6" i="25"/>
  <c r="F7" i="25"/>
  <c r="F8" i="25"/>
  <c r="F9" i="25"/>
  <c r="F10" i="25"/>
  <c r="F11" i="25"/>
  <c r="F12" i="25"/>
  <c r="F13" i="25"/>
  <c r="F14" i="25"/>
  <c r="F15" i="25"/>
  <c r="F16" i="25"/>
  <c r="F17" i="25"/>
  <c r="F18" i="25"/>
  <c r="F19" i="25"/>
  <c r="F20" i="25"/>
  <c r="F21" i="25"/>
  <c r="F5" i="25"/>
  <c r="D22" i="4"/>
  <c r="D21" i="4"/>
  <c r="D6" i="4"/>
  <c r="N5" i="1"/>
  <c r="O5" i="1"/>
  <c r="P5" i="1"/>
  <c r="Z4" i="12" s="1"/>
  <c r="N6" i="1"/>
  <c r="P6" i="1"/>
  <c r="Z5" i="12" s="1"/>
  <c r="N7" i="1"/>
  <c r="P7" i="1"/>
  <c r="Z6" i="12" s="1"/>
  <c r="N8" i="1"/>
  <c r="P8" i="1"/>
  <c r="Z7" i="12" s="1"/>
  <c r="N9" i="1"/>
  <c r="P9" i="1"/>
  <c r="Z8" i="12" s="1"/>
  <c r="N10" i="1"/>
  <c r="P10" i="1"/>
  <c r="Z9" i="12" s="1"/>
  <c r="N11" i="1"/>
  <c r="P11" i="1"/>
  <c r="Z10" i="12" s="1"/>
  <c r="N12" i="1"/>
  <c r="P12" i="1"/>
  <c r="Z11" i="12" s="1"/>
  <c r="N13" i="1"/>
  <c r="P13" i="1"/>
  <c r="Z12" i="12" s="1"/>
  <c r="N14" i="1"/>
  <c r="P14" i="1"/>
  <c r="Z13" i="12" s="1"/>
  <c r="N15" i="1"/>
  <c r="P15" i="1"/>
  <c r="Z14" i="12" s="1"/>
  <c r="N16" i="1"/>
  <c r="P16" i="1"/>
  <c r="Z15" i="12" s="1"/>
  <c r="N17" i="1"/>
  <c r="P17" i="1"/>
  <c r="Z16" i="12" s="1"/>
  <c r="N18" i="1"/>
  <c r="P18" i="1"/>
  <c r="Z17" i="12" s="1"/>
  <c r="N19" i="1"/>
  <c r="P19" i="1"/>
  <c r="Z18" i="12" s="1"/>
  <c r="N20" i="1"/>
  <c r="P20" i="1"/>
  <c r="Z19" i="12" s="1"/>
  <c r="N21" i="1"/>
  <c r="P21" i="1"/>
  <c r="Z20" i="12" s="1"/>
  <c r="N22" i="1"/>
  <c r="P22" i="1"/>
  <c r="Z21" i="12" s="1"/>
  <c r="N23" i="1"/>
  <c r="P23" i="1"/>
  <c r="Z22" i="12" s="1"/>
  <c r="L6" i="4" s="1"/>
  <c r="N24" i="1"/>
  <c r="P24" i="1"/>
  <c r="Z23" i="12" s="1"/>
  <c r="L7" i="4" s="1"/>
  <c r="N25" i="1"/>
  <c r="P25" i="1"/>
  <c r="Z24" i="12" s="1"/>
  <c r="L8" i="4" s="1"/>
  <c r="N26" i="1"/>
  <c r="P26" i="1"/>
  <c r="Z25" i="12" s="1"/>
  <c r="L9" i="4" s="1"/>
  <c r="N27" i="1"/>
  <c r="P27" i="1"/>
  <c r="Z26" i="12" s="1"/>
  <c r="L10" i="4" s="1"/>
  <c r="N28" i="1"/>
  <c r="P28" i="1"/>
  <c r="Z27" i="12" s="1"/>
  <c r="L11" i="4" s="1"/>
  <c r="N29" i="1"/>
  <c r="P29" i="1"/>
  <c r="Z28" i="12" s="1"/>
  <c r="L12" i="4" s="1"/>
  <c r="N30" i="1"/>
  <c r="P30" i="1"/>
  <c r="Z29" i="12" s="1"/>
  <c r="L13" i="4" s="1"/>
  <c r="N31" i="1"/>
  <c r="P31" i="1"/>
  <c r="Z30" i="12" s="1"/>
  <c r="L14" i="4" s="1"/>
  <c r="N32" i="1"/>
  <c r="P32" i="1"/>
  <c r="Z31" i="12" s="1"/>
  <c r="L15" i="4" s="1"/>
  <c r="N33" i="1"/>
  <c r="P33" i="1"/>
  <c r="Z32" i="12" s="1"/>
  <c r="L16" i="4" s="1"/>
  <c r="N34" i="1"/>
  <c r="P34" i="1"/>
  <c r="Z33" i="12" s="1"/>
  <c r="L17" i="4" s="1"/>
  <c r="N35" i="1"/>
  <c r="P35" i="1"/>
  <c r="Z34" i="12" s="1"/>
  <c r="L18" i="4" s="1"/>
  <c r="N36" i="1"/>
  <c r="P36" i="1"/>
  <c r="Z35" i="12" s="1"/>
  <c r="L19" i="4" s="1"/>
  <c r="N37" i="1"/>
  <c r="P37" i="1"/>
  <c r="Z36" i="12" s="1"/>
  <c r="L20" i="4" s="1"/>
  <c r="N38" i="1"/>
  <c r="P38" i="1"/>
  <c r="Z37" i="12" s="1"/>
  <c r="L21" i="4" s="1"/>
  <c r="P39" i="1"/>
  <c r="Z38" i="12" s="1"/>
  <c r="L22" i="4" s="1"/>
  <c r="O5" i="6"/>
  <c r="P5" i="6"/>
  <c r="Q5" i="6"/>
  <c r="Q10" i="12" s="1"/>
  <c r="S5" i="6"/>
  <c r="S10" i="12" s="1"/>
  <c r="R5" i="6"/>
  <c r="R10" i="12" s="1"/>
  <c r="O6" i="6"/>
  <c r="P6" i="6"/>
  <c r="P11" i="12" s="1"/>
  <c r="Q6" i="6"/>
  <c r="Q11" i="12" s="1"/>
  <c r="S6" i="6"/>
  <c r="S11" i="12" s="1"/>
  <c r="R6" i="6"/>
  <c r="R11" i="12" s="1"/>
  <c r="O7" i="6"/>
  <c r="P7" i="6"/>
  <c r="P12" i="12" s="1"/>
  <c r="Q7" i="6"/>
  <c r="Q12" i="12" s="1"/>
  <c r="S7" i="6"/>
  <c r="S12" i="12" s="1"/>
  <c r="R7" i="6"/>
  <c r="R12" i="12" s="1"/>
  <c r="O8" i="6"/>
  <c r="P8" i="6"/>
  <c r="P13" i="12" s="1"/>
  <c r="Q8" i="6"/>
  <c r="Q13" i="12" s="1"/>
  <c r="S8" i="6"/>
  <c r="S13" i="12" s="1"/>
  <c r="R8" i="6"/>
  <c r="R13" i="12" s="1"/>
  <c r="O9" i="6"/>
  <c r="P9" i="6"/>
  <c r="P14" i="12" s="1"/>
  <c r="Q9" i="6"/>
  <c r="Q14" i="12" s="1"/>
  <c r="S9" i="6"/>
  <c r="S14" i="12" s="1"/>
  <c r="R9" i="6"/>
  <c r="R14" i="12" s="1"/>
  <c r="O10" i="6"/>
  <c r="P10" i="6"/>
  <c r="P15" i="12" s="1"/>
  <c r="Q10" i="6"/>
  <c r="Q15" i="12" s="1"/>
  <c r="S10" i="6"/>
  <c r="S15" i="12" s="1"/>
  <c r="R10" i="6"/>
  <c r="R15" i="12" s="1"/>
  <c r="O11" i="6"/>
  <c r="P11" i="6"/>
  <c r="P16" i="12" s="1"/>
  <c r="Q11" i="6"/>
  <c r="Q16" i="12" s="1"/>
  <c r="S11" i="6"/>
  <c r="S16" i="12" s="1"/>
  <c r="R11" i="6"/>
  <c r="R16" i="12" s="1"/>
  <c r="O12" i="6"/>
  <c r="P12" i="6"/>
  <c r="P17" i="12" s="1"/>
  <c r="Q12" i="6"/>
  <c r="Q17" i="12" s="1"/>
  <c r="S12" i="6"/>
  <c r="S17" i="12" s="1"/>
  <c r="R12" i="6"/>
  <c r="R17" i="12" s="1"/>
  <c r="O13" i="6"/>
  <c r="P13" i="6"/>
  <c r="P18" i="12" s="1"/>
  <c r="Q13" i="6"/>
  <c r="Q18" i="12" s="1"/>
  <c r="S13" i="6"/>
  <c r="S18" i="12" s="1"/>
  <c r="R13" i="6"/>
  <c r="R18" i="12" s="1"/>
  <c r="O14" i="6"/>
  <c r="P14" i="6"/>
  <c r="P19" i="12" s="1"/>
  <c r="Q14" i="6"/>
  <c r="Q19" i="12" s="1"/>
  <c r="S14" i="6"/>
  <c r="S19" i="12" s="1"/>
  <c r="R14" i="6"/>
  <c r="R19" i="12" s="1"/>
  <c r="O15" i="6"/>
  <c r="P15" i="6"/>
  <c r="P20" i="12" s="1"/>
  <c r="Q15" i="6"/>
  <c r="Q20" i="12" s="1"/>
  <c r="S15" i="6"/>
  <c r="S20" i="12" s="1"/>
  <c r="R15" i="6"/>
  <c r="R20" i="12" s="1"/>
  <c r="O16" i="6"/>
  <c r="P16" i="6"/>
  <c r="P21" i="12" s="1"/>
  <c r="Q16" i="6"/>
  <c r="Q21" i="12" s="1"/>
  <c r="S16" i="6"/>
  <c r="S21" i="12" s="1"/>
  <c r="R16" i="6"/>
  <c r="R21" i="12" s="1"/>
  <c r="O17" i="6"/>
  <c r="P17" i="6"/>
  <c r="Q17" i="6"/>
  <c r="S17" i="6"/>
  <c r="S22" i="12" s="1"/>
  <c r="R17" i="6"/>
  <c r="R22" i="12" s="1"/>
  <c r="I5" i="25" s="1"/>
  <c r="O18" i="6"/>
  <c r="P18" i="6"/>
  <c r="P23" i="12" s="1"/>
  <c r="I6" i="34" s="1"/>
  <c r="Q18" i="6"/>
  <c r="S18" i="6"/>
  <c r="S23" i="12" s="1"/>
  <c r="R18" i="6"/>
  <c r="R23" i="12" s="1"/>
  <c r="I6" i="25" s="1"/>
  <c r="O19" i="6"/>
  <c r="P19" i="6"/>
  <c r="P24" i="12" s="1"/>
  <c r="I7" i="34" s="1"/>
  <c r="Q19" i="6"/>
  <c r="S19" i="6"/>
  <c r="S24" i="12" s="1"/>
  <c r="R19" i="6"/>
  <c r="R24" i="12" s="1"/>
  <c r="I7" i="25" s="1"/>
  <c r="O20" i="6"/>
  <c r="P20" i="6"/>
  <c r="P25" i="12" s="1"/>
  <c r="I8" i="34" s="1"/>
  <c r="Q20" i="6"/>
  <c r="S20" i="6"/>
  <c r="S25" i="12" s="1"/>
  <c r="R20" i="6"/>
  <c r="R25" i="12" s="1"/>
  <c r="I8" i="25" s="1"/>
  <c r="O21" i="6"/>
  <c r="P21" i="6"/>
  <c r="Q21" i="6"/>
  <c r="S21" i="6"/>
  <c r="S26" i="12" s="1"/>
  <c r="R21" i="6"/>
  <c r="R26" i="12" s="1"/>
  <c r="I9" i="25" s="1"/>
  <c r="O22" i="6"/>
  <c r="P22" i="6"/>
  <c r="Q22" i="6"/>
  <c r="S22" i="6"/>
  <c r="S27" i="12" s="1"/>
  <c r="R22" i="6"/>
  <c r="R27" i="12" s="1"/>
  <c r="I10" i="25" s="1"/>
  <c r="O23" i="6"/>
  <c r="P23" i="6"/>
  <c r="Q23" i="6"/>
  <c r="S23" i="6"/>
  <c r="S28" i="12" s="1"/>
  <c r="R23" i="6"/>
  <c r="R28" i="12" s="1"/>
  <c r="I11" i="25" s="1"/>
  <c r="O24" i="6"/>
  <c r="P24" i="6"/>
  <c r="Q24" i="6"/>
  <c r="S24" i="6"/>
  <c r="S29" i="12" s="1"/>
  <c r="R24" i="6"/>
  <c r="R29" i="12" s="1"/>
  <c r="I12" i="25" s="1"/>
  <c r="O25" i="6"/>
  <c r="P25" i="6"/>
  <c r="Q25" i="6"/>
  <c r="S25" i="6"/>
  <c r="S30" i="12" s="1"/>
  <c r="R25" i="6"/>
  <c r="R30" i="12" s="1"/>
  <c r="I13" i="25" s="1"/>
  <c r="O26" i="6"/>
  <c r="P26" i="6"/>
  <c r="Q26" i="6"/>
  <c r="S26" i="6"/>
  <c r="S31" i="12" s="1"/>
  <c r="R26" i="6"/>
  <c r="R31" i="12" s="1"/>
  <c r="I14" i="25" s="1"/>
  <c r="O27" i="6"/>
  <c r="P27" i="6"/>
  <c r="Q27" i="6"/>
  <c r="S27" i="6"/>
  <c r="S32" i="12" s="1"/>
  <c r="R27" i="6"/>
  <c r="R32" i="12" s="1"/>
  <c r="I15" i="25" s="1"/>
  <c r="O28" i="6"/>
  <c r="P28" i="6"/>
  <c r="P33" i="12" s="1"/>
  <c r="I16" i="34" s="1"/>
  <c r="Q28" i="6"/>
  <c r="S28" i="6"/>
  <c r="S33" i="12" s="1"/>
  <c r="R28" i="6"/>
  <c r="R33" i="12" s="1"/>
  <c r="I16" i="25" s="1"/>
  <c r="O29" i="6"/>
  <c r="P29" i="6"/>
  <c r="Q29" i="6"/>
  <c r="S29" i="6"/>
  <c r="S34" i="12" s="1"/>
  <c r="R29" i="6"/>
  <c r="R34" i="12" s="1"/>
  <c r="I17" i="25" s="1"/>
  <c r="O30" i="6"/>
  <c r="P30" i="6"/>
  <c r="Q30" i="6"/>
  <c r="S30" i="6"/>
  <c r="S35" i="12" s="1"/>
  <c r="R30" i="6"/>
  <c r="R35" i="12" s="1"/>
  <c r="I18" i="25" s="1"/>
  <c r="O31" i="6"/>
  <c r="P31" i="6"/>
  <c r="Q31" i="6"/>
  <c r="S31" i="6"/>
  <c r="S36" i="12" s="1"/>
  <c r="R31" i="6"/>
  <c r="R36" i="12" s="1"/>
  <c r="I19" i="25" s="1"/>
  <c r="O32" i="6"/>
  <c r="P32" i="6"/>
  <c r="Q32" i="6"/>
  <c r="S32" i="6"/>
  <c r="S37" i="12" s="1"/>
  <c r="R32" i="6"/>
  <c r="R37" i="12" s="1"/>
  <c r="I20" i="25" s="1"/>
  <c r="S33" i="6"/>
  <c r="S38" i="12" s="1"/>
  <c r="I3" i="11"/>
  <c r="J3" i="11"/>
  <c r="N11" i="12" s="1"/>
  <c r="K3" i="11"/>
  <c r="L3" i="11"/>
  <c r="M3" i="11"/>
  <c r="I4" i="11"/>
  <c r="J4" i="11"/>
  <c r="N12" i="12" s="1"/>
  <c r="K4" i="11"/>
  <c r="L4" i="11"/>
  <c r="M4" i="11"/>
  <c r="I5" i="11"/>
  <c r="J5" i="11"/>
  <c r="N13" i="12" s="1"/>
  <c r="K5" i="11"/>
  <c r="L5" i="11"/>
  <c r="M5" i="11"/>
  <c r="I6" i="11"/>
  <c r="J6" i="11"/>
  <c r="K6" i="11"/>
  <c r="L6" i="11"/>
  <c r="M6" i="11"/>
  <c r="I7" i="11"/>
  <c r="J7" i="11"/>
  <c r="N15" i="12" s="1"/>
  <c r="K7" i="11"/>
  <c r="L7" i="11"/>
  <c r="M7" i="11"/>
  <c r="I8" i="11"/>
  <c r="J8" i="11"/>
  <c r="N16" i="12" s="1"/>
  <c r="K8" i="11"/>
  <c r="L8" i="11"/>
  <c r="M8" i="11"/>
  <c r="I9" i="11"/>
  <c r="J9" i="11"/>
  <c r="N17" i="12" s="1"/>
  <c r="K9" i="11"/>
  <c r="L9" i="11"/>
  <c r="M9" i="11"/>
  <c r="I10" i="11"/>
  <c r="J10" i="11"/>
  <c r="N18" i="12" s="1"/>
  <c r="K10" i="11"/>
  <c r="L10" i="11"/>
  <c r="M10" i="11"/>
  <c r="I11" i="11"/>
  <c r="J11" i="11"/>
  <c r="N19" i="12" s="1"/>
  <c r="K11" i="11"/>
  <c r="L11" i="11"/>
  <c r="M11" i="11"/>
  <c r="I12" i="11"/>
  <c r="J12" i="11"/>
  <c r="N20" i="12" s="1"/>
  <c r="K12" i="11"/>
  <c r="L12" i="11"/>
  <c r="M12" i="11"/>
  <c r="I13" i="11"/>
  <c r="J13" i="11"/>
  <c r="N21" i="12" s="1"/>
  <c r="K13" i="11"/>
  <c r="L13" i="11"/>
  <c r="M13" i="11"/>
  <c r="I14" i="11"/>
  <c r="J14" i="11"/>
  <c r="N22" i="12" s="1"/>
  <c r="H5" i="34" s="1"/>
  <c r="K14" i="11"/>
  <c r="L14" i="11"/>
  <c r="M14" i="11"/>
  <c r="I15" i="11"/>
  <c r="J15" i="11"/>
  <c r="N23" i="12" s="1"/>
  <c r="H6" i="34" s="1"/>
  <c r="K15" i="11"/>
  <c r="L15" i="11"/>
  <c r="M15" i="11"/>
  <c r="I16" i="11"/>
  <c r="J16" i="11"/>
  <c r="N24" i="12" s="1"/>
  <c r="H7" i="34" s="1"/>
  <c r="K16" i="11"/>
  <c r="L16" i="11"/>
  <c r="M16" i="11"/>
  <c r="I17" i="11"/>
  <c r="J17" i="11"/>
  <c r="N25" i="12" s="1"/>
  <c r="H8" i="34" s="1"/>
  <c r="K17" i="11"/>
  <c r="L17" i="11"/>
  <c r="M17" i="11"/>
  <c r="I18" i="11"/>
  <c r="J18" i="11"/>
  <c r="N26" i="12" s="1"/>
  <c r="H9" i="34" s="1"/>
  <c r="K18" i="11"/>
  <c r="L18" i="11"/>
  <c r="M18" i="11"/>
  <c r="I19" i="11"/>
  <c r="J19" i="11"/>
  <c r="N27" i="12" s="1"/>
  <c r="H10" i="34" s="1"/>
  <c r="K19" i="11"/>
  <c r="L19" i="11"/>
  <c r="M19" i="11"/>
  <c r="I20" i="11"/>
  <c r="J20" i="11"/>
  <c r="N28" i="12" s="1"/>
  <c r="H11" i="34" s="1"/>
  <c r="K20" i="11"/>
  <c r="L20" i="11"/>
  <c r="M20" i="11"/>
  <c r="I21" i="11"/>
  <c r="J21" i="11"/>
  <c r="N29" i="12" s="1"/>
  <c r="H12" i="34" s="1"/>
  <c r="K21" i="11"/>
  <c r="L21" i="11"/>
  <c r="M21" i="11"/>
  <c r="I22" i="11"/>
  <c r="J22" i="11"/>
  <c r="N30" i="12" s="1"/>
  <c r="H13" i="34" s="1"/>
  <c r="K22" i="11"/>
  <c r="L22" i="11"/>
  <c r="M22" i="11"/>
  <c r="I23" i="11"/>
  <c r="J23" i="11"/>
  <c r="N31" i="12" s="1"/>
  <c r="H14" i="34" s="1"/>
  <c r="K23" i="11"/>
  <c r="L23" i="11"/>
  <c r="M23" i="11"/>
  <c r="I24" i="11"/>
  <c r="J24" i="11"/>
  <c r="N32" i="12" s="1"/>
  <c r="H15" i="34" s="1"/>
  <c r="K24" i="11"/>
  <c r="L24" i="11"/>
  <c r="M24" i="11"/>
  <c r="I25" i="11"/>
  <c r="K25" i="11"/>
  <c r="I26" i="11"/>
  <c r="J26" i="11"/>
  <c r="N34" i="12" s="1"/>
  <c r="H17" i="34" s="1"/>
  <c r="K26" i="11"/>
  <c r="L26" i="11"/>
  <c r="M26" i="11"/>
  <c r="I27" i="11"/>
  <c r="J27" i="11"/>
  <c r="N35" i="12" s="1"/>
  <c r="H18" i="34" s="1"/>
  <c r="K27" i="11"/>
  <c r="L27" i="11"/>
  <c r="M27" i="11"/>
  <c r="I28" i="11"/>
  <c r="J28" i="11"/>
  <c r="N36" i="12" s="1"/>
  <c r="H19" i="34" s="1"/>
  <c r="K28" i="11"/>
  <c r="L28" i="11"/>
  <c r="M28" i="1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D5" i="25"/>
  <c r="D7" i="4"/>
  <c r="D8" i="4"/>
  <c r="D9" i="4"/>
  <c r="D10" i="4"/>
  <c r="D11" i="4"/>
  <c r="D13" i="4"/>
  <c r="D14" i="4"/>
  <c r="D15" i="4"/>
  <c r="D16" i="4"/>
  <c r="D17" i="4"/>
  <c r="D18" i="4"/>
  <c r="D19" i="4"/>
  <c r="D20" i="4"/>
  <c r="O4" i="10"/>
  <c r="P4" i="10"/>
  <c r="Q4" i="10"/>
  <c r="S5" i="10"/>
  <c r="O5" i="10"/>
  <c r="P5" i="10"/>
  <c r="Q5" i="10"/>
  <c r="O6" i="10"/>
  <c r="P6" i="10"/>
  <c r="Q6" i="10"/>
  <c r="O7" i="10"/>
  <c r="P7" i="10"/>
  <c r="Q7" i="10"/>
  <c r="O8" i="10"/>
  <c r="P8" i="10"/>
  <c r="Q8" i="10"/>
  <c r="S9" i="10"/>
  <c r="O9" i="10"/>
  <c r="P9" i="10"/>
  <c r="Q9" i="10"/>
  <c r="O10" i="10"/>
  <c r="P10" i="10"/>
  <c r="Q10" i="10"/>
  <c r="O11" i="10"/>
  <c r="P11" i="10"/>
  <c r="Q11" i="10"/>
  <c r="S11" i="10"/>
  <c r="O12" i="10"/>
  <c r="P12" i="10"/>
  <c r="Q12" i="10"/>
  <c r="O13" i="10"/>
  <c r="P13" i="10"/>
  <c r="Q13" i="10"/>
  <c r="P14" i="10"/>
  <c r="Q14" i="10"/>
  <c r="O15" i="10"/>
  <c r="P15" i="10"/>
  <c r="Q15" i="10"/>
  <c r="S15" i="10"/>
  <c r="O16" i="10"/>
  <c r="P16" i="10"/>
  <c r="Q16" i="10"/>
  <c r="V17" i="10"/>
  <c r="O17" i="10"/>
  <c r="P17" i="10"/>
  <c r="Q17" i="10"/>
  <c r="V18" i="10"/>
  <c r="O18" i="10"/>
  <c r="P18" i="10"/>
  <c r="Q18" i="10"/>
  <c r="O19" i="10"/>
  <c r="P19" i="10"/>
  <c r="Q19" i="10"/>
  <c r="S19" i="10"/>
  <c r="V19" i="10"/>
  <c r="P20" i="10"/>
  <c r="P28" i="10"/>
  <c r="R28" i="10" s="1"/>
  <c r="Q28" i="10"/>
  <c r="O29" i="10"/>
  <c r="Q29" i="10"/>
  <c r="O30" i="10"/>
  <c r="P30" i="10"/>
  <c r="Q30" i="10"/>
  <c r="O31" i="10"/>
  <c r="P31" i="10"/>
  <c r="Q31" i="10"/>
  <c r="O32" i="10"/>
  <c r="P32" i="10"/>
  <c r="Q32" i="10"/>
  <c r="O33" i="10"/>
  <c r="R33" i="10" s="1"/>
  <c r="P33" i="10"/>
  <c r="Q33" i="10"/>
  <c r="O34" i="10"/>
  <c r="P34" i="10"/>
  <c r="Q34" i="10"/>
  <c r="O35" i="10"/>
  <c r="P35" i="10"/>
  <c r="Q35" i="10"/>
  <c r="O36" i="10"/>
  <c r="P36" i="10"/>
  <c r="Q36" i="10"/>
  <c r="V13" i="10"/>
  <c r="O37" i="10"/>
  <c r="P37" i="10"/>
  <c r="Q37" i="10"/>
  <c r="O38" i="10"/>
  <c r="R38" i="10" s="1"/>
  <c r="P38" i="10"/>
  <c r="Q38" i="10"/>
  <c r="O39" i="10"/>
  <c r="P39" i="10"/>
  <c r="Q39" i="10"/>
  <c r="O40" i="10"/>
  <c r="P40" i="10"/>
  <c r="Q40" i="10"/>
  <c r="O41" i="10"/>
  <c r="P41" i="10"/>
  <c r="Q41" i="10"/>
  <c r="O42" i="10"/>
  <c r="P42" i="10"/>
  <c r="Q42" i="10"/>
  <c r="O43" i="10"/>
  <c r="P43" i="10"/>
  <c r="Q43" i="10"/>
  <c r="O44" i="10"/>
  <c r="P44" i="10"/>
  <c r="Y4" i="12"/>
  <c r="P10" i="12"/>
  <c r="N14" i="12"/>
  <c r="F4" i="23"/>
  <c r="F5" i="23"/>
  <c r="I19" i="26" l="1"/>
  <c r="J18" i="34"/>
  <c r="I15" i="26"/>
  <c r="J14" i="34"/>
  <c r="I11" i="26"/>
  <c r="J10" i="34"/>
  <c r="I7" i="26"/>
  <c r="J6" i="34"/>
  <c r="I6" i="26"/>
  <c r="J5" i="34"/>
  <c r="I22" i="26"/>
  <c r="J21" i="34"/>
  <c r="I18" i="26"/>
  <c r="J17" i="34"/>
  <c r="F14" i="23"/>
  <c r="I21" i="26"/>
  <c r="J20" i="34"/>
  <c r="I17" i="26"/>
  <c r="J16" i="34"/>
  <c r="I13" i="26"/>
  <c r="J12" i="34"/>
  <c r="I9" i="26"/>
  <c r="J8" i="34"/>
  <c r="I14" i="26"/>
  <c r="J13" i="34"/>
  <c r="I10" i="26"/>
  <c r="J9" i="34"/>
  <c r="F6" i="23"/>
  <c r="I20" i="26"/>
  <c r="J19" i="34"/>
  <c r="I16" i="26"/>
  <c r="J15" i="34"/>
  <c r="I12" i="26"/>
  <c r="J11" i="34"/>
  <c r="I8" i="26"/>
  <c r="J7" i="34"/>
  <c r="P5" i="34"/>
  <c r="P34" i="12"/>
  <c r="I17" i="34" s="1"/>
  <c r="Q32" i="12"/>
  <c r="I16" i="4" s="1"/>
  <c r="P29" i="12"/>
  <c r="I12" i="34" s="1"/>
  <c r="Q24" i="12"/>
  <c r="I8" i="4" s="1"/>
  <c r="Q35" i="12"/>
  <c r="I19" i="4" s="1"/>
  <c r="P32" i="12"/>
  <c r="I15" i="34" s="1"/>
  <c r="Q27" i="12"/>
  <c r="I11" i="4" s="1"/>
  <c r="H8" i="26"/>
  <c r="H7" i="25"/>
  <c r="F7" i="23"/>
  <c r="P26" i="12"/>
  <c r="I9" i="34" s="1"/>
  <c r="R32" i="10"/>
  <c r="P35" i="12"/>
  <c r="I18" i="34" s="1"/>
  <c r="Q30" i="12"/>
  <c r="I14" i="4" s="1"/>
  <c r="P27" i="12"/>
  <c r="I10" i="34" s="1"/>
  <c r="Q22" i="12"/>
  <c r="I6" i="4" s="1"/>
  <c r="R29" i="10"/>
  <c r="Q33" i="12"/>
  <c r="I17" i="4" s="1"/>
  <c r="P30" i="12"/>
  <c r="I13" i="34" s="1"/>
  <c r="Q25" i="12"/>
  <c r="I9" i="4" s="1"/>
  <c r="P22" i="12"/>
  <c r="I5" i="34" s="1"/>
  <c r="O5" i="34" s="1"/>
  <c r="R37" i="10"/>
  <c r="R42" i="10"/>
  <c r="Q36" i="12"/>
  <c r="I20" i="4" s="1"/>
  <c r="H16" i="25"/>
  <c r="H17" i="26"/>
  <c r="Q28" i="12"/>
  <c r="I12" i="4" s="1"/>
  <c r="H8" i="25"/>
  <c r="H9" i="26"/>
  <c r="Q37" i="12"/>
  <c r="I21" i="4" s="1"/>
  <c r="Q29" i="12"/>
  <c r="I13" i="4" s="1"/>
  <c r="Y4" i="10"/>
  <c r="P36" i="12"/>
  <c r="I19" i="34" s="1"/>
  <c r="Q31" i="12"/>
  <c r="I15" i="4" s="1"/>
  <c r="P28" i="12"/>
  <c r="I11" i="34" s="1"/>
  <c r="I7" i="4"/>
  <c r="Q23" i="12"/>
  <c r="R41" i="10"/>
  <c r="R36" i="10"/>
  <c r="Q34" i="12"/>
  <c r="I18" i="4" s="1"/>
  <c r="P31" i="12"/>
  <c r="I14" i="34" s="1"/>
  <c r="Q26" i="12"/>
  <c r="I10" i="4" s="1"/>
  <c r="H6" i="25"/>
  <c r="H7" i="26"/>
  <c r="E12" i="23"/>
  <c r="G14" i="25"/>
  <c r="G15" i="26"/>
  <c r="E3" i="23"/>
  <c r="G6" i="26"/>
  <c r="G5" i="25"/>
  <c r="N5" i="25" s="1"/>
  <c r="G20" i="25"/>
  <c r="G21" i="26"/>
  <c r="E6" i="23"/>
  <c r="G9" i="26"/>
  <c r="G8" i="25"/>
  <c r="G20" i="26"/>
  <c r="G19" i="25"/>
  <c r="E4" i="23"/>
  <c r="G7" i="26"/>
  <c r="G6" i="25"/>
  <c r="E11" i="23"/>
  <c r="G14" i="26"/>
  <c r="G13" i="25"/>
  <c r="E9" i="23"/>
  <c r="G12" i="26"/>
  <c r="G11" i="25"/>
  <c r="E7" i="23"/>
  <c r="G10" i="26"/>
  <c r="G9" i="25"/>
  <c r="E10" i="23"/>
  <c r="G12" i="25"/>
  <c r="G13" i="26"/>
  <c r="E13" i="23"/>
  <c r="G15" i="25"/>
  <c r="G16" i="26"/>
  <c r="E5" i="23"/>
  <c r="G7" i="25"/>
  <c r="G8" i="26"/>
  <c r="G18" i="25"/>
  <c r="G19" i="26"/>
  <c r="G17" i="25"/>
  <c r="G18" i="26"/>
  <c r="E8" i="23"/>
  <c r="G10" i="25"/>
  <c r="G11" i="26"/>
  <c r="G22" i="26"/>
  <c r="G21" i="25"/>
  <c r="D17" i="23"/>
  <c r="E20" i="26"/>
  <c r="E19" i="25"/>
  <c r="D5" i="23"/>
  <c r="E7" i="25"/>
  <c r="E8" i="26"/>
  <c r="D16" i="23"/>
  <c r="E19" i="26"/>
  <c r="E18" i="25"/>
  <c r="D12" i="23"/>
  <c r="E15" i="26"/>
  <c r="E14" i="25"/>
  <c r="D8" i="23"/>
  <c r="E11" i="26"/>
  <c r="E10" i="25"/>
  <c r="D4" i="23"/>
  <c r="E7" i="26"/>
  <c r="E6" i="25"/>
  <c r="D18" i="23"/>
  <c r="E21" i="26"/>
  <c r="E20" i="25"/>
  <c r="D15" i="23"/>
  <c r="E17" i="25"/>
  <c r="E18" i="26"/>
  <c r="D3" i="23"/>
  <c r="E6" i="26"/>
  <c r="E5" i="25"/>
  <c r="D11" i="23"/>
  <c r="E14" i="26"/>
  <c r="E13" i="25"/>
  <c r="D14" i="23"/>
  <c r="E16" i="25"/>
  <c r="E17" i="26"/>
  <c r="D10" i="23"/>
  <c r="E12" i="25"/>
  <c r="E13" i="26"/>
  <c r="D6" i="23"/>
  <c r="E9" i="26"/>
  <c r="E8" i="25"/>
  <c r="D7" i="23"/>
  <c r="E9" i="25"/>
  <c r="E10" i="26"/>
  <c r="E21" i="25"/>
  <c r="E22" i="26"/>
  <c r="D13" i="23"/>
  <c r="E15" i="25"/>
  <c r="E16" i="26"/>
  <c r="D9" i="23"/>
  <c r="E11" i="25"/>
  <c r="E12" i="26"/>
  <c r="P37" i="12"/>
  <c r="C7" i="26"/>
  <c r="C9" i="26"/>
  <c r="C6" i="26"/>
  <c r="C11" i="26"/>
  <c r="C8" i="26"/>
  <c r="C10" i="26"/>
  <c r="D19" i="23"/>
  <c r="G18" i="4"/>
  <c r="E15" i="23"/>
  <c r="E19" i="23"/>
  <c r="G22" i="4"/>
  <c r="G20" i="4"/>
  <c r="E17" i="23"/>
  <c r="G21" i="4"/>
  <c r="E18" i="23"/>
  <c r="G19" i="4"/>
  <c r="E16" i="23"/>
  <c r="F19" i="23"/>
  <c r="R43" i="10"/>
  <c r="R39" i="10"/>
  <c r="R34" i="10"/>
  <c r="R30" i="10"/>
  <c r="R44" i="10"/>
  <c r="R40" i="10"/>
  <c r="R35" i="10"/>
  <c r="R31" i="10"/>
  <c r="R15" i="10"/>
  <c r="Y5" i="10"/>
  <c r="V7" i="10"/>
  <c r="Y18" i="10"/>
  <c r="Y10" i="10"/>
  <c r="Y9" i="10"/>
  <c r="Y8" i="10"/>
  <c r="R19" i="10"/>
  <c r="W19" i="10" s="1"/>
  <c r="Y19" i="10"/>
  <c r="R17" i="10"/>
  <c r="Y17" i="10"/>
  <c r="R6" i="10"/>
  <c r="W6" i="10" s="1"/>
  <c r="Y6" i="10"/>
  <c r="R16" i="10"/>
  <c r="Y16" i="10"/>
  <c r="Y14" i="10"/>
  <c r="Y13" i="10"/>
  <c r="Y20" i="10"/>
  <c r="Y15" i="10"/>
  <c r="Y12" i="10"/>
  <c r="R11" i="10"/>
  <c r="Y11" i="10"/>
  <c r="R7" i="10"/>
  <c r="W7" i="10" s="1"/>
  <c r="Y7" i="10"/>
  <c r="X15" i="10"/>
  <c r="B33" i="12" s="1"/>
  <c r="C16" i="34" s="1"/>
  <c r="X11" i="10"/>
  <c r="B29" i="12" s="1"/>
  <c r="C12" i="34" s="1"/>
  <c r="S17" i="10"/>
  <c r="R14" i="10"/>
  <c r="S10" i="10"/>
  <c r="X10" i="10" s="1"/>
  <c r="B28" i="12" s="1"/>
  <c r="C11" i="34" s="1"/>
  <c r="R8" i="10"/>
  <c r="R5" i="10"/>
  <c r="S14" i="10"/>
  <c r="X14" i="10" s="1"/>
  <c r="B32" i="12" s="1"/>
  <c r="C15" i="34" s="1"/>
  <c r="R12" i="10"/>
  <c r="V8" i="10"/>
  <c r="X5" i="10"/>
  <c r="B23" i="12" s="1"/>
  <c r="C6" i="34" s="1"/>
  <c r="V11" i="10"/>
  <c r="R9" i="10"/>
  <c r="S7" i="10"/>
  <c r="V5" i="10"/>
  <c r="V12" i="10"/>
  <c r="X9" i="10"/>
  <c r="B27" i="12" s="1"/>
  <c r="C10" i="34" s="1"/>
  <c r="V15" i="10"/>
  <c r="R13" i="10"/>
  <c r="W13" i="10" s="1"/>
  <c r="V9" i="10"/>
  <c r="W11" i="10"/>
  <c r="V16" i="10"/>
  <c r="S13" i="10"/>
  <c r="X13" i="10" s="1"/>
  <c r="B31" i="12" s="1"/>
  <c r="C14" i="34" s="1"/>
  <c r="R10" i="10"/>
  <c r="W10" i="10" s="1"/>
  <c r="V6" i="10"/>
  <c r="R4" i="10"/>
  <c r="W4" i="10" s="1"/>
  <c r="X19" i="10"/>
  <c r="B37" i="12" s="1"/>
  <c r="C20" i="34" s="1"/>
  <c r="R18" i="10"/>
  <c r="W18" i="10" s="1"/>
  <c r="G9" i="4"/>
  <c r="H11" i="4"/>
  <c r="H19" i="4"/>
  <c r="X17" i="10"/>
  <c r="B35" i="12" s="1"/>
  <c r="C18" i="34" s="1"/>
  <c r="W14" i="10"/>
  <c r="G13" i="4"/>
  <c r="H15" i="4"/>
  <c r="H17" i="4"/>
  <c r="H7" i="4"/>
  <c r="G14" i="4"/>
  <c r="H13" i="4"/>
  <c r="S16" i="10"/>
  <c r="X16" i="10" s="1"/>
  <c r="B34" i="12" s="1"/>
  <c r="C17" i="34" s="1"/>
  <c r="C11" i="4"/>
  <c r="C9" i="4"/>
  <c r="C7" i="4"/>
  <c r="M25" i="11"/>
  <c r="V14" i="10"/>
  <c r="G7" i="4"/>
  <c r="H9" i="4"/>
  <c r="S12" i="10"/>
  <c r="X12" i="10" s="1"/>
  <c r="B30" i="12" s="1"/>
  <c r="C13" i="34" s="1"/>
  <c r="S8" i="10"/>
  <c r="X8" i="10" s="1"/>
  <c r="B26" i="12" s="1"/>
  <c r="C9" i="34" s="1"/>
  <c r="G6" i="4"/>
  <c r="E17" i="4"/>
  <c r="E13" i="4"/>
  <c r="E9" i="4"/>
  <c r="L25" i="11"/>
  <c r="H16" i="4"/>
  <c r="H14" i="4"/>
  <c r="G12" i="4"/>
  <c r="H8" i="4"/>
  <c r="V10" i="10"/>
  <c r="C6" i="4"/>
  <c r="E16" i="4"/>
  <c r="E8" i="4"/>
  <c r="J25" i="11"/>
  <c r="N33" i="12" s="1"/>
  <c r="H16" i="34" s="1"/>
  <c r="G11" i="4"/>
  <c r="S18" i="10"/>
  <c r="X18" i="10" s="1"/>
  <c r="B36" i="12" s="1"/>
  <c r="C19" i="34" s="1"/>
  <c r="S6" i="10"/>
  <c r="X6" i="10" s="1"/>
  <c r="B24" i="12" s="1"/>
  <c r="C7" i="34" s="1"/>
  <c r="C10" i="4"/>
  <c r="C8" i="4"/>
  <c r="E6" i="4"/>
  <c r="E20" i="4"/>
  <c r="H6" i="4"/>
  <c r="G16" i="4"/>
  <c r="G8" i="4"/>
  <c r="E19" i="4"/>
  <c r="E15" i="4"/>
  <c r="E11" i="4"/>
  <c r="E7" i="4"/>
  <c r="H20" i="4"/>
  <c r="H12" i="4"/>
  <c r="E21" i="4"/>
  <c r="G15" i="4"/>
  <c r="G10" i="4"/>
  <c r="E18" i="4"/>
  <c r="E14" i="4"/>
  <c r="E10" i="4"/>
  <c r="H18" i="4"/>
  <c r="H10" i="4"/>
  <c r="R20" i="10"/>
  <c r="S20" i="10"/>
  <c r="F12" i="23" l="1"/>
  <c r="H21" i="4"/>
  <c r="I20" i="34"/>
  <c r="O20" i="34" s="1"/>
  <c r="F16" i="23"/>
  <c r="F13" i="23"/>
  <c r="F10" i="23"/>
  <c r="W12" i="10"/>
  <c r="W15" i="10"/>
  <c r="O10" i="34"/>
  <c r="P10" i="34"/>
  <c r="P13" i="34"/>
  <c r="O13" i="34"/>
  <c r="P15" i="34"/>
  <c r="O15" i="34"/>
  <c r="O11" i="34"/>
  <c r="P11" i="34"/>
  <c r="O16" i="34"/>
  <c r="P16" i="34"/>
  <c r="P9" i="34"/>
  <c r="O9" i="34"/>
  <c r="O12" i="34"/>
  <c r="P12" i="34"/>
  <c r="P17" i="34"/>
  <c r="O17" i="34"/>
  <c r="P20" i="34"/>
  <c r="O14" i="34"/>
  <c r="P14" i="34"/>
  <c r="P19" i="34"/>
  <c r="O19" i="34"/>
  <c r="P18" i="34"/>
  <c r="O18" i="34"/>
  <c r="P7" i="34"/>
  <c r="O7" i="34"/>
  <c r="O6" i="34"/>
  <c r="P6" i="34"/>
  <c r="H20" i="26"/>
  <c r="H19" i="25"/>
  <c r="F17" i="23"/>
  <c r="H13" i="25"/>
  <c r="H14" i="26"/>
  <c r="H14" i="25"/>
  <c r="H15" i="26"/>
  <c r="F11" i="23"/>
  <c r="H9" i="25"/>
  <c r="H10" i="26"/>
  <c r="H16" i="26"/>
  <c r="H15" i="25"/>
  <c r="H12" i="25"/>
  <c r="H13" i="26"/>
  <c r="H10" i="25"/>
  <c r="H11" i="26"/>
  <c r="H12" i="26"/>
  <c r="H11" i="25"/>
  <c r="F8" i="23"/>
  <c r="F9" i="23"/>
  <c r="H6" i="26"/>
  <c r="H5" i="25"/>
  <c r="M5" i="25" s="1"/>
  <c r="F3" i="23"/>
  <c r="H17" i="25"/>
  <c r="H18" i="26"/>
  <c r="H18" i="25"/>
  <c r="H19" i="26"/>
  <c r="F15" i="23"/>
  <c r="B11" i="26"/>
  <c r="O11" i="26" s="1"/>
  <c r="B10" i="25"/>
  <c r="B15" i="25"/>
  <c r="B16" i="26"/>
  <c r="O16" i="26" s="1"/>
  <c r="B14" i="23"/>
  <c r="B16" i="25"/>
  <c r="B17" i="26"/>
  <c r="B5" i="23"/>
  <c r="B7" i="25"/>
  <c r="B8" i="26"/>
  <c r="O8" i="26" s="1"/>
  <c r="B16" i="4"/>
  <c r="N16" i="4" s="1"/>
  <c r="B7" i="23"/>
  <c r="B10" i="26"/>
  <c r="O10" i="26" s="1"/>
  <c r="B9" i="25"/>
  <c r="B11" i="23"/>
  <c r="B13" i="25"/>
  <c r="B14" i="26"/>
  <c r="O14" i="26" s="1"/>
  <c r="B11" i="25"/>
  <c r="B12" i="26"/>
  <c r="O12" i="26" s="1"/>
  <c r="B15" i="23"/>
  <c r="B17" i="25"/>
  <c r="B18" i="26"/>
  <c r="O18" i="26" s="1"/>
  <c r="B16" i="23"/>
  <c r="B18" i="25"/>
  <c r="B19" i="26"/>
  <c r="O19" i="26" s="1"/>
  <c r="E14" i="23"/>
  <c r="G17" i="26"/>
  <c r="G16" i="25"/>
  <c r="B6" i="25"/>
  <c r="B7" i="26"/>
  <c r="O7" i="26" s="1"/>
  <c r="B14" i="25"/>
  <c r="B15" i="26"/>
  <c r="O15" i="26" s="1"/>
  <c r="B10" i="23"/>
  <c r="B13" i="26"/>
  <c r="O13" i="26" s="1"/>
  <c r="B12" i="25"/>
  <c r="B20" i="26"/>
  <c r="O20" i="26" s="1"/>
  <c r="B19" i="25"/>
  <c r="B20" i="25"/>
  <c r="B21" i="26"/>
  <c r="O21" i="26" s="1"/>
  <c r="B3" i="23"/>
  <c r="B6" i="26"/>
  <c r="O6" i="26" s="1"/>
  <c r="N8" i="26"/>
  <c r="H20" i="25"/>
  <c r="H21" i="26"/>
  <c r="F18" i="23"/>
  <c r="M16" i="4"/>
  <c r="B21" i="4"/>
  <c r="B18" i="23"/>
  <c r="B12" i="23"/>
  <c r="B7" i="4"/>
  <c r="B4" i="23"/>
  <c r="B9" i="23"/>
  <c r="B11" i="4"/>
  <c r="B8" i="23"/>
  <c r="B13" i="23"/>
  <c r="B17" i="23"/>
  <c r="B13" i="4"/>
  <c r="W20" i="10"/>
  <c r="X7" i="10"/>
  <c r="B25" i="12" s="1"/>
  <c r="C8" i="34" s="1"/>
  <c r="W5" i="10"/>
  <c r="W8" i="10"/>
  <c r="W16" i="10"/>
  <c r="W17" i="10"/>
  <c r="B17" i="4"/>
  <c r="B15" i="4"/>
  <c r="B12" i="4"/>
  <c r="W9" i="10"/>
  <c r="X20" i="10"/>
  <c r="B38" i="12" s="1"/>
  <c r="C21" i="34" s="1"/>
  <c r="B18" i="4"/>
  <c r="B10" i="4"/>
  <c r="B14" i="4"/>
  <c r="B19" i="4"/>
  <c r="B8" i="4"/>
  <c r="B20" i="4"/>
  <c r="G17" i="4"/>
  <c r="B6" i="4"/>
  <c r="P21" i="34" l="1"/>
  <c r="O21" i="34"/>
  <c r="N15" i="26"/>
  <c r="O8" i="34"/>
  <c r="P8" i="34"/>
  <c r="M15" i="25"/>
  <c r="N15" i="25"/>
  <c r="M11" i="25"/>
  <c r="N11" i="25"/>
  <c r="M10" i="25"/>
  <c r="N10" i="25"/>
  <c r="M12" i="25"/>
  <c r="N12" i="25"/>
  <c r="M7" i="25"/>
  <c r="N7" i="25"/>
  <c r="M14" i="25"/>
  <c r="N14" i="25"/>
  <c r="M18" i="25"/>
  <c r="N18" i="25"/>
  <c r="M13" i="25"/>
  <c r="N13" i="25"/>
  <c r="M20" i="25"/>
  <c r="N20" i="25"/>
  <c r="N14" i="26"/>
  <c r="M19" i="25"/>
  <c r="N19" i="25"/>
  <c r="M9" i="25"/>
  <c r="N9" i="25"/>
  <c r="M16" i="25"/>
  <c r="N16" i="25"/>
  <c r="N16" i="26"/>
  <c r="M6" i="25"/>
  <c r="N6" i="25"/>
  <c r="M17" i="25"/>
  <c r="N17" i="25"/>
  <c r="N10" i="26"/>
  <c r="N21" i="26"/>
  <c r="N7" i="26"/>
  <c r="N13" i="26"/>
  <c r="O17" i="26"/>
  <c r="B6" i="23"/>
  <c r="B8" i="25"/>
  <c r="B9" i="26"/>
  <c r="N17" i="26"/>
  <c r="N11" i="26"/>
  <c r="N12" i="26"/>
  <c r="N18" i="26"/>
  <c r="N19" i="26"/>
  <c r="N20" i="26"/>
  <c r="B19" i="23"/>
  <c r="B21" i="25"/>
  <c r="B22" i="26"/>
  <c r="N6" i="26"/>
  <c r="M14" i="4"/>
  <c r="N14" i="4"/>
  <c r="M15" i="4"/>
  <c r="N15" i="4"/>
  <c r="M7" i="4"/>
  <c r="N7" i="4"/>
  <c r="M17" i="4"/>
  <c r="N17" i="4"/>
  <c r="M8" i="4"/>
  <c r="N8" i="4"/>
  <c r="M19" i="4"/>
  <c r="N19" i="4"/>
  <c r="M13" i="4"/>
  <c r="N13" i="4"/>
  <c r="M12" i="4"/>
  <c r="N12" i="4"/>
  <c r="M10" i="4"/>
  <c r="N10" i="4"/>
  <c r="B9" i="4"/>
  <c r="M20" i="4"/>
  <c r="N20" i="4"/>
  <c r="M6" i="4"/>
  <c r="N6" i="4"/>
  <c r="M18" i="4"/>
  <c r="N18" i="4"/>
  <c r="M11" i="4"/>
  <c r="N11" i="4"/>
  <c r="M21" i="4"/>
  <c r="N21" i="4"/>
  <c r="B22" i="4"/>
  <c r="A33" i="15" l="1" a="1"/>
  <c r="M8" i="25"/>
  <c r="N8" i="25"/>
  <c r="M21" i="25"/>
  <c r="N21" i="25"/>
  <c r="O9" i="26"/>
  <c r="N9" i="26"/>
  <c r="O22" i="26"/>
  <c r="N22" i="26"/>
  <c r="M22" i="4"/>
  <c r="N22" i="4"/>
  <c r="M9" i="4"/>
  <c r="N9" i="4"/>
  <c r="R152" i="31"/>
  <c r="U152" i="31"/>
  <c r="W149" i="31"/>
  <c r="S152" i="31"/>
  <c r="T152" i="31"/>
  <c r="V152" i="31"/>
  <c r="W152" i="31" l="1"/>
  <c r="N34" i="15"/>
  <c r="I35" i="15"/>
  <c r="L35" i="15"/>
  <c r="E35" i="15"/>
  <c r="M34" i="15"/>
  <c r="G39" i="15"/>
  <c r="G34" i="15"/>
  <c r="P37" i="15"/>
  <c r="I37" i="15"/>
  <c r="C36" i="15"/>
  <c r="B39" i="15"/>
  <c r="S35" i="15"/>
  <c r="D39" i="15"/>
  <c r="C39" i="15"/>
  <c r="V35" i="15"/>
  <c r="P40" i="15"/>
  <c r="H39" i="15"/>
  <c r="Q39" i="15"/>
  <c r="K34" i="15"/>
  <c r="C40" i="15"/>
  <c r="S38" i="15"/>
  <c r="N39" i="15"/>
  <c r="J35" i="15"/>
  <c r="D40" i="15"/>
  <c r="U36" i="15"/>
  <c r="R33" i="15"/>
  <c r="L38" i="15"/>
  <c r="V34" i="15"/>
  <c r="Q35" i="15"/>
  <c r="F36" i="15"/>
  <c r="M40" i="15"/>
  <c r="E37" i="15"/>
  <c r="I36" i="15"/>
  <c r="N38" i="15"/>
  <c r="A38" i="15"/>
  <c r="A35" i="15"/>
  <c r="J38" i="15"/>
  <c r="F33" i="15"/>
  <c r="V37" i="15"/>
  <c r="Q34" i="15"/>
  <c r="T36" i="15"/>
  <c r="E34" i="15"/>
  <c r="A37" i="15"/>
  <c r="M35" i="15"/>
  <c r="M39" i="15"/>
  <c r="O40" i="15"/>
  <c r="K37" i="15"/>
  <c r="F38" i="15"/>
  <c r="S40" i="15"/>
  <c r="G36" i="15"/>
  <c r="R35" i="15"/>
  <c r="L40" i="15"/>
  <c r="G37" i="15"/>
  <c r="O38" i="15"/>
  <c r="G33" i="15"/>
  <c r="H40" i="15"/>
  <c r="U34" i="15"/>
  <c r="O34" i="15"/>
  <c r="K36" i="15"/>
  <c r="N36" i="15"/>
  <c r="O36" i="15"/>
  <c r="G35" i="15"/>
  <c r="Q40" i="15"/>
  <c r="N40" i="15"/>
  <c r="B40" i="15"/>
  <c r="T35" i="15"/>
  <c r="R39" i="15"/>
  <c r="V36" i="15"/>
  <c r="S39" i="15"/>
  <c r="P36" i="15"/>
  <c r="I40" i="15"/>
  <c r="R40" i="15"/>
  <c r="H33" i="15"/>
  <c r="A33" i="15"/>
  <c r="C33" i="15"/>
  <c r="S37" i="15"/>
  <c r="V38" i="15"/>
  <c r="I34" i="15"/>
  <c r="M38" i="15"/>
  <c r="G40" i="15"/>
  <c r="Q33" i="15"/>
  <c r="D36" i="15"/>
  <c r="T40" i="15"/>
  <c r="O37" i="15"/>
  <c r="L34" i="15"/>
  <c r="F39" i="15"/>
  <c r="J36" i="15"/>
  <c r="M36" i="15"/>
  <c r="K40" i="15"/>
  <c r="H38" i="15"/>
  <c r="F37" i="15"/>
  <c r="S36" i="15"/>
  <c r="T39" i="15"/>
  <c r="V33" i="15"/>
  <c r="P38" i="15"/>
  <c r="K35" i="15"/>
  <c r="E40" i="15"/>
  <c r="B37" i="15"/>
  <c r="D33" i="15"/>
  <c r="M33" i="15"/>
  <c r="A40" i="15"/>
  <c r="B35" i="15"/>
  <c r="U35" i="15"/>
  <c r="A39" i="15"/>
  <c r="K33" i="15"/>
  <c r="E38" i="15"/>
  <c r="P39" i="15"/>
  <c r="D35" i="15"/>
  <c r="C38" i="15"/>
  <c r="L36" i="15"/>
  <c r="J33" i="15"/>
  <c r="O39" i="15"/>
  <c r="C35" i="15"/>
  <c r="A34" i="15"/>
  <c r="U37" i="15"/>
  <c r="B38" i="15"/>
  <c r="Q37" i="15"/>
  <c r="A36" i="15"/>
  <c r="H35" i="15"/>
  <c r="M37" i="15"/>
  <c r="V40" i="15"/>
  <c r="H34" i="15"/>
  <c r="B36" i="15"/>
  <c r="P35" i="15"/>
  <c r="H36" i="15"/>
  <c r="D34" i="15"/>
  <c r="K39" i="15"/>
  <c r="J37" i="15"/>
  <c r="T33" i="15"/>
  <c r="U33" i="15"/>
  <c r="J34" i="15"/>
  <c r="C34" i="15"/>
  <c r="S33" i="15"/>
  <c r="C37" i="15"/>
  <c r="L33" i="15"/>
  <c r="D38" i="15"/>
  <c r="U38" i="15"/>
  <c r="N35" i="15"/>
  <c r="B34" i="15"/>
  <c r="L39" i="15"/>
  <c r="R36" i="15"/>
  <c r="R34" i="15"/>
  <c r="D37" i="15"/>
  <c r="O33" i="15"/>
  <c r="I38" i="15"/>
  <c r="F35" i="15"/>
  <c r="V39" i="15"/>
  <c r="T37" i="15"/>
  <c r="G38" i="15"/>
  <c r="R38" i="15"/>
  <c r="K38" i="15"/>
  <c r="N37" i="15"/>
  <c r="S34" i="15"/>
  <c r="H37" i="15"/>
  <c r="P33" i="15"/>
  <c r="F34" i="15"/>
  <c r="I33" i="15"/>
  <c r="P34" i="15"/>
  <c r="J39" i="15"/>
  <c r="E36" i="15"/>
  <c r="U40" i="15"/>
  <c r="R37" i="15"/>
  <c r="T34" i="15"/>
  <c r="B33" i="15"/>
  <c r="O35" i="15"/>
  <c r="E33" i="15"/>
  <c r="Q38" i="15"/>
  <c r="T38" i="15"/>
  <c r="F40" i="15"/>
  <c r="J40" i="15"/>
  <c r="U39" i="15"/>
  <c r="E39" i="15"/>
  <c r="Q36" i="15"/>
  <c r="I39" i="15"/>
  <c r="L37" i="15"/>
  <c r="N33" i="15"/>
  <c r="J4" i="15" l="1"/>
  <c r="P9" i="15"/>
  <c r="P8" i="15"/>
  <c r="V8" i="15"/>
  <c r="K6" i="15"/>
  <c r="G7" i="15"/>
  <c r="K7" i="15"/>
  <c r="T6" i="15"/>
  <c r="Q5" i="15"/>
  <c r="J5" i="15"/>
  <c r="H9" i="15"/>
  <c r="M4" i="15"/>
  <c r="Q8" i="15"/>
  <c r="U8" i="15"/>
  <c r="D6" i="15"/>
  <c r="S7" i="15"/>
  <c r="P6" i="15"/>
  <c r="O4" i="15"/>
  <c r="Q4" i="15"/>
  <c r="N8" i="15"/>
  <c r="V4" i="15"/>
  <c r="N9" i="15"/>
  <c r="C6" i="15"/>
  <c r="E5" i="15"/>
  <c r="H5" i="15"/>
  <c r="T7" i="15"/>
  <c r="O5" i="15"/>
  <c r="S4" i="15"/>
  <c r="V9" i="15"/>
  <c r="R6" i="15"/>
  <c r="T9" i="15"/>
  <c r="J6" i="15"/>
  <c r="S9" i="15"/>
  <c r="U4" i="15"/>
  <c r="R5" i="15"/>
  <c r="M9" i="15"/>
  <c r="V7" i="15"/>
  <c r="I6" i="15"/>
  <c r="L8" i="15"/>
  <c r="S8" i="15"/>
  <c r="V5" i="15"/>
  <c r="I7" i="15"/>
  <c r="L5" i="15"/>
  <c r="Q6" i="15"/>
  <c r="C5" i="15"/>
  <c r="E6" i="15"/>
  <c r="O9" i="15"/>
  <c r="Q7" i="15"/>
  <c r="P4" i="15"/>
  <c r="N7" i="15"/>
  <c r="F5" i="15"/>
  <c r="C7" i="15"/>
  <c r="H4" i="15"/>
  <c r="L6" i="15"/>
  <c r="S6" i="15"/>
  <c r="F9" i="15"/>
  <c r="V6" i="15"/>
  <c r="G5" i="15"/>
  <c r="G6" i="15"/>
  <c r="M5" i="15"/>
  <c r="E7" i="15"/>
  <c r="C9" i="15"/>
  <c r="P7" i="15"/>
  <c r="I5" i="15"/>
  <c r="D7" i="15"/>
  <c r="E9" i="15"/>
  <c r="H7" i="15"/>
  <c r="R4" i="15"/>
  <c r="P5" i="15"/>
  <c r="E8" i="15"/>
  <c r="J9" i="15"/>
  <c r="L9" i="15"/>
  <c r="L7" i="15"/>
  <c r="C8" i="15"/>
  <c r="F7" i="15"/>
  <c r="M8" i="15"/>
  <c r="R9" i="15"/>
  <c r="O6" i="15"/>
  <c r="J8" i="15"/>
  <c r="U6" i="15"/>
  <c r="K4" i="15"/>
  <c r="D9" i="15"/>
  <c r="G4" i="15"/>
  <c r="N4" i="15"/>
  <c r="G8" i="15"/>
  <c r="H6" i="15"/>
  <c r="D8" i="15"/>
  <c r="M6" i="15"/>
  <c r="U9" i="15"/>
  <c r="J7" i="15"/>
  <c r="T4" i="15"/>
  <c r="K8" i="15"/>
  <c r="I8" i="15"/>
  <c r="K9" i="15"/>
  <c r="U7" i="15"/>
  <c r="U5" i="15"/>
  <c r="L4" i="15"/>
  <c r="I9" i="15"/>
  <c r="T8" i="15"/>
  <c r="R7" i="15"/>
  <c r="F4" i="15"/>
  <c r="R8" i="15"/>
  <c r="N5" i="15"/>
  <c r="C4" i="15"/>
  <c r="D4" i="15"/>
  <c r="M7" i="15"/>
  <c r="D5" i="15"/>
  <c r="K5" i="15"/>
  <c r="H8" i="15"/>
  <c r="O7" i="15"/>
  <c r="I4" i="15"/>
  <c r="T5" i="15"/>
  <c r="N6" i="15"/>
  <c r="O8" i="15"/>
  <c r="F8" i="15"/>
  <c r="E4" i="15"/>
  <c r="F6" i="15"/>
  <c r="Q9" i="15"/>
  <c r="S5" i="15"/>
  <c r="G9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井須　小羊子</author>
  </authors>
  <commentList>
    <comment ref="H2" authorId="0" shapeId="0" xr:uid="{D7F4100E-DA5E-4E4A-85D3-C1963AA1DAAE}">
      <text>
        <r>
          <rPr>
            <b/>
            <sz val="9"/>
            <color rgb="FF000000"/>
            <rFont val="MS P ゴシック"/>
            <charset val="128"/>
          </rPr>
          <t>井須　小羊子</t>
        </r>
        <r>
          <rPr>
            <b/>
            <sz val="9"/>
            <color rgb="FF000000"/>
            <rFont val="MS P ゴシック"/>
            <charset val="128"/>
          </rPr>
          <t>:</t>
        </r>
        <r>
          <rPr>
            <sz val="9"/>
            <color rgb="FF000000"/>
            <rFont val="MS P ゴシック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ChikakoWatanabe</author>
  </authors>
  <commentList>
    <comment ref="FA15" authorId="0" shapeId="0" xr:uid="{193A7064-C557-4F72-BD72-9C5768E6B18A}">
      <text>
        <r>
          <rPr>
            <b/>
            <sz val="9"/>
            <color indexed="81"/>
            <rFont val="MS P ゴシック"/>
            <family val="3"/>
            <charset val="128"/>
          </rPr>
          <t>ChikakoWatanabe:</t>
        </r>
        <r>
          <rPr>
            <sz val="9"/>
            <color indexed="81"/>
            <rFont val="MS P ゴシック"/>
            <family val="3"/>
            <charset val="128"/>
          </rPr>
          <t xml:space="preserve">
20190620 200-&gt;220に修正</t>
        </r>
      </text>
    </comment>
  </commentList>
</comments>
</file>

<file path=xl/sharedStrings.xml><?xml version="1.0" encoding="utf-8"?>
<sst xmlns="http://schemas.openxmlformats.org/spreadsheetml/2006/main" count="3715" uniqueCount="2213">
  <si>
    <t>ジンダ</t>
    <phoneticPr fontId="5"/>
  </si>
  <si>
    <t>静岡県伊豆東岸定置網</t>
    <rPh sb="0" eb="3">
      <t>シズオカケン</t>
    </rPh>
    <rPh sb="3" eb="5">
      <t>イズ</t>
    </rPh>
    <rPh sb="5" eb="7">
      <t>トウガン</t>
    </rPh>
    <rPh sb="7" eb="10">
      <t>テイチアミ</t>
    </rPh>
    <phoneticPr fontId="4"/>
  </si>
  <si>
    <t>マアジ</t>
  </si>
  <si>
    <t>合計</t>
  </si>
  <si>
    <t xml:space="preserve"> </t>
  </si>
  <si>
    <t>kg</t>
  </si>
  <si>
    <t>愛知県</t>
  </si>
  <si>
    <t>主要港（豊浜）</t>
    <rPh sb="4" eb="6">
      <t>トヨハマ</t>
    </rPh>
    <phoneticPr fontId="5"/>
  </si>
  <si>
    <t>小底(伊勢湾まめ板)</t>
  </si>
  <si>
    <t>当歳(豆アジ・小アジ）</t>
  </si>
  <si>
    <t>漁獲量(kg)</t>
  </si>
  <si>
    <t>年</t>
  </si>
  <si>
    <t>じんだ</t>
  </si>
  <si>
    <t>高知県まき網</t>
    <rPh sb="0" eb="3">
      <t>コウチケン</t>
    </rPh>
    <rPh sb="5" eb="6">
      <t>アミ</t>
    </rPh>
    <phoneticPr fontId="2"/>
  </si>
  <si>
    <t>3月</t>
  </si>
  <si>
    <t>2月</t>
  </si>
  <si>
    <t>1月</t>
  </si>
  <si>
    <t>12月</t>
  </si>
  <si>
    <t>11月</t>
  </si>
  <si>
    <t>10月</t>
  </si>
  <si>
    <t>9月</t>
  </si>
  <si>
    <t>8月</t>
  </si>
  <si>
    <t>7月</t>
  </si>
  <si>
    <t>6月</t>
  </si>
  <si>
    <t>5月</t>
  </si>
  <si>
    <t>4月</t>
  </si>
  <si>
    <t>月</t>
  </si>
  <si>
    <t>5～6月計</t>
    <rPh sb="3" eb="4">
      <t>ガツ</t>
    </rPh>
    <rPh sb="4" eb="5">
      <t>ケイ</t>
    </rPh>
    <phoneticPr fontId="5"/>
  </si>
  <si>
    <t>計</t>
  </si>
  <si>
    <t>９月</t>
  </si>
  <si>
    <t>８月</t>
  </si>
  <si>
    <t>７月</t>
  </si>
  <si>
    <t>６月</t>
  </si>
  <si>
    <t>５月</t>
  </si>
  <si>
    <t>当歳魚のみ</t>
  </si>
  <si>
    <t>棒受網（潮岬周辺）漁獲量　　単位：ｔ マアジ</t>
    <phoneticPr fontId="5"/>
  </si>
  <si>
    <t>伊勢湾まめ板曳当歳魚</t>
    <rPh sb="0" eb="3">
      <t>イセワン</t>
    </rPh>
    <rPh sb="5" eb="6">
      <t>イタ</t>
    </rPh>
    <rPh sb="6" eb="7">
      <t>ヒキ</t>
    </rPh>
    <rPh sb="7" eb="9">
      <t>トウサイ</t>
    </rPh>
    <rPh sb="9" eb="10">
      <t>ギョ</t>
    </rPh>
    <phoneticPr fontId="4"/>
  </si>
  <si>
    <t>静岡県伊豆東岸定置網ジンダ</t>
    <rPh sb="0" eb="3">
      <t>シズオカケン</t>
    </rPh>
    <rPh sb="3" eb="5">
      <t>イズ</t>
    </rPh>
    <rPh sb="5" eb="7">
      <t>トウガン</t>
    </rPh>
    <rPh sb="7" eb="10">
      <t>テイチアミ</t>
    </rPh>
    <phoneticPr fontId="4"/>
  </si>
  <si>
    <t>串本棒受け網当歳魚</t>
    <rPh sb="0" eb="2">
      <t>クシモト</t>
    </rPh>
    <rPh sb="2" eb="3">
      <t>ボウ</t>
    </rPh>
    <rPh sb="3" eb="4">
      <t>ウ</t>
    </rPh>
    <rPh sb="5" eb="6">
      <t>アミ</t>
    </rPh>
    <rPh sb="6" eb="8">
      <t>トウサイ</t>
    </rPh>
    <rPh sb="8" eb="9">
      <t>ギョ</t>
    </rPh>
    <phoneticPr fontId="4"/>
  </si>
  <si>
    <t>高知宿毛湾</t>
    <rPh sb="0" eb="2">
      <t>コウチ</t>
    </rPh>
    <rPh sb="2" eb="4">
      <t>スクモ</t>
    </rPh>
    <rPh sb="4" eb="5">
      <t>ワン</t>
    </rPh>
    <phoneticPr fontId="4"/>
  </si>
  <si>
    <t>4月～翌3月</t>
    <rPh sb="1" eb="2">
      <t>ガツ</t>
    </rPh>
    <rPh sb="3" eb="4">
      <t>ヨク</t>
    </rPh>
    <rPh sb="5" eb="6">
      <t>ガツ</t>
    </rPh>
    <phoneticPr fontId="4"/>
  </si>
  <si>
    <t>1月</t>
    <rPh sb="1" eb="2">
      <t>ガツ</t>
    </rPh>
    <phoneticPr fontId="2"/>
  </si>
  <si>
    <t>2月</t>
    <rPh sb="1" eb="2">
      <t>ガツ</t>
    </rPh>
    <phoneticPr fontId="2"/>
  </si>
  <si>
    <t>3月</t>
    <rPh sb="1" eb="2">
      <t>ガツ</t>
    </rPh>
    <phoneticPr fontId="2"/>
  </si>
  <si>
    <t>4月</t>
    <rPh sb="1" eb="2">
      <t>ガツ</t>
    </rPh>
    <phoneticPr fontId="2"/>
  </si>
  <si>
    <t>総計</t>
    <rPh sb="0" eb="2">
      <t>ソウケイ</t>
    </rPh>
    <phoneticPr fontId="4"/>
  </si>
  <si>
    <t>5-6月</t>
    <rPh sb="3" eb="4">
      <t>ガツ</t>
    </rPh>
    <phoneticPr fontId="4"/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</si>
  <si>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</si>
  <si>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</si>
  <si>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</si>
  <si>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</si>
  <si>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</si>
  <si>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</si>
  <si>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</si>
  <si>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</si>
  <si>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</si>
  <si>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</si>
  <si>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</si>
  <si>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</si>
  <si>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</si>
  <si>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</si>
  <si>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漁獲量合計</t>
    <rPh sb="0" eb="2">
      <t>ギョカク</t>
    </rPh>
    <rPh sb="2" eb="3">
      <t>リョウ</t>
    </rPh>
    <rPh sb="3" eb="5">
      <t>ゴウケイ</t>
    </rPh>
    <phoneticPr fontId="4"/>
  </si>
  <si>
    <t>CPUE(漁獲量/水揚げ日数の相乗平均）</t>
    <rPh sb="5" eb="7">
      <t>ギョカク</t>
    </rPh>
    <rPh sb="7" eb="8">
      <t>リョウ</t>
    </rPh>
    <rPh sb="9" eb="11">
      <t>ミズア</t>
    </rPh>
    <rPh sb="12" eb="14">
      <t>ニッスウ</t>
    </rPh>
    <rPh sb="15" eb="17">
      <t>ソウジョウ</t>
    </rPh>
    <rPh sb="17" eb="19">
      <t>ヘイキン</t>
    </rPh>
    <phoneticPr fontId="4"/>
  </si>
  <si>
    <t>愛媛県まき網</t>
    <rPh sb="0" eb="3">
      <t>エヒメケン</t>
    </rPh>
    <rPh sb="5" eb="6">
      <t>アミ</t>
    </rPh>
    <phoneticPr fontId="4"/>
  </si>
  <si>
    <t>漁獲量</t>
    <rPh sb="0" eb="3">
      <t>ギョカクリョウ</t>
    </rPh>
    <phoneticPr fontId="2"/>
  </si>
  <si>
    <t>合計</t>
    <rPh sb="0" eb="2">
      <t>ゴウケイ</t>
    </rPh>
    <phoneticPr fontId="3"/>
  </si>
  <si>
    <t>2000年</t>
    <rPh sb="4" eb="5">
      <t>ネン</t>
    </rPh>
    <phoneticPr fontId="2"/>
  </si>
  <si>
    <t>2001年</t>
    <rPh sb="4" eb="5">
      <t>ネン</t>
    </rPh>
    <phoneticPr fontId="2"/>
  </si>
  <si>
    <t>2002年</t>
    <rPh sb="4" eb="5">
      <t>ネン</t>
    </rPh>
    <phoneticPr fontId="2"/>
  </si>
  <si>
    <t>2003年</t>
    <rPh sb="4" eb="5">
      <t>ネン</t>
    </rPh>
    <phoneticPr fontId="2"/>
  </si>
  <si>
    <t>2004年</t>
    <rPh sb="4" eb="5">
      <t>ネン</t>
    </rPh>
    <phoneticPr fontId="2"/>
  </si>
  <si>
    <t>2005年</t>
    <rPh sb="4" eb="5">
      <t>ネン</t>
    </rPh>
    <phoneticPr fontId="2"/>
  </si>
  <si>
    <t>2006年</t>
    <rPh sb="4" eb="5">
      <t>ネン</t>
    </rPh>
    <phoneticPr fontId="2"/>
  </si>
  <si>
    <t>2007年</t>
    <rPh sb="4" eb="5">
      <t>ネン</t>
    </rPh>
    <phoneticPr fontId="2"/>
  </si>
  <si>
    <t>2008年</t>
    <rPh sb="4" eb="5">
      <t>ネン</t>
    </rPh>
    <phoneticPr fontId="2"/>
  </si>
  <si>
    <t>2009年</t>
    <rPh sb="4" eb="5">
      <t>ネン</t>
    </rPh>
    <phoneticPr fontId="2"/>
  </si>
  <si>
    <t>2010年</t>
    <rPh sb="4" eb="5">
      <t>ネン</t>
    </rPh>
    <phoneticPr fontId="2"/>
  </si>
  <si>
    <t>2011年</t>
    <rPh sb="4" eb="5">
      <t>ネン</t>
    </rPh>
    <phoneticPr fontId="2"/>
  </si>
  <si>
    <t>2012年</t>
    <rPh sb="4" eb="5">
      <t>ネン</t>
    </rPh>
    <phoneticPr fontId="2"/>
  </si>
  <si>
    <t>■小台網　アジ仔漁獲量（属地；組合員＋員外）</t>
    <rPh sb="1" eb="3">
      <t>コダイ</t>
    </rPh>
    <rPh sb="3" eb="4">
      <t>アミ</t>
    </rPh>
    <rPh sb="7" eb="8">
      <t>ゴ</t>
    </rPh>
    <rPh sb="8" eb="11">
      <t>ギョカクリョウ</t>
    </rPh>
    <rPh sb="12" eb="14">
      <t>ゾクチ</t>
    </rPh>
    <rPh sb="15" eb="18">
      <t>クミアイイン</t>
    </rPh>
    <rPh sb="19" eb="21">
      <t>インガイ</t>
    </rPh>
    <phoneticPr fontId="4"/>
  </si>
  <si>
    <t>■小台網　延べ水揚げ日数（属地；組合員＋員外）</t>
    <rPh sb="1" eb="3">
      <t>オダイ</t>
    </rPh>
    <rPh sb="3" eb="4">
      <t>アミ</t>
    </rPh>
    <rPh sb="5" eb="6">
      <t>ノ</t>
    </rPh>
    <rPh sb="7" eb="9">
      <t>ミズア</t>
    </rPh>
    <rPh sb="10" eb="12">
      <t>ニッスウ</t>
    </rPh>
    <phoneticPr fontId="4"/>
  </si>
  <si>
    <t>4月</t>
    <rPh sb="1" eb="2">
      <t>ガツ</t>
    </rPh>
    <phoneticPr fontId="4"/>
  </si>
  <si>
    <t>漁獲量</t>
    <rPh sb="0" eb="3">
      <t>ギョカクリョウ</t>
    </rPh>
    <phoneticPr fontId="4"/>
  </si>
  <si>
    <t>2000年</t>
    <rPh sb="4" eb="5">
      <t>ネン</t>
    </rPh>
    <phoneticPr fontId="5"/>
  </si>
  <si>
    <t>2001年</t>
    <rPh sb="4" eb="5">
      <t>ネン</t>
    </rPh>
    <phoneticPr fontId="5"/>
  </si>
  <si>
    <t>2002年</t>
    <rPh sb="4" eb="5">
      <t>ネン</t>
    </rPh>
    <phoneticPr fontId="5"/>
  </si>
  <si>
    <t>2003年</t>
    <rPh sb="4" eb="5">
      <t>ネン</t>
    </rPh>
    <phoneticPr fontId="5"/>
  </si>
  <si>
    <t>2004年</t>
    <rPh sb="4" eb="5">
      <t>ネン</t>
    </rPh>
    <phoneticPr fontId="5"/>
  </si>
  <si>
    <t>2005年</t>
    <rPh sb="4" eb="5">
      <t>ネン</t>
    </rPh>
    <phoneticPr fontId="5"/>
  </si>
  <si>
    <t>2006年</t>
    <rPh sb="4" eb="5">
      <t>ネン</t>
    </rPh>
    <phoneticPr fontId="5"/>
  </si>
  <si>
    <t>2007年</t>
    <rPh sb="4" eb="5">
      <t>ネン</t>
    </rPh>
    <phoneticPr fontId="5"/>
  </si>
  <si>
    <t>2008年</t>
    <rPh sb="4" eb="5">
      <t>ネン</t>
    </rPh>
    <phoneticPr fontId="5"/>
  </si>
  <si>
    <t>2009年</t>
    <rPh sb="4" eb="5">
      <t>ネン</t>
    </rPh>
    <phoneticPr fontId="5"/>
  </si>
  <si>
    <t>2010年</t>
    <rPh sb="4" eb="5">
      <t>ネン</t>
    </rPh>
    <phoneticPr fontId="5"/>
  </si>
  <si>
    <t>2011年</t>
    <rPh sb="4" eb="5">
      <t>ネン</t>
    </rPh>
    <phoneticPr fontId="5"/>
  </si>
  <si>
    <t>2012年</t>
    <rPh sb="4" eb="5">
      <t>ネン</t>
    </rPh>
    <phoneticPr fontId="5"/>
  </si>
  <si>
    <t>愛媛県まき網</t>
    <rPh sb="0" eb="3">
      <t>エヒメケン</t>
    </rPh>
    <rPh sb="5" eb="6">
      <t>アミ</t>
    </rPh>
    <phoneticPr fontId="2"/>
  </si>
  <si>
    <t>アジ仔CPUE</t>
    <rPh sb="2" eb="3">
      <t>コ</t>
    </rPh>
    <phoneticPr fontId="5"/>
  </si>
  <si>
    <t>2013年</t>
    <rPh sb="4" eb="5">
      <t>ネン</t>
    </rPh>
    <phoneticPr fontId="3"/>
  </si>
  <si>
    <t>1月</t>
    <rPh sb="1" eb="2">
      <t>ガツ</t>
    </rPh>
    <phoneticPr fontId="4"/>
  </si>
  <si>
    <t>2月</t>
    <rPh sb="1" eb="2">
      <t>ガツ</t>
    </rPh>
    <phoneticPr fontId="4"/>
  </si>
  <si>
    <t>4-3月合計</t>
    <rPh sb="3" eb="4">
      <t>ガツ</t>
    </rPh>
    <rPh sb="4" eb="6">
      <t>ゴウケイ</t>
    </rPh>
    <phoneticPr fontId="4"/>
  </si>
  <si>
    <t>トン</t>
  </si>
  <si>
    <t>トン</t>
    <phoneticPr fontId="4"/>
  </si>
  <si>
    <t>CPUEton/日</t>
    <rPh sb="8" eb="9">
      <t>ヒ</t>
    </rPh>
    <phoneticPr fontId="4"/>
  </si>
  <si>
    <t>3か月平均</t>
    <rPh sb="2" eb="3">
      <t>ゲツ</t>
    </rPh>
    <rPh sb="3" eb="5">
      <t>ヘイキン</t>
    </rPh>
    <phoneticPr fontId="3"/>
  </si>
  <si>
    <t>3か月漁獲量/日数</t>
    <rPh sb="2" eb="3">
      <t>ゲツ</t>
    </rPh>
    <rPh sb="3" eb="5">
      <t>ギョカク</t>
    </rPh>
    <rPh sb="5" eb="6">
      <t>リョウ</t>
    </rPh>
    <rPh sb="7" eb="9">
      <t>ニッスウ</t>
    </rPh>
    <phoneticPr fontId="4"/>
  </si>
  <si>
    <t>3か月平均の相乗平均</t>
    <rPh sb="2" eb="3">
      <t>ゲツ</t>
    </rPh>
    <rPh sb="3" eb="5">
      <t>ヘイキン</t>
    </rPh>
    <rPh sb="6" eb="8">
      <t>ソウジョウ</t>
    </rPh>
    <rPh sb="8" eb="10">
      <t>ヘイキン</t>
    </rPh>
    <phoneticPr fontId="4"/>
  </si>
  <si>
    <t>3か月漁獲量/日数の相乗平均</t>
    <rPh sb="2" eb="3">
      <t>ゲツ</t>
    </rPh>
    <rPh sb="3" eb="5">
      <t>ギョカク</t>
    </rPh>
    <rPh sb="5" eb="6">
      <t>リョウ</t>
    </rPh>
    <rPh sb="7" eb="9">
      <t>ニッスウ</t>
    </rPh>
    <rPh sb="10" eb="12">
      <t>ソウジョウ</t>
    </rPh>
    <rPh sb="12" eb="14">
      <t>ヘイキン</t>
    </rPh>
    <phoneticPr fontId="4"/>
  </si>
  <si>
    <r>
      <t>2</t>
    </r>
    <r>
      <rPr>
        <sz val="11"/>
        <color indexed="8"/>
        <rFont val="ＭＳ Ｐゴシック"/>
        <family val="3"/>
        <charset val="128"/>
      </rPr>
      <t>014年</t>
    </r>
    <rPh sb="4" eb="5">
      <t>ネン</t>
    </rPh>
    <phoneticPr fontId="3"/>
  </si>
  <si>
    <t>2014年</t>
    <rPh sb="4" eb="5">
      <t>ネン</t>
    </rPh>
    <phoneticPr fontId="4"/>
  </si>
  <si>
    <t>2014年</t>
    <rPh sb="4" eb="5">
      <t>ネン</t>
    </rPh>
    <phoneticPr fontId="2"/>
  </si>
  <si>
    <t>2014年</t>
    <rPh sb="4" eb="5">
      <t>ネン</t>
    </rPh>
    <phoneticPr fontId="5"/>
  </si>
  <si>
    <t>2014年</t>
  </si>
  <si>
    <t>伊豆東岸定置</t>
    <rPh sb="0" eb="2">
      <t>イズ</t>
    </rPh>
    <rPh sb="2" eb="3">
      <t>ヒガシ</t>
    </rPh>
    <rPh sb="3" eb="4">
      <t>キシ</t>
    </rPh>
    <rPh sb="4" eb="6">
      <t>テイチ</t>
    </rPh>
    <phoneticPr fontId="2"/>
  </si>
  <si>
    <t>2015年</t>
  </si>
  <si>
    <t>4月～6月</t>
    <rPh sb="1" eb="2">
      <t>ガツ</t>
    </rPh>
    <rPh sb="4" eb="5">
      <t>ガツ</t>
    </rPh>
    <phoneticPr fontId="4"/>
  </si>
  <si>
    <t>宮崎</t>
    <rPh sb="0" eb="2">
      <t>ミヤザキ</t>
    </rPh>
    <phoneticPr fontId="4"/>
  </si>
  <si>
    <t>宮崎南部定置網</t>
    <rPh sb="0" eb="2">
      <t>ミヤザキ</t>
    </rPh>
    <rPh sb="2" eb="4">
      <t>ナンブ</t>
    </rPh>
    <rPh sb="4" eb="6">
      <t>テイチ</t>
    </rPh>
    <rPh sb="6" eb="7">
      <t>アミ</t>
    </rPh>
    <phoneticPr fontId="2"/>
  </si>
  <si>
    <t>4～6月</t>
    <rPh sb="3" eb="4">
      <t>ガツ</t>
    </rPh>
    <phoneticPr fontId="2"/>
  </si>
  <si>
    <t>5～6月</t>
    <rPh sb="3" eb="4">
      <t>ガツ</t>
    </rPh>
    <phoneticPr fontId="2"/>
  </si>
  <si>
    <t>宇和島港ゼンゴ　　　　　CPUE</t>
    <rPh sb="0" eb="3">
      <t>ウワジマ</t>
    </rPh>
    <rPh sb="3" eb="4">
      <t>ミナト</t>
    </rPh>
    <phoneticPr fontId="2"/>
  </si>
  <si>
    <t>2015年</t>
    <rPh sb="4" eb="5">
      <t>ネン</t>
    </rPh>
    <phoneticPr fontId="5"/>
  </si>
  <si>
    <t>2016年</t>
    <rPh sb="4" eb="5">
      <t>ネン</t>
    </rPh>
    <phoneticPr fontId="5"/>
  </si>
  <si>
    <t>2016年</t>
  </si>
  <si>
    <t>①宮崎県南部定置アジ仔CPUE</t>
  </si>
  <si>
    <t>②宇和島港まき網ゼンゴCPUE</t>
  </si>
  <si>
    <t>③宿毛湾ゼンゴ資源量指数</t>
  </si>
  <si>
    <t>④串本棒受網0歳魚漁獲量</t>
  </si>
  <si>
    <t>⑤伊勢湾まめ板漁業0歳魚漁獲量</t>
  </si>
  <si>
    <t>4-6月</t>
    <rPh sb="3" eb="4">
      <t>ガツ</t>
    </rPh>
    <phoneticPr fontId="10"/>
  </si>
  <si>
    <t>4月～翌3月</t>
    <rPh sb="1" eb="2">
      <t>ガツ</t>
    </rPh>
    <rPh sb="3" eb="4">
      <t>ヨク</t>
    </rPh>
    <rPh sb="5" eb="6">
      <t>ガツ</t>
    </rPh>
    <phoneticPr fontId="10"/>
  </si>
  <si>
    <t>5～6月</t>
    <rPh sb="3" eb="4">
      <t>ガツ</t>
    </rPh>
    <phoneticPr fontId="10"/>
  </si>
  <si>
    <t>鴨川</t>
    <rPh sb="0" eb="2">
      <t>カモガワ</t>
    </rPh>
    <phoneticPr fontId="17"/>
  </si>
  <si>
    <t>和田</t>
    <rPh sb="0" eb="2">
      <t>ワダ</t>
    </rPh>
    <phoneticPr fontId="17"/>
  </si>
  <si>
    <t>定置沖網</t>
  </si>
  <si>
    <t>定置灘網</t>
  </si>
  <si>
    <t>月</t>
    <rPh sb="0" eb="1">
      <t>ツキ</t>
    </rPh>
    <phoneticPr fontId="17"/>
  </si>
  <si>
    <t>水揚日数</t>
    <rPh sb="0" eb="2">
      <t>ミズアゲ</t>
    </rPh>
    <rPh sb="2" eb="4">
      <t>ニッスウ</t>
    </rPh>
    <phoneticPr fontId="17"/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</si>
  <si>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</si>
  <si>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</si>
  <si>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</si>
  <si>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</si>
  <si>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</si>
  <si>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</si>
  <si>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</si>
  <si>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</si>
  <si>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</si>
  <si>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2017年</t>
    <rPh sb="4" eb="5">
      <t>ネン</t>
    </rPh>
    <phoneticPr fontId="17"/>
  </si>
  <si>
    <t>千倉</t>
    <rPh sb="0" eb="2">
      <t>チクラ</t>
    </rPh>
    <phoneticPr fontId="17"/>
  </si>
  <si>
    <t>2017年</t>
  </si>
  <si>
    <t>マアジ銘柄別漁獲量</t>
    <rPh sb="3" eb="5">
      <t>メイガラ</t>
    </rPh>
    <rPh sb="5" eb="6">
      <t>ベツ</t>
    </rPh>
    <rPh sb="6" eb="8">
      <t>ギョカク</t>
    </rPh>
    <rPh sb="8" eb="9">
      <t>リョウ</t>
    </rPh>
    <phoneticPr fontId="17"/>
  </si>
  <si>
    <t>「じんだ」：ジンダ，豆ジンダ</t>
    <rPh sb="10" eb="11">
      <t>マメ</t>
    </rPh>
    <phoneticPr fontId="17"/>
  </si>
  <si>
    <t>灰色：データなし</t>
    <rPh sb="0" eb="2">
      <t>ハイイロ</t>
    </rPh>
    <phoneticPr fontId="17"/>
  </si>
  <si>
    <t>「まあじ」：上記以外</t>
    <rPh sb="6" eb="8">
      <t>ジョウキ</t>
    </rPh>
    <rPh sb="8" eb="10">
      <t>イガイ</t>
    </rPh>
    <phoneticPr fontId="17"/>
  </si>
  <si>
    <t>空白：０</t>
    <rPh sb="0" eb="2">
      <t>クウハク</t>
    </rPh>
    <phoneticPr fontId="17"/>
  </si>
  <si>
    <t>鴨川計</t>
    <rPh sb="0" eb="2">
      <t>カモガワ</t>
    </rPh>
    <rPh sb="2" eb="3">
      <t>ケイ</t>
    </rPh>
    <phoneticPr fontId="17"/>
  </si>
  <si>
    <t>まあじ</t>
  </si>
  <si>
    <t>水揚日数</t>
  </si>
  <si>
    <t>鴨川　灘+沖</t>
    <rPh sb="0" eb="2">
      <t>カモガワ</t>
    </rPh>
    <rPh sb="3" eb="4">
      <t>ナダ</t>
    </rPh>
    <rPh sb="5" eb="6">
      <t>オキ</t>
    </rPh>
    <phoneticPr fontId="16"/>
  </si>
  <si>
    <t>10-3月</t>
    <rPh sb="4" eb="5">
      <t>ガツ</t>
    </rPh>
    <phoneticPr fontId="16"/>
  </si>
  <si>
    <t>鴨川　沖</t>
    <rPh sb="0" eb="2">
      <t>カモガワ</t>
    </rPh>
    <rPh sb="3" eb="4">
      <t>オキ</t>
    </rPh>
    <phoneticPr fontId="17"/>
  </si>
  <si>
    <t>CPUE</t>
    <phoneticPr fontId="16"/>
  </si>
  <si>
    <t>鴨川　灘</t>
    <rPh sb="0" eb="2">
      <t>カモガワ</t>
    </rPh>
    <rPh sb="3" eb="4">
      <t>ナダ</t>
    </rPh>
    <phoneticPr fontId="17"/>
  </si>
  <si>
    <t>CPUE月別平均</t>
    <rPh sb="4" eb="6">
      <t>ツキベツ</t>
    </rPh>
    <rPh sb="6" eb="8">
      <t>ヘイキン</t>
    </rPh>
    <phoneticPr fontId="16"/>
  </si>
  <si>
    <t>CPUE全体</t>
    <rPh sb="4" eb="6">
      <t>ゼンタイ</t>
    </rPh>
    <phoneticPr fontId="16"/>
  </si>
  <si>
    <t>鴨川+和田+千倉</t>
    <rPh sb="0" eb="2">
      <t>カモガワ</t>
    </rPh>
    <rPh sb="3" eb="5">
      <t>ワダ</t>
    </rPh>
    <rPh sb="6" eb="8">
      <t>チクラ</t>
    </rPh>
    <phoneticPr fontId="16"/>
  </si>
  <si>
    <t>漁獲量</t>
    <rPh sb="0" eb="2">
      <t>ギョカク</t>
    </rPh>
    <rPh sb="2" eb="3">
      <t>リョウ</t>
    </rPh>
    <phoneticPr fontId="16"/>
  </si>
  <si>
    <t>鴨川+千倉</t>
    <rPh sb="0" eb="2">
      <t>カモガワ</t>
    </rPh>
    <rPh sb="3" eb="5">
      <t>チクラ</t>
    </rPh>
    <phoneticPr fontId="16"/>
  </si>
  <si>
    <t>2017年</t>
    <rPh sb="4" eb="5">
      <t>ネン</t>
    </rPh>
    <phoneticPr fontId="5"/>
  </si>
  <si>
    <t>2018年</t>
    <rPh sb="4" eb="5">
      <t>ネン</t>
    </rPh>
    <phoneticPr fontId="5"/>
  </si>
  <si>
    <t>2019年</t>
    <rPh sb="4" eb="5">
      <t>ネン</t>
    </rPh>
    <phoneticPr fontId="5"/>
  </si>
  <si>
    <t>努力量</t>
    <rPh sb="0" eb="2">
      <t>ドリョク</t>
    </rPh>
    <rPh sb="2" eb="3">
      <t>リョウ</t>
    </rPh>
    <phoneticPr fontId="16"/>
  </si>
  <si>
    <t>和田</t>
    <rPh sb="0" eb="2">
      <t>ワダ</t>
    </rPh>
    <phoneticPr fontId="16"/>
  </si>
  <si>
    <t>和田　鴨川　灘+沖</t>
    <rPh sb="0" eb="2">
      <t>ワダ</t>
    </rPh>
    <rPh sb="3" eb="5">
      <t>カモガワ</t>
    </rPh>
    <rPh sb="6" eb="7">
      <t>ナダ</t>
    </rPh>
    <rPh sb="8" eb="9">
      <t>オキ</t>
    </rPh>
    <phoneticPr fontId="16"/>
  </si>
  <si>
    <t>4月～      翌年3月</t>
    <rPh sb="1" eb="2">
      <t>ガツ</t>
    </rPh>
    <rPh sb="9" eb="10">
      <t>ヨク</t>
    </rPh>
    <rPh sb="10" eb="11">
      <t>ネン</t>
    </rPh>
    <rPh sb="12" eb="13">
      <t>ガツ</t>
    </rPh>
    <phoneticPr fontId="5"/>
  </si>
  <si>
    <t>当歳魚漁獲量</t>
    <rPh sb="0" eb="1">
      <t>ア</t>
    </rPh>
    <rPh sb="1" eb="2">
      <t>サイ</t>
    </rPh>
    <rPh sb="2" eb="3">
      <t>ウオ</t>
    </rPh>
    <rPh sb="3" eb="5">
      <t>ギョカク</t>
    </rPh>
    <rPh sb="5" eb="6">
      <t>リョウ</t>
    </rPh>
    <phoneticPr fontId="5"/>
  </si>
  <si>
    <t>宿毛湾ゼンゴ
資源量指数</t>
    <rPh sb="0" eb="2">
      <t>スクモ</t>
    </rPh>
    <rPh sb="2" eb="3">
      <t>ワン</t>
    </rPh>
    <rPh sb="7" eb="9">
      <t>シゲン</t>
    </rPh>
    <rPh sb="9" eb="10">
      <t>リョウ</t>
    </rPh>
    <rPh sb="10" eb="12">
      <t>シスウ</t>
    </rPh>
    <phoneticPr fontId="5"/>
  </si>
  <si>
    <t>2018年</t>
  </si>
  <si>
    <t>2017年</t>
    <rPh sb="4" eb="5">
      <t>ネン</t>
    </rPh>
    <phoneticPr fontId="3"/>
  </si>
  <si>
    <t>2018年</t>
    <rPh sb="4" eb="5">
      <t>ネン</t>
    </rPh>
    <phoneticPr fontId="3"/>
  </si>
  <si>
    <t>2019年</t>
    <rPh sb="4" eb="5">
      <t>ネン</t>
    </rPh>
    <phoneticPr fontId="3"/>
  </si>
  <si>
    <t>2017年</t>
    <rPh sb="4" eb="5">
      <t>ネン</t>
    </rPh>
    <phoneticPr fontId="16"/>
  </si>
  <si>
    <t>2018年</t>
    <rPh sb="4" eb="5">
      <t>ネン</t>
    </rPh>
    <phoneticPr fontId="16"/>
  </si>
  <si>
    <t>2019年</t>
  </si>
  <si>
    <t>↓加入量指標値</t>
    <rPh sb="1" eb="3">
      <t>カニュウ</t>
    </rPh>
    <rPh sb="3" eb="4">
      <t>リョウ</t>
    </rPh>
    <rPh sb="4" eb="6">
      <t>シヒョウ</t>
    </rPh>
    <rPh sb="6" eb="7">
      <t>チ</t>
    </rPh>
    <phoneticPr fontId="16"/>
  </si>
  <si>
    <t>千葉県定置網ジンダ漁獲量</t>
    <rPh sb="0" eb="3">
      <t>チバケン</t>
    </rPh>
    <rPh sb="3" eb="6">
      <t>テイチアミ</t>
    </rPh>
    <rPh sb="9" eb="11">
      <t>ギョカク</t>
    </rPh>
    <rPh sb="11" eb="12">
      <t>リョウ</t>
    </rPh>
    <phoneticPr fontId="4"/>
  </si>
  <si>
    <t>鴨川＋千倉</t>
    <rPh sb="0" eb="2">
      <t>カモガワ</t>
    </rPh>
    <rPh sb="3" eb="5">
      <t>チクラ</t>
    </rPh>
    <phoneticPr fontId="4"/>
  </si>
  <si>
    <t>10月～翌年3月</t>
    <rPh sb="2" eb="3">
      <t>ガツ</t>
    </rPh>
    <rPh sb="4" eb="6">
      <t>ヨクネン</t>
    </rPh>
    <rPh sb="7" eb="8">
      <t>ガツ</t>
    </rPh>
    <phoneticPr fontId="16"/>
  </si>
  <si>
    <t>⑥千葉県鴨川、千倉定置ジンダ漁獲量</t>
    <rPh sb="1" eb="3">
      <t>チバ</t>
    </rPh>
    <rPh sb="3" eb="4">
      <t>ケン</t>
    </rPh>
    <rPh sb="4" eb="6">
      <t>カモガワ</t>
    </rPh>
    <rPh sb="7" eb="9">
      <t>チクラ</t>
    </rPh>
    <rPh sb="9" eb="11">
      <t>テイチ</t>
    </rPh>
    <rPh sb="14" eb="16">
      <t>ギョカク</t>
    </rPh>
    <rPh sb="16" eb="17">
      <t>リョウ</t>
    </rPh>
    <phoneticPr fontId="5"/>
  </si>
  <si>
    <t>伊豆東岸定置網0歳魚漁獲量</t>
    <phoneticPr fontId="16"/>
  </si>
  <si>
    <t>10月～翌3月</t>
    <rPh sb="2" eb="3">
      <t>ガツ</t>
    </rPh>
    <rPh sb="4" eb="5">
      <t>ヨク</t>
    </rPh>
    <rPh sb="6" eb="7">
      <t>ガツ</t>
    </rPh>
    <phoneticPr fontId="10"/>
  </si>
  <si>
    <t>鴨川+千倉</t>
  </si>
  <si>
    <t>漁獲量</t>
  </si>
  <si>
    <t>10-11月</t>
    <rPh sb="5" eb="6">
      <t>ガツ</t>
    </rPh>
    <phoneticPr fontId="16"/>
  </si>
  <si>
    <t>10-2月</t>
    <rPh sb="4" eb="5">
      <t>ガツ</t>
    </rPh>
    <phoneticPr fontId="16"/>
  </si>
  <si>
    <t>10-11月</t>
    <phoneticPr fontId="16"/>
  </si>
  <si>
    <t>10-2月</t>
    <phoneticPr fontId="16"/>
  </si>
  <si>
    <t>4月～11月</t>
    <rPh sb="1" eb="2">
      <t>ガツ</t>
    </rPh>
    <rPh sb="5" eb="6">
      <t>ガツ</t>
    </rPh>
    <phoneticPr fontId="4"/>
  </si>
  <si>
    <t>4月～2月</t>
    <rPh sb="1" eb="2">
      <t>ガツ</t>
    </rPh>
    <rPh sb="4" eb="5">
      <t>ガツ</t>
    </rPh>
    <phoneticPr fontId="4"/>
  </si>
  <si>
    <t>10月～翌3月</t>
    <rPh sb="2" eb="3">
      <t>ガツ</t>
    </rPh>
    <rPh sb="4" eb="5">
      <t>ヨク</t>
    </rPh>
    <rPh sb="6" eb="7">
      <t>ガツ</t>
    </rPh>
    <phoneticPr fontId="4"/>
  </si>
  <si>
    <t>10月～11月</t>
    <rPh sb="2" eb="3">
      <t>ガツ</t>
    </rPh>
    <rPh sb="6" eb="7">
      <t>ガツ</t>
    </rPh>
    <phoneticPr fontId="4"/>
  </si>
  <si>
    <t>10月～2月</t>
    <rPh sb="2" eb="3">
      <t>ガツ</t>
    </rPh>
    <rPh sb="5" eb="6">
      <t>ガツ</t>
    </rPh>
    <phoneticPr fontId="4"/>
  </si>
  <si>
    <t>千葉県定置網</t>
    <rPh sb="0" eb="3">
      <t>チバケン</t>
    </rPh>
    <rPh sb="3" eb="6">
      <t>テイチアミ</t>
    </rPh>
    <phoneticPr fontId="2"/>
  </si>
  <si>
    <t>5月～6月</t>
    <rPh sb="1" eb="2">
      <t>ガツ</t>
    </rPh>
    <rPh sb="4" eb="5">
      <t>ガツ</t>
    </rPh>
    <phoneticPr fontId="2"/>
  </si>
  <si>
    <t>データ参照（資源評価用dataから）</t>
    <rPh sb="3" eb="5">
      <t>サンショウ</t>
    </rPh>
    <rPh sb="6" eb="8">
      <t>シゲン</t>
    </rPh>
    <rPh sb="8" eb="11">
      <t>ヒョウカヨウ</t>
    </rPh>
    <phoneticPr fontId="5"/>
  </si>
  <si>
    <t>4-6</t>
    <phoneticPr fontId="16"/>
  </si>
  <si>
    <t>4-3</t>
    <phoneticPr fontId="4"/>
  </si>
  <si>
    <t>4-2</t>
    <phoneticPr fontId="4"/>
  </si>
  <si>
    <t>10-3</t>
    <phoneticPr fontId="2"/>
  </si>
  <si>
    <t>10-2</t>
    <phoneticPr fontId="16"/>
  </si>
  <si>
    <t>伊勢湾
豆板漁業</t>
    <rPh sb="0" eb="3">
      <t>イセワン</t>
    </rPh>
    <rPh sb="4" eb="5">
      <t>マメ</t>
    </rPh>
    <rPh sb="5" eb="6">
      <t>イタ</t>
    </rPh>
    <rPh sb="6" eb="8">
      <t>ギョギョウ</t>
    </rPh>
    <phoneticPr fontId="2"/>
  </si>
  <si>
    <t>串本
棒受網</t>
    <rPh sb="0" eb="2">
      <t>クシモト</t>
    </rPh>
    <rPh sb="3" eb="4">
      <t>ボウ</t>
    </rPh>
    <rPh sb="4" eb="5">
      <t>ウ</t>
    </rPh>
    <rPh sb="5" eb="6">
      <t>アミ</t>
    </rPh>
    <phoneticPr fontId="2"/>
  </si>
  <si>
    <t>当歳魚
漁獲量</t>
    <rPh sb="0" eb="1">
      <t>ア</t>
    </rPh>
    <rPh sb="1" eb="2">
      <t>サイ</t>
    </rPh>
    <rPh sb="2" eb="3">
      <t>ウオ</t>
    </rPh>
    <rPh sb="4" eb="6">
      <t>ギョカク</t>
    </rPh>
    <rPh sb="6" eb="7">
      <t>リョウ</t>
    </rPh>
    <phoneticPr fontId="5"/>
  </si>
  <si>
    <t>当歳魚
漁獲量</t>
    <rPh sb="0" eb="2">
      <t>トウサイ</t>
    </rPh>
    <rPh sb="2" eb="3">
      <t>ギョ</t>
    </rPh>
    <rPh sb="4" eb="6">
      <t>ギョカク</t>
    </rPh>
    <rPh sb="6" eb="7">
      <t>リョウ</t>
    </rPh>
    <phoneticPr fontId="2"/>
  </si>
  <si>
    <t>当歳魚
漁獲量</t>
    <rPh sb="0" eb="2">
      <t>トウサイ</t>
    </rPh>
    <rPh sb="2" eb="3">
      <t>ギョ</t>
    </rPh>
    <rPh sb="4" eb="6">
      <t>ギョカク</t>
    </rPh>
    <rPh sb="6" eb="7">
      <t>リョウ</t>
    </rPh>
    <phoneticPr fontId="5"/>
  </si>
  <si>
    <t xml:space="preserve">指数の
相乗平均
</t>
    <rPh sb="0" eb="2">
      <t>シスウ</t>
    </rPh>
    <rPh sb="4" eb="6">
      <t>ソウジョウ</t>
    </rPh>
    <rPh sb="6" eb="8">
      <t>ヘイキン</t>
    </rPh>
    <phoneticPr fontId="2"/>
  </si>
  <si>
    <t>（宮崎～千葉）</t>
    <rPh sb="1" eb="3">
      <t>ミヤザキ</t>
    </rPh>
    <rPh sb="4" eb="6">
      <t>チバ</t>
    </rPh>
    <phoneticPr fontId="16"/>
  </si>
  <si>
    <t>静岡漁海況資料</t>
    <rPh sb="0" eb="2">
      <t>シズオカ</t>
    </rPh>
    <rPh sb="2" eb="3">
      <t>ギョ</t>
    </rPh>
    <rPh sb="3" eb="5">
      <t>カイキョウ</t>
    </rPh>
    <rPh sb="5" eb="7">
      <t>シリョウ</t>
    </rPh>
    <phoneticPr fontId="2"/>
  </si>
  <si>
    <t>合計</t>
    <rPh sb="0" eb="2">
      <t>ゴウケイ</t>
    </rPh>
    <phoneticPr fontId="16"/>
  </si>
  <si>
    <t>kg単位</t>
    <rPh sb="2" eb="4">
      <t>タンイ</t>
    </rPh>
    <phoneticPr fontId="16"/>
  </si>
  <si>
    <t>■大型定置網3統　延べ水揚げ日数</t>
    <rPh sb="1" eb="3">
      <t>オオガタ</t>
    </rPh>
    <rPh sb="3" eb="6">
      <t>テイチアミ</t>
    </rPh>
    <rPh sb="7" eb="8">
      <t>トウ</t>
    </rPh>
    <rPh sb="9" eb="10">
      <t>ノ</t>
    </rPh>
    <rPh sb="11" eb="13">
      <t>ミズア</t>
    </rPh>
    <rPh sb="14" eb="16">
      <t>ニッスウ</t>
    </rPh>
    <phoneticPr fontId="2"/>
  </si>
  <si>
    <t>■大型定置網3統　アジ仔漁獲量</t>
    <rPh sb="1" eb="3">
      <t>オオガタ</t>
    </rPh>
    <rPh sb="3" eb="6">
      <t>テイチアミ</t>
    </rPh>
    <rPh sb="7" eb="8">
      <t>トウ</t>
    </rPh>
    <rPh sb="11" eb="12">
      <t>ゴ</t>
    </rPh>
    <rPh sb="12" eb="15">
      <t>ギョカクリョウ</t>
    </rPh>
    <phoneticPr fontId="2"/>
  </si>
  <si>
    <t>←2016年以前は漁協取りまとめの販売ベース（暫定値の可能性あり）が報告されていた</t>
    <rPh sb="5" eb="6">
      <t>ネン</t>
    </rPh>
    <rPh sb="6" eb="8">
      <t>イゼン</t>
    </rPh>
    <rPh sb="9" eb="11">
      <t>ギョキョウ</t>
    </rPh>
    <rPh sb="11" eb="12">
      <t>ト</t>
    </rPh>
    <rPh sb="17" eb="19">
      <t>ハンバイ</t>
    </rPh>
    <rPh sb="23" eb="26">
      <t>ザンテイチ</t>
    </rPh>
    <rPh sb="27" eb="30">
      <t>カノウセイ</t>
    </rPh>
    <rPh sb="34" eb="36">
      <t>ホウコク</t>
    </rPh>
    <phoneticPr fontId="17"/>
  </si>
  <si>
    <t>←20190626販売ベース水揚量より修正（確定値）</t>
    <rPh sb="9" eb="11">
      <t>ハンバイ</t>
    </rPh>
    <rPh sb="14" eb="16">
      <t>ミズアゲ</t>
    </rPh>
    <rPh sb="16" eb="17">
      <t>リョウ</t>
    </rPh>
    <rPh sb="19" eb="21">
      <t>シュウセイ</t>
    </rPh>
    <rPh sb="22" eb="25">
      <t>カクテイチ</t>
    </rPh>
    <phoneticPr fontId="17"/>
  </si>
  <si>
    <t>←20190626水揚げ伝票ベースで集計（販売ベース水揚量は一年後にしか出てこないから）</t>
    <rPh sb="9" eb="11">
      <t>ミズア</t>
    </rPh>
    <rPh sb="12" eb="14">
      <t>デンピョウ</t>
    </rPh>
    <rPh sb="18" eb="20">
      <t>シュウケイ</t>
    </rPh>
    <rPh sb="21" eb="23">
      <t>ハンバイ</t>
    </rPh>
    <rPh sb="26" eb="28">
      <t>ミズアゲ</t>
    </rPh>
    <rPh sb="28" eb="29">
      <t>リョウ</t>
    </rPh>
    <rPh sb="30" eb="33">
      <t>イチネンゴ</t>
    </rPh>
    <rPh sb="36" eb="37">
      <t>デ</t>
    </rPh>
    <phoneticPr fontId="17"/>
  </si>
  <si>
    <t>←2019年評価で見直し修正（暫定値⇒確定値に）</t>
    <rPh sb="5" eb="6">
      <t>ネン</t>
    </rPh>
    <rPh sb="6" eb="8">
      <t>ヒョウカ</t>
    </rPh>
    <rPh sb="9" eb="11">
      <t>ミナオ</t>
    </rPh>
    <rPh sb="12" eb="14">
      <t>シュウセイ</t>
    </rPh>
    <rPh sb="15" eb="18">
      <t>ザンテイチ</t>
    </rPh>
    <rPh sb="19" eb="22">
      <t>カクテイチ</t>
    </rPh>
    <phoneticPr fontId="4"/>
  </si>
  <si>
    <t>月別相乗平均（指数）</t>
  </si>
  <si>
    <t>2000年指標（4月～翌３月）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</si>
  <si>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2001年指標（4月～翌３月）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</si>
  <si>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2002年指標（4月～翌３月）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</si>
  <si>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2003年指標（4月～翌３月）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</si>
  <si>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2004年指標（4月～翌３月）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</si>
  <si>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2005年指標（4月～翌３月）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</si>
  <si>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2006年指標（4月～翌３月）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</si>
  <si>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2007年指標（4月～翌３月）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</si>
  <si>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2008年指標（4月～翌３月）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</si>
  <si>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2009年指標（4月～翌３月）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</si>
  <si>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2010年指標（4月～翌３月）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</si>
  <si>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2011年指標（4月～翌３月）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</si>
  <si>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2012年指標（4月～翌３月）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</si>
  <si>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2013年指標（4月～翌３月）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</si>
  <si>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2014年指標（4月～翌３月）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</si>
  <si>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2015年指標（4月～翌３月）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</si>
  <si>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2016年指標（4月～翌３月）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</si>
  <si>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2017年指標（4月～翌３月）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</si>
  <si>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2018年指標（4月～翌３月）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</si>
  <si>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2019年指標（4月～翌３月）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4"/>
  </si>
  <si>
    <t>年</t>
    <rPh sb="0" eb="1">
      <t>ネン</t>
    </rPh>
    <phoneticPr fontId="30"/>
  </si>
  <si>
    <t>月</t>
    <rPh sb="0" eb="1">
      <t>ツキ</t>
    </rPh>
    <phoneticPr fontId="30"/>
  </si>
  <si>
    <t>ｾﾞﾝｺﾞ銘柄（宇和島港）</t>
    <rPh sb="5" eb="7">
      <t>メイガラ</t>
    </rPh>
    <rPh sb="8" eb="11">
      <t>ウワジマ</t>
    </rPh>
    <rPh sb="11" eb="12">
      <t>コウ</t>
    </rPh>
    <phoneticPr fontId="4"/>
  </si>
  <si>
    <t>水揚げ統数(宇和島港）</t>
    <rPh sb="0" eb="2">
      <t>ミズア</t>
    </rPh>
    <rPh sb="3" eb="4">
      <t>オサム</t>
    </rPh>
    <rPh sb="4" eb="5">
      <t>スウ</t>
    </rPh>
    <rPh sb="6" eb="9">
      <t>ウワジマ</t>
    </rPh>
    <rPh sb="9" eb="10">
      <t>ミナト</t>
    </rPh>
    <phoneticPr fontId="4"/>
  </si>
  <si>
    <t>CPUE（宇和島港）</t>
    <rPh sb="5" eb="8">
      <t>ウワジマ</t>
    </rPh>
    <rPh sb="8" eb="9">
      <t>ミナト</t>
    </rPh>
    <phoneticPr fontId="4"/>
  </si>
  <si>
    <t>CPUEで０は空欄にする</t>
    <rPh sb="7" eb="9">
      <t>クウラン</t>
    </rPh>
    <phoneticPr fontId="4"/>
  </si>
  <si>
    <t/>
  </si>
  <si>
    <t>月数</t>
    <rPh sb="0" eb="2">
      <t>ツキスウ</t>
    </rPh>
    <phoneticPr fontId="4"/>
  </si>
  <si>
    <t>4~翌３月</t>
    <rPh sb="2" eb="3">
      <t>ヨク</t>
    </rPh>
    <rPh sb="4" eb="5">
      <t>ガツ</t>
    </rPh>
    <phoneticPr fontId="16"/>
  </si>
  <si>
    <t>4~6月</t>
    <rPh sb="3" eb="4">
      <t>ガツ</t>
    </rPh>
    <phoneticPr fontId="16"/>
  </si>
  <si>
    <t>指標には使用していないデータ</t>
    <rPh sb="0" eb="2">
      <t>シヒョウ</t>
    </rPh>
    <rPh sb="4" eb="6">
      <t>シヨウ</t>
    </rPh>
    <phoneticPr fontId="16"/>
  </si>
  <si>
    <t>2000年指標（4月～翌３月）</t>
    <rPh sb="4" eb="5">
      <t>ネン</t>
    </rPh>
    <rPh sb="5" eb="7">
      <t>シヒョウ</t>
    </rPh>
    <rPh sb="9" eb="10">
      <t>ガツ</t>
    </rPh>
    <rPh sb="11" eb="12">
      <t>ヨク</t>
    </rPh>
    <rPh sb="13" eb="14">
      <t>ガツ</t>
    </rPh>
    <phoneticPr fontId="16"/>
  </si>
  <si>
    <t>2001年指標（4月～翌３月）</t>
    <rPh sb="4" eb="5">
      <t>ネン</t>
    </rPh>
    <rPh sb="5" eb="7">
      <t>シヒョウ</t>
    </rPh>
    <phoneticPr fontId="16"/>
  </si>
  <si>
    <t>2002年指標（4月～翌３月）</t>
    <rPh sb="4" eb="5">
      <t>ネン</t>
    </rPh>
    <rPh sb="5" eb="7">
      <t>シヒョウ</t>
    </rPh>
    <phoneticPr fontId="16"/>
  </si>
  <si>
    <t>2003年指標（4月～翌３月）</t>
    <rPh sb="4" eb="5">
      <t>ネン</t>
    </rPh>
    <rPh sb="5" eb="7">
      <t>シヒョウ</t>
    </rPh>
    <phoneticPr fontId="16"/>
  </si>
  <si>
    <t>2004年指標（4月～翌３月）</t>
    <rPh sb="4" eb="5">
      <t>ネン</t>
    </rPh>
    <rPh sb="5" eb="7">
      <t>シヒョウ</t>
    </rPh>
    <phoneticPr fontId="16"/>
  </si>
  <si>
    <t>2005年指標（4月～翌３月）</t>
    <rPh sb="4" eb="5">
      <t>ネン</t>
    </rPh>
    <rPh sb="5" eb="7">
      <t>シヒョウ</t>
    </rPh>
    <phoneticPr fontId="16"/>
  </si>
  <si>
    <t>2006年指標（4月～翌３月）</t>
    <rPh sb="4" eb="5">
      <t>ネン</t>
    </rPh>
    <rPh sb="5" eb="7">
      <t>シヒョウ</t>
    </rPh>
    <phoneticPr fontId="16"/>
  </si>
  <si>
    <t>2007年指標（4月～翌３月）</t>
    <rPh sb="4" eb="5">
      <t>ネン</t>
    </rPh>
    <rPh sb="5" eb="7">
      <t>シヒョウ</t>
    </rPh>
    <phoneticPr fontId="16"/>
  </si>
  <si>
    <t>2008年指標（4月～翌３月）</t>
    <rPh sb="4" eb="5">
      <t>ネン</t>
    </rPh>
    <rPh sb="5" eb="7">
      <t>シヒョウ</t>
    </rPh>
    <phoneticPr fontId="16"/>
  </si>
  <si>
    <t>2009年指標（4月～翌３月）</t>
    <rPh sb="4" eb="5">
      <t>ネン</t>
    </rPh>
    <rPh sb="5" eb="7">
      <t>シヒョウ</t>
    </rPh>
    <phoneticPr fontId="16"/>
  </si>
  <si>
    <t>2010年指標（4月～翌３月）</t>
    <rPh sb="4" eb="5">
      <t>ネン</t>
    </rPh>
    <rPh sb="5" eb="7">
      <t>シヒョウ</t>
    </rPh>
    <phoneticPr fontId="16"/>
  </si>
  <si>
    <t>2011年指標（4月～翌３月）</t>
    <rPh sb="4" eb="5">
      <t>ネン</t>
    </rPh>
    <rPh sb="5" eb="7">
      <t>シヒョウ</t>
    </rPh>
    <phoneticPr fontId="16"/>
  </si>
  <si>
    <t>2012年指標（4月～翌３月）</t>
    <rPh sb="4" eb="5">
      <t>ネン</t>
    </rPh>
    <rPh sb="5" eb="7">
      <t>シヒョウ</t>
    </rPh>
    <phoneticPr fontId="16"/>
  </si>
  <si>
    <t>2013年指標（4月～翌３月）</t>
    <rPh sb="4" eb="5">
      <t>ネン</t>
    </rPh>
    <rPh sb="5" eb="7">
      <t>シヒョウ</t>
    </rPh>
    <phoneticPr fontId="16"/>
  </si>
  <si>
    <t>2014年指標（4月～翌３月）</t>
    <rPh sb="4" eb="5">
      <t>ネン</t>
    </rPh>
    <rPh sb="5" eb="7">
      <t>シヒョウ</t>
    </rPh>
    <phoneticPr fontId="16"/>
  </si>
  <si>
    <t>2015年指標（4月～翌３月）</t>
    <rPh sb="4" eb="5">
      <t>ネン</t>
    </rPh>
    <rPh sb="5" eb="7">
      <t>シヒョウ</t>
    </rPh>
    <phoneticPr fontId="16"/>
  </si>
  <si>
    <t>2016年指標（4月～翌３月）</t>
    <rPh sb="4" eb="5">
      <t>ネン</t>
    </rPh>
    <rPh sb="5" eb="7">
      <t>シヒョウ</t>
    </rPh>
    <phoneticPr fontId="16"/>
  </si>
  <si>
    <t>2017年指標（4月～翌３月）</t>
    <rPh sb="4" eb="5">
      <t>ネン</t>
    </rPh>
    <rPh sb="5" eb="7">
      <t>シヒョウ</t>
    </rPh>
    <phoneticPr fontId="16"/>
  </si>
  <si>
    <t>2018年指標（4月～翌３月）</t>
    <rPh sb="4" eb="5">
      <t>ネン</t>
    </rPh>
    <rPh sb="5" eb="7">
      <t>シヒョウ</t>
    </rPh>
    <phoneticPr fontId="16"/>
  </si>
  <si>
    <t>2019年指標（4月～翌３月）</t>
    <rPh sb="4" eb="5">
      <t>ネン</t>
    </rPh>
    <rPh sb="5" eb="7">
      <t>シヒョウ</t>
    </rPh>
    <phoneticPr fontId="16"/>
  </si>
  <si>
    <t>年月日</t>
    <rPh sb="0" eb="3">
      <t>ネンガッピ</t>
    </rPh>
    <phoneticPr fontId="4"/>
  </si>
  <si>
    <t>日</t>
  </si>
  <si>
    <t>統数</t>
  </si>
  <si>
    <t>ぜんご</t>
  </si>
  <si>
    <t>2000/1/12</t>
  </si>
  <si>
    <t>2000/3/3</t>
  </si>
  <si>
    <t>2001/4/2</t>
  </si>
  <si>
    <t>2002/4/1</t>
  </si>
  <si>
    <t>2003/4/16</t>
  </si>
  <si>
    <t>2004/4/4</t>
  </si>
  <si>
    <t>2005/4/1</t>
  </si>
  <si>
    <t>2006/4/22</t>
  </si>
  <si>
    <t>2007/4/27</t>
  </si>
  <si>
    <t>2008/4/11</t>
  </si>
  <si>
    <t>2009/4/18</t>
  </si>
  <si>
    <t>2010/5/21</t>
  </si>
  <si>
    <t>2011/4/1</t>
  </si>
  <si>
    <t>2012/4/19</t>
  </si>
  <si>
    <t>2013/5/13</t>
  </si>
  <si>
    <t>2014/4/12</t>
  </si>
  <si>
    <t>2015/4/12</t>
  </si>
  <si>
    <t>2016/4/6</t>
  </si>
  <si>
    <t>2017/4/29</t>
  </si>
  <si>
    <t>2018/4/4</t>
  </si>
  <si>
    <t>2000/1/23</t>
  </si>
  <si>
    <t>2000/3/15</t>
  </si>
  <si>
    <t>2001/4/6</t>
  </si>
  <si>
    <t>2002/4/2</t>
  </si>
  <si>
    <t>2003/4/18</t>
  </si>
  <si>
    <t>2004/4/6</t>
  </si>
  <si>
    <t>2005/4/5</t>
  </si>
  <si>
    <t>2006/4/23</t>
  </si>
  <si>
    <t>2007/6/8</t>
  </si>
  <si>
    <t>2008/4/14</t>
  </si>
  <si>
    <t>2009/4/20</t>
  </si>
  <si>
    <t>2010/6/16</t>
  </si>
  <si>
    <t>2011/4/11</t>
  </si>
  <si>
    <t>2012/4/20</t>
  </si>
  <si>
    <t>2013/5/14</t>
  </si>
  <si>
    <t>2014/4/20</t>
  </si>
  <si>
    <t>2015/4/24</t>
  </si>
  <si>
    <t>2016/4/10</t>
  </si>
  <si>
    <t>2017/5/15</t>
  </si>
  <si>
    <t>2018/4/10</t>
  </si>
  <si>
    <t>2000/1/26</t>
  </si>
  <si>
    <t>2000/3/19</t>
  </si>
  <si>
    <t>2001/4/11</t>
  </si>
  <si>
    <t>2002/4/5</t>
  </si>
  <si>
    <t>2003/5/18</t>
  </si>
  <si>
    <t>2004/4/11</t>
  </si>
  <si>
    <t>2005/4/6</t>
  </si>
  <si>
    <t>2006/4/27</t>
  </si>
  <si>
    <t>2007/6/9</t>
  </si>
  <si>
    <t>2008/4/27</t>
  </si>
  <si>
    <t>2009/5/6</t>
  </si>
  <si>
    <t>2010/7/8</t>
  </si>
  <si>
    <t>2011/5/6</t>
  </si>
  <si>
    <t>2012/4/27</t>
  </si>
  <si>
    <t>2013/5/15</t>
  </si>
  <si>
    <t>2014/4/25</t>
  </si>
  <si>
    <t>2015/4/25</t>
  </si>
  <si>
    <t>2016/4/25</t>
  </si>
  <si>
    <t>2017/5/16</t>
  </si>
  <si>
    <t>2018/4/13</t>
  </si>
  <si>
    <t>2000/2/11</t>
  </si>
  <si>
    <t>2000/3/21</t>
  </si>
  <si>
    <t>2001/4/14</t>
  </si>
  <si>
    <t>2002/4/11</t>
  </si>
  <si>
    <t>2003/5/22</t>
  </si>
  <si>
    <t>2004/4/13</t>
  </si>
  <si>
    <t>2005/4/9</t>
  </si>
  <si>
    <t>2006/5/2</t>
  </si>
  <si>
    <t>2007/6/21</t>
  </si>
  <si>
    <t>2008/4/28</t>
  </si>
  <si>
    <t>2009/5/9</t>
  </si>
  <si>
    <t>2010/7/16</t>
  </si>
  <si>
    <t>2011/5/8</t>
  </si>
  <si>
    <t>2012/5/6</t>
  </si>
  <si>
    <t>2013/5/16</t>
  </si>
  <si>
    <t>2014/4/26</t>
  </si>
  <si>
    <t>2015/4/26</t>
  </si>
  <si>
    <t>2016/5/1</t>
  </si>
  <si>
    <t>2017/5/17</t>
  </si>
  <si>
    <t>2018/4/17</t>
  </si>
  <si>
    <t>2000/2/13</t>
  </si>
  <si>
    <t>2000/3/22</t>
  </si>
  <si>
    <t>2001/4/16</t>
  </si>
  <si>
    <t>2002/4/13</t>
  </si>
  <si>
    <t>2003/6/6</t>
  </si>
  <si>
    <t>2004/4/14</t>
  </si>
  <si>
    <t>2005/4/10</t>
  </si>
  <si>
    <t>2006/5/15</t>
  </si>
  <si>
    <t>2007/6/22</t>
  </si>
  <si>
    <t>2008/4/29</t>
  </si>
  <si>
    <t>2009/5/20</t>
  </si>
  <si>
    <t>2010/7/17</t>
  </si>
  <si>
    <t>2011/5/16</t>
  </si>
  <si>
    <t>2012/5/7</t>
  </si>
  <si>
    <t>2013/5/17</t>
  </si>
  <si>
    <t>2014/5/23</t>
  </si>
  <si>
    <t>2015/4/27</t>
  </si>
  <si>
    <t>2016/5/6</t>
  </si>
  <si>
    <t>2017/5/19</t>
  </si>
  <si>
    <t>2018/4/19</t>
  </si>
  <si>
    <t>2000/2/14</t>
  </si>
  <si>
    <t>2000/3/23</t>
  </si>
  <si>
    <t>2001/4/17</t>
  </si>
  <si>
    <t>2002/4/14</t>
  </si>
  <si>
    <t>2003/6/18</t>
  </si>
  <si>
    <t>2004/4/16</t>
  </si>
  <si>
    <t>2005/4/18</t>
  </si>
  <si>
    <t>2006/5/16</t>
  </si>
  <si>
    <t>2007/6/24</t>
  </si>
  <si>
    <t>2008/5/1</t>
  </si>
  <si>
    <t>2009/5/21</t>
  </si>
  <si>
    <t>2010/7/18</t>
  </si>
  <si>
    <t>2011/5/19</t>
  </si>
  <si>
    <t>2012/5/8</t>
  </si>
  <si>
    <t>2013/6/7</t>
  </si>
  <si>
    <t>2014/5/24</t>
  </si>
  <si>
    <t>2015/5/6</t>
  </si>
  <si>
    <t>2016/5/8</t>
  </si>
  <si>
    <t>2017/5/25</t>
  </si>
  <si>
    <t>2018/4/20</t>
  </si>
  <si>
    <t>2000/3/27</t>
  </si>
  <si>
    <t>2001/4/28</t>
  </si>
  <si>
    <t>2002/4/20</t>
  </si>
  <si>
    <t>2003/6/19</t>
  </si>
  <si>
    <t>2004/4/17</t>
  </si>
  <si>
    <t>2005/4/28</t>
  </si>
  <si>
    <t>2006/5/17</t>
  </si>
  <si>
    <t>2007/7/8</t>
  </si>
  <si>
    <t>2008/5/7</t>
  </si>
  <si>
    <t>2009/5/24</t>
  </si>
  <si>
    <t>2010/7/22</t>
  </si>
  <si>
    <t>2011/5/20</t>
  </si>
  <si>
    <t>2012/5/10</t>
  </si>
  <si>
    <t>2013/6/13</t>
  </si>
  <si>
    <t>2014/5/25</t>
  </si>
  <si>
    <t>2015/5/8</t>
  </si>
  <si>
    <t>2016/5/10</t>
  </si>
  <si>
    <t>2017/6/12</t>
  </si>
  <si>
    <t>2018/4/22</t>
  </si>
  <si>
    <t>2000/4/1</t>
  </si>
  <si>
    <t>2001/4/29</t>
  </si>
  <si>
    <t>2002/4/23</t>
  </si>
  <si>
    <t>2003/6/27</t>
  </si>
  <si>
    <t>2004/4/18</t>
  </si>
  <si>
    <t>2005/4/30</t>
  </si>
  <si>
    <t>2006/5/21</t>
  </si>
  <si>
    <t>2007/7/17</t>
  </si>
  <si>
    <t>2008/5/8</t>
  </si>
  <si>
    <t>2009/5/27</t>
  </si>
  <si>
    <t>2010/7/23</t>
  </si>
  <si>
    <t>2011/6/4</t>
  </si>
  <si>
    <t>2012/5/25</t>
  </si>
  <si>
    <t>2013/6/28</t>
  </si>
  <si>
    <t>2014/5/28</t>
  </si>
  <si>
    <t>2015/5/11</t>
  </si>
  <si>
    <t>2016/5/13</t>
  </si>
  <si>
    <t>2017/6/13</t>
  </si>
  <si>
    <t>2018/4/23</t>
  </si>
  <si>
    <t>2000/4/4</t>
  </si>
  <si>
    <t>2001/5/1</t>
  </si>
  <si>
    <t>2002/5/2</t>
  </si>
  <si>
    <t>2003/7/3</t>
  </si>
  <si>
    <t>2004/4/21</t>
  </si>
  <si>
    <t>2005/5/1</t>
  </si>
  <si>
    <t>2006/5/22</t>
  </si>
  <si>
    <t>2007/7/18</t>
  </si>
  <si>
    <t>2008/5/9</t>
  </si>
  <si>
    <t>2009/5/31</t>
  </si>
  <si>
    <t>2010/7/31</t>
  </si>
  <si>
    <t>2011/6/9</t>
  </si>
  <si>
    <t>2012/5/29</t>
  </si>
  <si>
    <t>2013/7/8</t>
  </si>
  <si>
    <t>2014/5/29</t>
  </si>
  <si>
    <t>2015/5/18</t>
  </si>
  <si>
    <t>2016/5/14</t>
  </si>
  <si>
    <t>2017/6/14</t>
  </si>
  <si>
    <t>2018/4/30</t>
  </si>
  <si>
    <t>2000/4/14</t>
  </si>
  <si>
    <t>2001/5/6</t>
  </si>
  <si>
    <t>2002/5/6</t>
  </si>
  <si>
    <t>2003/7/18</t>
  </si>
  <si>
    <t>2004/4/22</t>
  </si>
  <si>
    <t>2005/5/5</t>
  </si>
  <si>
    <t>2006/5/26</t>
  </si>
  <si>
    <t>2007/7/19</t>
  </si>
  <si>
    <t>2008/5/11</t>
  </si>
  <si>
    <t>2009/6/2</t>
  </si>
  <si>
    <t>2010/8/1</t>
  </si>
  <si>
    <t>2011/6/16</t>
  </si>
  <si>
    <t>2012/6/1</t>
  </si>
  <si>
    <t>2013/7/10</t>
  </si>
  <si>
    <t>2014/5/30</t>
  </si>
  <si>
    <t>2015/5/22</t>
  </si>
  <si>
    <t>2016/5/18</t>
  </si>
  <si>
    <t>2017/6/15</t>
  </si>
  <si>
    <t>2018/5/6</t>
  </si>
  <si>
    <t>2000/4/17</t>
  </si>
  <si>
    <t>2001/5/11</t>
  </si>
  <si>
    <t>2002/5/7</t>
  </si>
  <si>
    <t>2003/7/21</t>
  </si>
  <si>
    <t>2004/4/23</t>
  </si>
  <si>
    <t>2005/5/12</t>
  </si>
  <si>
    <t>2006/5/30</t>
  </si>
  <si>
    <t>2007/7/20</t>
  </si>
  <si>
    <t>2008/5/15</t>
  </si>
  <si>
    <t>2009/6/16</t>
  </si>
  <si>
    <t>2010/8/2</t>
  </si>
  <si>
    <t>2011/6/22</t>
  </si>
  <si>
    <t>2012/6/8</t>
  </si>
  <si>
    <t>2013/7/11</t>
  </si>
  <si>
    <t>2014/5/31</t>
  </si>
  <si>
    <t>2015/5/26</t>
  </si>
  <si>
    <t>2016/5/24</t>
  </si>
  <si>
    <t>2017/6/16</t>
  </si>
  <si>
    <t>2018/5/11</t>
  </si>
  <si>
    <t>2000/4/18</t>
  </si>
  <si>
    <t>2001/5/14</t>
  </si>
  <si>
    <t>2002/5/13</t>
  </si>
  <si>
    <t>2003/7/27</t>
  </si>
  <si>
    <t>2004/5/8</t>
  </si>
  <si>
    <t>2005/5/14</t>
  </si>
  <si>
    <t>2006/5/31</t>
  </si>
  <si>
    <t>2007/7/22</t>
  </si>
  <si>
    <t>2008/5/16</t>
  </si>
  <si>
    <t>2009/6/17</t>
  </si>
  <si>
    <t>2010/8/3</t>
  </si>
  <si>
    <t>2011/6/30</t>
  </si>
  <si>
    <t>2012/6/14</t>
  </si>
  <si>
    <t>2013/7/12</t>
  </si>
  <si>
    <t>2014/6/1</t>
  </si>
  <si>
    <t>2015/6/16</t>
  </si>
  <si>
    <t>2016/5/29</t>
  </si>
  <si>
    <t>2017/6/18</t>
  </si>
  <si>
    <t>2018/5/12</t>
  </si>
  <si>
    <t>2000/4/21</t>
  </si>
  <si>
    <t>2001/5/15</t>
  </si>
  <si>
    <t>2002/5/15</t>
  </si>
  <si>
    <t>2003/8/1</t>
  </si>
  <si>
    <t>2004/5/12</t>
  </si>
  <si>
    <t>2005/5/29</t>
  </si>
  <si>
    <t>2006/6/1</t>
  </si>
  <si>
    <t>2007/7/24</t>
  </si>
  <si>
    <t>2008/5/23</t>
  </si>
  <si>
    <t>2009/7/3</t>
  </si>
  <si>
    <t>2010/8/4</t>
  </si>
  <si>
    <t>2011/7/2</t>
  </si>
  <si>
    <t>2012/6/23</t>
  </si>
  <si>
    <t>2013/7/13</t>
  </si>
  <si>
    <t>2014/6/2</t>
  </si>
  <si>
    <t>2015/6/18</t>
  </si>
  <si>
    <t>2016/5/31</t>
  </si>
  <si>
    <t>2017/6/19</t>
  </si>
  <si>
    <t>2018/5/13</t>
  </si>
  <si>
    <t>2000/4/29</t>
  </si>
  <si>
    <t>2001/5/16</t>
  </si>
  <si>
    <t>2002/5/19</t>
  </si>
  <si>
    <t>2003/8/5</t>
  </si>
  <si>
    <t>2004/5/19</t>
  </si>
  <si>
    <t>2005/6/1</t>
  </si>
  <si>
    <t>2006/6/7</t>
  </si>
  <si>
    <t>2007/7/25</t>
  </si>
  <si>
    <t>2008/6/8</t>
  </si>
  <si>
    <t>2009/7/7</t>
  </si>
  <si>
    <t>2010/8/5</t>
  </si>
  <si>
    <t>2011/7/3</t>
  </si>
  <si>
    <t>2012/6/24</t>
  </si>
  <si>
    <t>2013/7/14</t>
  </si>
  <si>
    <t>2014/6/8</t>
  </si>
  <si>
    <t>2015/7/3</t>
  </si>
  <si>
    <t>2016/6/8</t>
  </si>
  <si>
    <t>2017/6/20</t>
  </si>
  <si>
    <t>2018/5/16</t>
  </si>
  <si>
    <t>2000/4/30</t>
  </si>
  <si>
    <t>2001/5/19</t>
  </si>
  <si>
    <t>2002/5/20</t>
  </si>
  <si>
    <t>2003/8/7</t>
  </si>
  <si>
    <t>2004/5/23</t>
  </si>
  <si>
    <t>2005/6/2</t>
  </si>
  <si>
    <t>2006/6/13</t>
  </si>
  <si>
    <t>2007/7/26</t>
  </si>
  <si>
    <t>2008/6/9</t>
  </si>
  <si>
    <t>2009/7/18</t>
  </si>
  <si>
    <t>2010/8/6</t>
  </si>
  <si>
    <t>2011/7/12</t>
  </si>
  <si>
    <t>2012/6/25</t>
  </si>
  <si>
    <t>2013/7/15</t>
  </si>
  <si>
    <t>2014/6/9</t>
  </si>
  <si>
    <t>2015/7/6</t>
  </si>
  <si>
    <t>2016/6/10</t>
  </si>
  <si>
    <t>2017/6/23</t>
  </si>
  <si>
    <t>2018/5/17</t>
  </si>
  <si>
    <t>2000/5/2</t>
  </si>
  <si>
    <t>2001/5/20</t>
  </si>
  <si>
    <t>2002/5/24</t>
  </si>
  <si>
    <t>2003/8/17</t>
  </si>
  <si>
    <t>2004/5/28</t>
  </si>
  <si>
    <t>2005/6/3</t>
  </si>
  <si>
    <t>2006/6/14</t>
  </si>
  <si>
    <t>2007/7/27</t>
  </si>
  <si>
    <t>2008/6/10</t>
  </si>
  <si>
    <t>2009/7/19</t>
  </si>
  <si>
    <t>2010/8/7</t>
  </si>
  <si>
    <t>2011/7/13</t>
  </si>
  <si>
    <t>2012/7/9</t>
  </si>
  <si>
    <t>2013/7/17</t>
  </si>
  <si>
    <t>2014/6/11</t>
  </si>
  <si>
    <t>2015/7/19</t>
  </si>
  <si>
    <t>2016/6/15</t>
  </si>
  <si>
    <t>2017/6/24</t>
  </si>
  <si>
    <t>2018/5/18</t>
  </si>
  <si>
    <t>2000/5/5</t>
  </si>
  <si>
    <t>2001/5/24</t>
  </si>
  <si>
    <t>2002/5/26</t>
  </si>
  <si>
    <t>2003/8/18</t>
  </si>
  <si>
    <t>2004/5/30</t>
  </si>
  <si>
    <t>2005/6/5</t>
  </si>
  <si>
    <t>2006/6/17</t>
  </si>
  <si>
    <t>2007/7/28</t>
  </si>
  <si>
    <t>2008/6/17</t>
  </si>
  <si>
    <t>2009/7/21</t>
  </si>
  <si>
    <t>2010/8/8</t>
  </si>
  <si>
    <t>2011/7/14</t>
  </si>
  <si>
    <t>2012/7/11</t>
  </si>
  <si>
    <t>2013/7/18</t>
  </si>
  <si>
    <t>2014/6/16</t>
  </si>
  <si>
    <t>2015/7/24</t>
  </si>
  <si>
    <t>2016/6/16</t>
  </si>
  <si>
    <t>2017/6/27</t>
  </si>
  <si>
    <t>2018/5/23</t>
  </si>
  <si>
    <t>2000/5/8</t>
  </si>
  <si>
    <t>2001/5/25</t>
  </si>
  <si>
    <t>2002/5/28</t>
  </si>
  <si>
    <t>2003/8/19</t>
  </si>
  <si>
    <t>2004/6/7</t>
  </si>
  <si>
    <t>2005/6/6</t>
  </si>
  <si>
    <t>2006/6/18</t>
  </si>
  <si>
    <t>2007/7/31</t>
  </si>
  <si>
    <t>2008/6/18</t>
  </si>
  <si>
    <t>2009/7/22</t>
  </si>
  <si>
    <t>2010/8/9</t>
  </si>
  <si>
    <t>2011/7/23</t>
  </si>
  <si>
    <t>2012/7/14</t>
  </si>
  <si>
    <t>2013/7/25</t>
  </si>
  <si>
    <t>2014/6/17</t>
  </si>
  <si>
    <t>2015/8/10</t>
  </si>
  <si>
    <t>2016/6/17</t>
  </si>
  <si>
    <t>2017/6/28</t>
  </si>
  <si>
    <t>2018/5/25</t>
  </si>
  <si>
    <t>2000/5/10</t>
  </si>
  <si>
    <t>2001/5/28</t>
  </si>
  <si>
    <t>2002/5/29</t>
  </si>
  <si>
    <t>2003/8/21</t>
  </si>
  <si>
    <t>2004/6/9</t>
  </si>
  <si>
    <t>2005/6/10</t>
  </si>
  <si>
    <t>2006/6/19</t>
  </si>
  <si>
    <t>2007/8/4</t>
  </si>
  <si>
    <t>2008/7/3</t>
  </si>
  <si>
    <t>2009/7/23</t>
  </si>
  <si>
    <t>2010/8/10</t>
  </si>
  <si>
    <t>2011/7/24</t>
  </si>
  <si>
    <t>2012/7/17</t>
  </si>
  <si>
    <t>2013/7/29</t>
  </si>
  <si>
    <t>2014/6/20</t>
  </si>
  <si>
    <t>2015/8/11</t>
  </si>
  <si>
    <t>2016/6/26</t>
  </si>
  <si>
    <t>2017/6/29</t>
  </si>
  <si>
    <t>2018/5/26</t>
  </si>
  <si>
    <t>2000/5/14</t>
  </si>
  <si>
    <t>2001/5/30</t>
  </si>
  <si>
    <t>2002/5/30</t>
  </si>
  <si>
    <t>2003/8/25</t>
  </si>
  <si>
    <t>2004/6/10</t>
  </si>
  <si>
    <t>2005/6/12</t>
  </si>
  <si>
    <t>2006/6/23</t>
  </si>
  <si>
    <t>2007/8/5</t>
  </si>
  <si>
    <t>2008/7/9</t>
  </si>
  <si>
    <t>2009/7/27</t>
  </si>
  <si>
    <t>2010/8/11</t>
  </si>
  <si>
    <t>2011/7/25</t>
  </si>
  <si>
    <t>2012/7/19</t>
  </si>
  <si>
    <t>2013/8/2</t>
  </si>
  <si>
    <t>2014/6/23</t>
  </si>
  <si>
    <t>2015/8/12</t>
  </si>
  <si>
    <t>2016/7/1</t>
  </si>
  <si>
    <t>2017/6/30</t>
  </si>
  <si>
    <t>2018/5/27</t>
  </si>
  <si>
    <t>2000/5/15</t>
  </si>
  <si>
    <t>2001/6/10</t>
  </si>
  <si>
    <t>2002/6/3</t>
  </si>
  <si>
    <t>2003/8/26</t>
  </si>
  <si>
    <t>2004/6/13</t>
  </si>
  <si>
    <t>2005/6/13</t>
  </si>
  <si>
    <t>2006/6/27</t>
  </si>
  <si>
    <t>2007/8/6</t>
  </si>
  <si>
    <t>2008/7/11</t>
  </si>
  <si>
    <t>2009/7/28</t>
  </si>
  <si>
    <t>2010/8/13</t>
  </si>
  <si>
    <t>2011/7/26</t>
  </si>
  <si>
    <t>2012/7/23</t>
  </si>
  <si>
    <t>2013/8/5</t>
  </si>
  <si>
    <t>2014/6/24</t>
  </si>
  <si>
    <t>2015/8/17</t>
  </si>
  <si>
    <t>2016/7/22</t>
  </si>
  <si>
    <t>2017/7/6</t>
  </si>
  <si>
    <t>2018/6/3</t>
  </si>
  <si>
    <t>2000/5/16</t>
  </si>
  <si>
    <t>2001/6/12</t>
  </si>
  <si>
    <t>2002/6/14</t>
  </si>
  <si>
    <t>2003/8/31</t>
  </si>
  <si>
    <t>2004/6/23</t>
  </si>
  <si>
    <t>2005/6/14</t>
  </si>
  <si>
    <t>2006/6/30</t>
  </si>
  <si>
    <t>2007/8/7</t>
  </si>
  <si>
    <t>2008/7/12</t>
  </si>
  <si>
    <t>2009/7/29</t>
  </si>
  <si>
    <t>2010/8/17</t>
  </si>
  <si>
    <t>2011/7/28</t>
  </si>
  <si>
    <t>2012/7/24</t>
  </si>
  <si>
    <t>2013/8/6</t>
  </si>
  <si>
    <t>2014/6/25</t>
  </si>
  <si>
    <t>2015/8/18</t>
  </si>
  <si>
    <t>2016/7/23</t>
  </si>
  <si>
    <t>2017/7/12</t>
  </si>
  <si>
    <t>2018/6/4</t>
  </si>
  <si>
    <t>2000/5/17</t>
  </si>
  <si>
    <t>2001/6/14</t>
  </si>
  <si>
    <t>2002/6/16</t>
  </si>
  <si>
    <t>2003/9/1</t>
  </si>
  <si>
    <t>2004/6/24</t>
  </si>
  <si>
    <t>2005/6/15</t>
  </si>
  <si>
    <t>2006/7/5</t>
  </si>
  <si>
    <t>2007/8/8</t>
  </si>
  <si>
    <t>2008/7/13</t>
  </si>
  <si>
    <t>2009/7/30</t>
  </si>
  <si>
    <t>2010/8/18</t>
  </si>
  <si>
    <t>2011/7/29</t>
  </si>
  <si>
    <t>2012/7/25</t>
  </si>
  <si>
    <t>2013/8/7</t>
  </si>
  <si>
    <t>2014/6/26</t>
  </si>
  <si>
    <t>2015/8/19</t>
  </si>
  <si>
    <t>2016/7/25</t>
  </si>
  <si>
    <t>2017/7/13</t>
  </si>
  <si>
    <t>2018/6/5</t>
  </si>
  <si>
    <t>2000/5/21</t>
  </si>
  <si>
    <t>2001/6/15</t>
  </si>
  <si>
    <t>2002/6/18</t>
  </si>
  <si>
    <t>2003/9/3</t>
  </si>
  <si>
    <t>2004/6/25</t>
  </si>
  <si>
    <t>2005/6/16</t>
  </si>
  <si>
    <t>2006/7/8</t>
  </si>
  <si>
    <t>2007/8/9</t>
  </si>
  <si>
    <t>2008/7/14</t>
  </si>
  <si>
    <t>2009/7/31</t>
  </si>
  <si>
    <t>2010/8/19</t>
  </si>
  <si>
    <t>2011/7/31</t>
  </si>
  <si>
    <t>2012/8/13</t>
  </si>
  <si>
    <t>2013/8/8</t>
  </si>
  <si>
    <t>2014/6/29</t>
  </si>
  <si>
    <t>2015/8/20</t>
  </si>
  <si>
    <t>2016/7/26</t>
  </si>
  <si>
    <t>2017/7/14</t>
  </si>
  <si>
    <t>2018/6/7</t>
  </si>
  <si>
    <t>2000/5/23</t>
  </si>
  <si>
    <t>2001/6/21</t>
  </si>
  <si>
    <t>2002/6/19</t>
  </si>
  <si>
    <t>2003/9/10</t>
  </si>
  <si>
    <t>2004/6/28</t>
  </si>
  <si>
    <t>2005/6/17</t>
  </si>
  <si>
    <t>2006/7/10</t>
  </si>
  <si>
    <t>2007/8/10</t>
  </si>
  <si>
    <t>2008/7/20</t>
  </si>
  <si>
    <t>2009/8/1</t>
  </si>
  <si>
    <t>2010/8/20</t>
  </si>
  <si>
    <t>2011/8/1</t>
  </si>
  <si>
    <t>2012/8/19</t>
  </si>
  <si>
    <t>2013/8/9</t>
  </si>
  <si>
    <t>2014/7/15</t>
  </si>
  <si>
    <t>2015/8/24</t>
  </si>
  <si>
    <t>2016/7/27</t>
  </si>
  <si>
    <t>2017/7/25</t>
  </si>
  <si>
    <t>2018/6/14</t>
  </si>
  <si>
    <t>2000/5/24</t>
  </si>
  <si>
    <t>2001/6/22</t>
  </si>
  <si>
    <t>2002/6/23</t>
  </si>
  <si>
    <t>2003/9/15</t>
  </si>
  <si>
    <t>2004/6/29</t>
  </si>
  <si>
    <t>2005/6/18</t>
  </si>
  <si>
    <t>2006/7/13</t>
  </si>
  <si>
    <t>2007/8/11</t>
  </si>
  <si>
    <t>2008/7/21</t>
  </si>
  <si>
    <t>2009/8/2</t>
  </si>
  <si>
    <t>2010/8/21</t>
  </si>
  <si>
    <t>2011/8/2</t>
  </si>
  <si>
    <t>2012/8/20</t>
  </si>
  <si>
    <t>2013/8/10</t>
  </si>
  <si>
    <t>2014/7/21</t>
  </si>
  <si>
    <t>2015/8/27</t>
  </si>
  <si>
    <t>2016/7/28</t>
  </si>
  <si>
    <t>2017/7/26</t>
  </si>
  <si>
    <t>2018/6/15</t>
  </si>
  <si>
    <t>2000/5/26</t>
  </si>
  <si>
    <t>2001/6/24</t>
  </si>
  <si>
    <t>2002/6/28</t>
  </si>
  <si>
    <t>2003/9/16</t>
  </si>
  <si>
    <t>2004/6/30</t>
  </si>
  <si>
    <t>2005/6/19</t>
  </si>
  <si>
    <t>2006/7/25</t>
  </si>
  <si>
    <t>2007/8/12</t>
  </si>
  <si>
    <t>2008/7/22</t>
  </si>
  <si>
    <t>2009/8/3</t>
  </si>
  <si>
    <t>2010/8/23</t>
  </si>
  <si>
    <t>2011/8/7</t>
  </si>
  <si>
    <t>2012/8/21</t>
  </si>
  <si>
    <t>2013/8/11</t>
  </si>
  <si>
    <t>2014/7/29</t>
  </si>
  <si>
    <t>2015/8/28</t>
  </si>
  <si>
    <t>2016/7/29</t>
  </si>
  <si>
    <t>2017/7/27</t>
  </si>
  <si>
    <t>2018/6/17</t>
  </si>
  <si>
    <t>2000/5/30</t>
  </si>
  <si>
    <t>2001/6/25</t>
  </si>
  <si>
    <t>2002/6/29</t>
  </si>
  <si>
    <t>2003/9/18</t>
  </si>
  <si>
    <t>2004/7/2</t>
  </si>
  <si>
    <t>2005/6/26</t>
  </si>
  <si>
    <t>2006/7/26</t>
  </si>
  <si>
    <t>2007/8/13</t>
  </si>
  <si>
    <t>2008/7/23</t>
  </si>
  <si>
    <t>2009/8/4</t>
  </si>
  <si>
    <t>2010/8/29</t>
  </si>
  <si>
    <t>2011/8/8</t>
  </si>
  <si>
    <t>2012/8/22</t>
  </si>
  <si>
    <t>2013/8/12</t>
  </si>
  <si>
    <t>2014/7/30</t>
  </si>
  <si>
    <t>2015/8/31</t>
  </si>
  <si>
    <t>2016/7/30</t>
  </si>
  <si>
    <t>2017/7/28</t>
  </si>
  <si>
    <t>2018/6/19</t>
  </si>
  <si>
    <t>2000/5/31</t>
  </si>
  <si>
    <t>2001/6/26</t>
  </si>
  <si>
    <t>2002/7/4</t>
  </si>
  <si>
    <t>2003/9/23</t>
  </si>
  <si>
    <t>2004/7/6</t>
  </si>
  <si>
    <t>2005/6/27</t>
  </si>
  <si>
    <t>2006/7/30</t>
  </si>
  <si>
    <t>2007/8/17</t>
  </si>
  <si>
    <t>2008/7/24</t>
  </si>
  <si>
    <t>2009/8/12</t>
  </si>
  <si>
    <t>2010/8/30</t>
  </si>
  <si>
    <t>2011/8/17</t>
  </si>
  <si>
    <t>2012/8/25</t>
  </si>
  <si>
    <t>2013/8/13</t>
  </si>
  <si>
    <t>2014/8/6</t>
  </si>
  <si>
    <t>2015/9/1</t>
  </si>
  <si>
    <t>2016/8/1</t>
  </si>
  <si>
    <t>2017/8/10</t>
  </si>
  <si>
    <t>2018/6/22</t>
  </si>
  <si>
    <t>2000/6/2</t>
  </si>
  <si>
    <t>2001/6/28</t>
  </si>
  <si>
    <t>2002/7/5</t>
  </si>
  <si>
    <t>2003/9/24</t>
  </si>
  <si>
    <t>2004/7/7</t>
  </si>
  <si>
    <t>2005/6/30</t>
  </si>
  <si>
    <t>2006/8/2</t>
  </si>
  <si>
    <t>2007/8/18</t>
  </si>
  <si>
    <t>2008/7/25</t>
  </si>
  <si>
    <t>2009/8/17</t>
  </si>
  <si>
    <t>2010/8/31</t>
  </si>
  <si>
    <t>2011/8/19</t>
  </si>
  <si>
    <t>2012/9/2</t>
  </si>
  <si>
    <t>2013/8/26</t>
  </si>
  <si>
    <t>2014/8/7</t>
  </si>
  <si>
    <t>2015/9/3</t>
  </si>
  <si>
    <t>2016/8/2</t>
  </si>
  <si>
    <t>2017/8/11</t>
  </si>
  <si>
    <t>2018/6/23</t>
  </si>
  <si>
    <t>2000/6/5</t>
  </si>
  <si>
    <t>2001/6/29</t>
  </si>
  <si>
    <t>2002/7/7</t>
  </si>
  <si>
    <t>2003/9/28</t>
  </si>
  <si>
    <t>2004/7/8</t>
  </si>
  <si>
    <t>2005/7/1</t>
  </si>
  <si>
    <t>2006/8/3</t>
  </si>
  <si>
    <t>2007/8/19</t>
  </si>
  <si>
    <t>2008/7/26</t>
  </si>
  <si>
    <t>2009/8/18</t>
  </si>
  <si>
    <t>2010/9/1</t>
  </si>
  <si>
    <t>2011/8/21</t>
  </si>
  <si>
    <t>2012/9/6</t>
  </si>
  <si>
    <t>2013/8/28</t>
  </si>
  <si>
    <t>2015/9/4</t>
  </si>
  <si>
    <t>2016/8/3</t>
  </si>
  <si>
    <t>2017/8/17</t>
  </si>
  <si>
    <t>2018/6/24</t>
  </si>
  <si>
    <t>2000/6/6</t>
  </si>
  <si>
    <t>2001/6/30</t>
  </si>
  <si>
    <t>2002/7/8</t>
  </si>
  <si>
    <t>2003/9/29</t>
  </si>
  <si>
    <t>2004/7/10</t>
  </si>
  <si>
    <t>2005/7/4</t>
  </si>
  <si>
    <t>2006/8/6</t>
  </si>
  <si>
    <t>2007/8/20</t>
  </si>
  <si>
    <t>2008/7/27</t>
  </si>
  <si>
    <t>2009/8/19</t>
  </si>
  <si>
    <t>2010/9/3</t>
  </si>
  <si>
    <t>2011/8/22</t>
  </si>
  <si>
    <t>2012/9/7</t>
  </si>
  <si>
    <t>2013/9/2</t>
  </si>
  <si>
    <t>2015/9/5</t>
  </si>
  <si>
    <t>2016/8/4</t>
  </si>
  <si>
    <t>2017/8/18</t>
  </si>
  <si>
    <t>2018/6/25</t>
  </si>
  <si>
    <t>2000/6/7</t>
  </si>
  <si>
    <t>2001/7/1</t>
  </si>
  <si>
    <t>2002/7/9</t>
  </si>
  <si>
    <t>2003/10/1</t>
  </si>
  <si>
    <t>2004/7/11</t>
  </si>
  <si>
    <t>2005/7/11</t>
  </si>
  <si>
    <t>2006/8/7</t>
  </si>
  <si>
    <t>2007/8/21</t>
  </si>
  <si>
    <t>2008/7/28</t>
  </si>
  <si>
    <t>2009/8/25</t>
  </si>
  <si>
    <t>2010/9/4</t>
  </si>
  <si>
    <t>2011/8/23</t>
  </si>
  <si>
    <t>2012/9/8</t>
  </si>
  <si>
    <t>2013/9/3</t>
  </si>
  <si>
    <t>2015/9/8</t>
  </si>
  <si>
    <t>2016/8/5</t>
  </si>
  <si>
    <t>2017/8/21</t>
  </si>
  <si>
    <t>2018/6/26</t>
  </si>
  <si>
    <t>2000/6/8</t>
  </si>
  <si>
    <t>2001/7/2</t>
  </si>
  <si>
    <t>2002/7/12</t>
  </si>
  <si>
    <t>2003/10/2</t>
  </si>
  <si>
    <t>2004/7/12</t>
  </si>
  <si>
    <t>2005/7/17</t>
  </si>
  <si>
    <t>2006/8/11</t>
  </si>
  <si>
    <t>2007/8/22</t>
  </si>
  <si>
    <t>2008/7/29</t>
  </si>
  <si>
    <t>2009/8/26</t>
  </si>
  <si>
    <t>2010/9/5</t>
  </si>
  <si>
    <t>2011/8/24</t>
  </si>
  <si>
    <t>2012/9/9</t>
  </si>
  <si>
    <t>2013/9/4</t>
  </si>
  <si>
    <t>2015/9/13</t>
  </si>
  <si>
    <t>2016/8/6</t>
  </si>
  <si>
    <t>2017/8/22</t>
  </si>
  <si>
    <t>2018/7/11</t>
  </si>
  <si>
    <t>2000/6/10</t>
  </si>
  <si>
    <t>2001/7/4</t>
  </si>
  <si>
    <t>2002/7/13</t>
  </si>
  <si>
    <t>2003/10/6</t>
  </si>
  <si>
    <t>2004/7/13</t>
  </si>
  <si>
    <t>2005/7/28</t>
  </si>
  <si>
    <t>2006/8/17</t>
  </si>
  <si>
    <t>2007/8/23</t>
  </si>
  <si>
    <t>2008/7/30</t>
  </si>
  <si>
    <t>2009/8/27</t>
  </si>
  <si>
    <t>2010/9/11</t>
  </si>
  <si>
    <t>2011/8/25</t>
  </si>
  <si>
    <t>2012/9/10</t>
  </si>
  <si>
    <t>2013/9/10</t>
  </si>
  <si>
    <t>2014/9/5</t>
  </si>
  <si>
    <t>2015/9/14</t>
  </si>
  <si>
    <t>2016/8/8</t>
  </si>
  <si>
    <t>2017/8/23</t>
  </si>
  <si>
    <t>2018/7/12</t>
  </si>
  <si>
    <t>2000/6/11</t>
  </si>
  <si>
    <t>2001/7/5</t>
  </si>
  <si>
    <t>2002/7/14</t>
  </si>
  <si>
    <t>2003/10/8</t>
  </si>
  <si>
    <t>2004/7/14</t>
  </si>
  <si>
    <t>2005/7/30</t>
  </si>
  <si>
    <t>2006/8/20</t>
  </si>
  <si>
    <t>2007/8/24</t>
  </si>
  <si>
    <t>2008/7/31</t>
  </si>
  <si>
    <t>2009/8/28</t>
  </si>
  <si>
    <t>2010/9/12</t>
  </si>
  <si>
    <t>2011/8/26</t>
  </si>
  <si>
    <t>2012/9/11</t>
  </si>
  <si>
    <t>2013/9/11</t>
  </si>
  <si>
    <t>2014/9/6</t>
  </si>
  <si>
    <t>2015/9/15</t>
  </si>
  <si>
    <t>2016/8/10</t>
  </si>
  <si>
    <t>2017/8/24</t>
  </si>
  <si>
    <t>2018/7/13</t>
  </si>
  <si>
    <t>2000/6/12</t>
  </si>
  <si>
    <t>2001/7/8</t>
  </si>
  <si>
    <t>2002/7/17</t>
  </si>
  <si>
    <t>2003/10/14</t>
  </si>
  <si>
    <t>2004/7/15</t>
  </si>
  <si>
    <t>2005/8/2</t>
  </si>
  <si>
    <t>2006/8/21</t>
  </si>
  <si>
    <t>2007/8/25</t>
  </si>
  <si>
    <t>2008/8/1</t>
  </si>
  <si>
    <t>2009/8/30</t>
  </si>
  <si>
    <t>2010/9/13</t>
  </si>
  <si>
    <t>2011/8/27</t>
  </si>
  <si>
    <t>2012/9/12</t>
  </si>
  <si>
    <t>2013/9/13</t>
  </si>
  <si>
    <t>2014/9/14</t>
  </si>
  <si>
    <t>2015/9/16</t>
  </si>
  <si>
    <t>2016/8/11</t>
  </si>
  <si>
    <t>2017/8/25</t>
  </si>
  <si>
    <t>2018/7/14</t>
  </si>
  <si>
    <t>2000/6/15</t>
  </si>
  <si>
    <t>2001/7/9</t>
  </si>
  <si>
    <t>2002/7/18</t>
  </si>
  <si>
    <t>2003/10/18</t>
  </si>
  <si>
    <t>2004/7/16</t>
  </si>
  <si>
    <t>2005/8/3</t>
  </si>
  <si>
    <t>2006/8/22</t>
  </si>
  <si>
    <t>2007/8/26</t>
  </si>
  <si>
    <t>2008/8/2</t>
  </si>
  <si>
    <t>2009/8/31</t>
  </si>
  <si>
    <t>2010/9/15</t>
  </si>
  <si>
    <t>2011/8/28</t>
  </si>
  <si>
    <t>2012/9/13</t>
  </si>
  <si>
    <t>2013/9/29</t>
  </si>
  <si>
    <t>2014/9/17</t>
  </si>
  <si>
    <t>2015/9/17</t>
  </si>
  <si>
    <t>2016/8/12</t>
  </si>
  <si>
    <t>2017/8/27</t>
  </si>
  <si>
    <t>2018/7/15</t>
  </si>
  <si>
    <t>2000/6/20</t>
  </si>
  <si>
    <t>2001/7/10</t>
  </si>
  <si>
    <t>2002/7/19</t>
  </si>
  <si>
    <t>2003/10/19</t>
  </si>
  <si>
    <t>2004/7/18</t>
  </si>
  <si>
    <t>2005/8/5</t>
  </si>
  <si>
    <t>2006/8/23</t>
  </si>
  <si>
    <t>2007/8/27</t>
  </si>
  <si>
    <t>2008/8/3</t>
  </si>
  <si>
    <t>2009/9/3</t>
  </si>
  <si>
    <t>2010/9/16</t>
  </si>
  <si>
    <t>2011/8/29</t>
  </si>
  <si>
    <t>2012/9/14</t>
  </si>
  <si>
    <t>2013/10/1</t>
  </si>
  <si>
    <t>2014/9/18</t>
  </si>
  <si>
    <t>2015/9/18</t>
  </si>
  <si>
    <t>2016/8/21</t>
  </si>
  <si>
    <t>2017/8/28</t>
  </si>
  <si>
    <t>2018/7/16</t>
  </si>
  <si>
    <t>2000/6/21</t>
  </si>
  <si>
    <t>2001/7/11</t>
  </si>
  <si>
    <t>2002/7/21</t>
  </si>
  <si>
    <t>2003/10/24</t>
  </si>
  <si>
    <t>2004/7/19</t>
  </si>
  <si>
    <t>2005/8/6</t>
  </si>
  <si>
    <t>2006/8/24</t>
  </si>
  <si>
    <t>2007/8/30</t>
  </si>
  <si>
    <t>2008/8/4</t>
  </si>
  <si>
    <t>2009/9/10</t>
  </si>
  <si>
    <t>2010/9/17</t>
  </si>
  <si>
    <t>2011/8/30</t>
  </si>
  <si>
    <t>2012/9/20</t>
  </si>
  <si>
    <t>2013/10/2</t>
  </si>
  <si>
    <t>2014/9/21</t>
  </si>
  <si>
    <t>2015/9/22</t>
  </si>
  <si>
    <t>2016/8/25</t>
  </si>
  <si>
    <t>2017/8/29</t>
  </si>
  <si>
    <t>2018/7/17</t>
  </si>
  <si>
    <t>2000/6/24</t>
  </si>
  <si>
    <t>2001/7/13</t>
  </si>
  <si>
    <t>2002/7/22</t>
  </si>
  <si>
    <t>2003/10/27</t>
  </si>
  <si>
    <t>2004/7/20</t>
  </si>
  <si>
    <t>2005/8/7</t>
  </si>
  <si>
    <t>2006/8/25</t>
  </si>
  <si>
    <t>2007/9/1</t>
  </si>
  <si>
    <t>2008/8/5</t>
  </si>
  <si>
    <t>2009/9/15</t>
  </si>
  <si>
    <t>2010/9/18</t>
  </si>
  <si>
    <t>2011/8/31</t>
  </si>
  <si>
    <t>2012/9/21</t>
  </si>
  <si>
    <t>2013/10/4</t>
  </si>
  <si>
    <t>2014/9/27</t>
  </si>
  <si>
    <t>2015/9/23</t>
  </si>
  <si>
    <t>2016/8/26</t>
  </si>
  <si>
    <t>2017/8/30</t>
  </si>
  <si>
    <t>2018/7/18</t>
  </si>
  <si>
    <t>2000/6/27</t>
  </si>
  <si>
    <t>2001/7/14</t>
  </si>
  <si>
    <t>2002/7/23</t>
  </si>
  <si>
    <t>2003/10/28</t>
  </si>
  <si>
    <t>2004/7/21</t>
  </si>
  <si>
    <t>2005/8/8</t>
  </si>
  <si>
    <t>2006/8/26</t>
  </si>
  <si>
    <t>2007/9/2</t>
  </si>
  <si>
    <t>2008/8/6</t>
  </si>
  <si>
    <t>2009/9/16</t>
  </si>
  <si>
    <t>2010/9/19</t>
  </si>
  <si>
    <t>2011/9/7</t>
  </si>
  <si>
    <t>2012/9/22</t>
  </si>
  <si>
    <t>2013/10/10</t>
  </si>
  <si>
    <t>2014/9/30</t>
  </si>
  <si>
    <t>2015/9/26</t>
  </si>
  <si>
    <t>2016/8/27</t>
  </si>
  <si>
    <t>2017/8/31</t>
  </si>
  <si>
    <t>2018/7/19</t>
  </si>
  <si>
    <t>2000/6/29</t>
  </si>
  <si>
    <t>2001/7/15</t>
  </si>
  <si>
    <t>2002/7/28</t>
  </si>
  <si>
    <t>2003/10/30</t>
  </si>
  <si>
    <t>2004/7/22</t>
  </si>
  <si>
    <t>2005/8/9</t>
  </si>
  <si>
    <t>2006/8/27</t>
  </si>
  <si>
    <t>2007/9/3</t>
  </si>
  <si>
    <t>2008/8/7</t>
  </si>
  <si>
    <t>2009/9/17</t>
  </si>
  <si>
    <t>2010/9/20</t>
  </si>
  <si>
    <t>2011/9/8</t>
  </si>
  <si>
    <t>2012/9/25</t>
  </si>
  <si>
    <t>2013/10/11</t>
  </si>
  <si>
    <t>2014/10/1</t>
  </si>
  <si>
    <t>2015/9/30</t>
  </si>
  <si>
    <t>2016/8/28</t>
  </si>
  <si>
    <t>2017/9/4</t>
  </si>
  <si>
    <t>2018/7/20</t>
  </si>
  <si>
    <t>2000/6/30</t>
  </si>
  <si>
    <t>2001/7/16</t>
  </si>
  <si>
    <t>2002/7/31</t>
  </si>
  <si>
    <t>2003/10/31</t>
  </si>
  <si>
    <t>2004/7/23</t>
  </si>
  <si>
    <t>2005/8/10</t>
  </si>
  <si>
    <t>2006/8/28</t>
  </si>
  <si>
    <t>2007/9/4</t>
  </si>
  <si>
    <t>2008/8/8</t>
  </si>
  <si>
    <t>2009/9/18</t>
  </si>
  <si>
    <t>2010/9/21</t>
  </si>
  <si>
    <t>2011/9/9</t>
  </si>
  <si>
    <t>2012/9/26</t>
  </si>
  <si>
    <t>2013/10/14</t>
  </si>
  <si>
    <t>2014/10/2</t>
  </si>
  <si>
    <t>2015/10/1</t>
  </si>
  <si>
    <t>2016/9/1</t>
  </si>
  <si>
    <t>2017/9/5</t>
  </si>
  <si>
    <t>2018/7/24</t>
  </si>
  <si>
    <t>2000/7/2</t>
  </si>
  <si>
    <t>2001/7/17</t>
  </si>
  <si>
    <t>2002/8/1</t>
  </si>
  <si>
    <t>2003/11/1</t>
  </si>
  <si>
    <t>2004/7/26</t>
  </si>
  <si>
    <t>2005/8/11</t>
  </si>
  <si>
    <t>2006/8/29</t>
  </si>
  <si>
    <t>2007/9/5</t>
  </si>
  <si>
    <t>2008/8/10</t>
  </si>
  <si>
    <t>2009/9/23</t>
  </si>
  <si>
    <t>2010/9/27</t>
  </si>
  <si>
    <t>2011/9/12</t>
  </si>
  <si>
    <t>2012/10/6</t>
  </si>
  <si>
    <t>2013/10/18</t>
  </si>
  <si>
    <t>2014/10/3</t>
  </si>
  <si>
    <t>2015/10/4</t>
  </si>
  <si>
    <t>2016/9/2</t>
  </si>
  <si>
    <t>2017/9/10</t>
  </si>
  <si>
    <t>2018/7/25</t>
  </si>
  <si>
    <t>2000/7/3</t>
  </si>
  <si>
    <t>2001/7/18</t>
  </si>
  <si>
    <t>2002/8/2</t>
  </si>
  <si>
    <t>2003/11/2</t>
  </si>
  <si>
    <t>2004/7/27</t>
  </si>
  <si>
    <t>2005/8/12</t>
  </si>
  <si>
    <t>2006/8/30</t>
  </si>
  <si>
    <t>2007/9/6</t>
  </si>
  <si>
    <t>2008/8/11</t>
  </si>
  <si>
    <t>2009/9/24</t>
  </si>
  <si>
    <t>2010/9/28</t>
  </si>
  <si>
    <t>2011/9/19</t>
  </si>
  <si>
    <t>2012/10/9</t>
  </si>
  <si>
    <t>2013/10/22</t>
  </si>
  <si>
    <t>2014/10/4</t>
  </si>
  <si>
    <t>2015/10/5</t>
  </si>
  <si>
    <t>2016/9/5</t>
  </si>
  <si>
    <t>2017/9/14</t>
  </si>
  <si>
    <t>2018/7/26</t>
  </si>
  <si>
    <t>2000/7/5</t>
  </si>
  <si>
    <t>2001/7/19</t>
  </si>
  <si>
    <t>2002/8/3</t>
  </si>
  <si>
    <t>2003/11/3</t>
  </si>
  <si>
    <t>2004/7/28</t>
  </si>
  <si>
    <t>2005/8/13</t>
  </si>
  <si>
    <t>2006/8/31</t>
  </si>
  <si>
    <t>2007/9/8</t>
  </si>
  <si>
    <t>2008/8/12</t>
  </si>
  <si>
    <t>2009/9/27</t>
  </si>
  <si>
    <t>2010/9/30</t>
  </si>
  <si>
    <t>2011/9/24</t>
  </si>
  <si>
    <t>2012/10/10</t>
  </si>
  <si>
    <t>2013/10/23</t>
  </si>
  <si>
    <t>2014/10/16</t>
  </si>
  <si>
    <t>2015/10/6</t>
  </si>
  <si>
    <t>2016/9/7</t>
  </si>
  <si>
    <t>2017/9/15</t>
  </si>
  <si>
    <t>2018/8/2</t>
  </si>
  <si>
    <t>2000/7/6</t>
  </si>
  <si>
    <t>2001/7/20</t>
  </si>
  <si>
    <t>2002/8/4</t>
  </si>
  <si>
    <t>2003/11/5</t>
  </si>
  <si>
    <t>2004/7/29</t>
  </si>
  <si>
    <t>2005/8/17</t>
  </si>
  <si>
    <t>2006/9/1</t>
  </si>
  <si>
    <t>2007/9/9</t>
  </si>
  <si>
    <t>2008/8/22</t>
  </si>
  <si>
    <t>2009/9/29</t>
  </si>
  <si>
    <t>2010/10/1</t>
  </si>
  <si>
    <t>2011/9/25</t>
  </si>
  <si>
    <t>2012/10/11</t>
  </si>
  <si>
    <t>2013/10/28</t>
  </si>
  <si>
    <t>2014/10/17</t>
  </si>
  <si>
    <t>2015/10/9</t>
  </si>
  <si>
    <t>2016/9/9</t>
  </si>
  <si>
    <t>2017/9/19</t>
  </si>
  <si>
    <t>2018/8/3</t>
  </si>
  <si>
    <t>2000/7/9</t>
  </si>
  <si>
    <t>2001/7/22</t>
  </si>
  <si>
    <t>2002/8/5</t>
  </si>
  <si>
    <t>2003/11/6</t>
  </si>
  <si>
    <t>2004/7/30</t>
  </si>
  <si>
    <t>2005/8/18</t>
  </si>
  <si>
    <t>2006/9/3</t>
  </si>
  <si>
    <t>2007/9/10</t>
  </si>
  <si>
    <t>2008/8/24</t>
  </si>
  <si>
    <t>2009/9/30</t>
  </si>
  <si>
    <t>2010/10/2</t>
  </si>
  <si>
    <t>2011/9/26</t>
  </si>
  <si>
    <t>2012/10/13</t>
  </si>
  <si>
    <t>2013/10/29</t>
  </si>
  <si>
    <t>2014/10/19</t>
  </si>
  <si>
    <t>2015/10/10</t>
  </si>
  <si>
    <t>2016/9/10</t>
  </si>
  <si>
    <t>2017/9/20</t>
  </si>
  <si>
    <t>2018/8/5</t>
  </si>
  <si>
    <t>2000/7/10</t>
  </si>
  <si>
    <t>2001/7/23</t>
  </si>
  <si>
    <t>2002/8/6</t>
  </si>
  <si>
    <t>2003/11/7</t>
  </si>
  <si>
    <t>2004/8/3</t>
  </si>
  <si>
    <t>2005/8/19</t>
  </si>
  <si>
    <t>2006/9/4</t>
  </si>
  <si>
    <t>2007/9/11</t>
  </si>
  <si>
    <t>2008/8/26</t>
  </si>
  <si>
    <t>2009/10/2</t>
  </si>
  <si>
    <t>2010/10/3</t>
  </si>
  <si>
    <t>2011/9/27</t>
  </si>
  <si>
    <t>2012/10/14</t>
  </si>
  <si>
    <t>2013/10/31</t>
  </si>
  <si>
    <t>2014/10/20</t>
  </si>
  <si>
    <t>2015/10/15</t>
  </si>
  <si>
    <t>2016/9/11</t>
  </si>
  <si>
    <t>2017/9/21</t>
  </si>
  <si>
    <t>2018/8/6</t>
  </si>
  <si>
    <t>2000/7/11</t>
  </si>
  <si>
    <t>2001/7/24</t>
  </si>
  <si>
    <t>2002/8/8</t>
  </si>
  <si>
    <t>2003/11/8</t>
  </si>
  <si>
    <t>2004/8/6</t>
  </si>
  <si>
    <t>2005/8/22</t>
  </si>
  <si>
    <t>2006/9/5</t>
  </si>
  <si>
    <t>2007/9/12</t>
  </si>
  <si>
    <t>2008/8/27</t>
  </si>
  <si>
    <t>2009/10/6</t>
  </si>
  <si>
    <t>2010/10/5</t>
  </si>
  <si>
    <t>2011/9/28</t>
  </si>
  <si>
    <t>2012/10/15</t>
  </si>
  <si>
    <t>2013/11/1</t>
  </si>
  <si>
    <t>2014/10/21</t>
  </si>
  <si>
    <t>2015/10/18</t>
  </si>
  <si>
    <t>2016/9/12</t>
  </si>
  <si>
    <t>2017/9/22</t>
  </si>
  <si>
    <t>2018/8/7</t>
  </si>
  <si>
    <t>2000/7/12</t>
  </si>
  <si>
    <t>2001/7/25</t>
  </si>
  <si>
    <t>2002/8/9</t>
  </si>
  <si>
    <t>2003/11/10</t>
  </si>
  <si>
    <t>2004/8/7</t>
  </si>
  <si>
    <t>2005/8/23</t>
  </si>
  <si>
    <t>2006/9/6</t>
  </si>
  <si>
    <t>2007/9/13</t>
  </si>
  <si>
    <t>2008/8/28</t>
  </si>
  <si>
    <t>2009/10/12</t>
  </si>
  <si>
    <t>2010/10/6</t>
  </si>
  <si>
    <t>2011/9/29</t>
  </si>
  <si>
    <t>2012/10/16</t>
  </si>
  <si>
    <t>2013/11/2</t>
  </si>
  <si>
    <t>2014/10/24</t>
  </si>
  <si>
    <t>2015/10/19</t>
  </si>
  <si>
    <t>2016/9/14</t>
  </si>
  <si>
    <t>2017/9/24</t>
  </si>
  <si>
    <t>2018/8/8</t>
  </si>
  <si>
    <t>2000/7/13</t>
  </si>
  <si>
    <t>2001/7/26</t>
  </si>
  <si>
    <t>2002/8/11</t>
  </si>
  <si>
    <t>2003/11/11</t>
  </si>
  <si>
    <t>2004/8/8</t>
  </si>
  <si>
    <t>2005/8/24</t>
  </si>
  <si>
    <t>2006/9/7</t>
  </si>
  <si>
    <t>2007/9/14</t>
  </si>
  <si>
    <t>2008/8/29</t>
  </si>
  <si>
    <t>2009/10/13</t>
  </si>
  <si>
    <t>2010/10/7</t>
  </si>
  <si>
    <t>2011/9/30</t>
  </si>
  <si>
    <t>2012/10/21</t>
  </si>
  <si>
    <t>2013/11/3</t>
  </si>
  <si>
    <t>2014/10/25</t>
  </si>
  <si>
    <t>2015/10/26</t>
  </si>
  <si>
    <t>2016/9/15</t>
  </si>
  <si>
    <t>2017/9/25</t>
  </si>
  <si>
    <t>2018/8/10</t>
  </si>
  <si>
    <t>2000/7/14</t>
  </si>
  <si>
    <t>2001/7/27</t>
  </si>
  <si>
    <t>2002/8/12</t>
  </si>
  <si>
    <t>2003/11/18</t>
  </si>
  <si>
    <t>2004/8/9</t>
  </si>
  <si>
    <t>2005/8/25</t>
  </si>
  <si>
    <t>2006/9/10</t>
  </si>
  <si>
    <t>2007/9/18</t>
  </si>
  <si>
    <t>2008/8/30</t>
  </si>
  <si>
    <t>2009/10/14</t>
  </si>
  <si>
    <t>2010/10/8</t>
  </si>
  <si>
    <t>2011/10/2</t>
  </si>
  <si>
    <t>2012/10/22</t>
  </si>
  <si>
    <t>2013/11/6</t>
  </si>
  <si>
    <t>2014/10/27</t>
  </si>
  <si>
    <t>2015/10/28</t>
  </si>
  <si>
    <t>2016/9/22</t>
  </si>
  <si>
    <t>2017/9/27</t>
  </si>
  <si>
    <t>2018/8/11</t>
  </si>
  <si>
    <t>2000/7/16</t>
  </si>
  <si>
    <t>2001/7/28</t>
  </si>
  <si>
    <t>2002/8/13</t>
  </si>
  <si>
    <t>2003/11/19</t>
  </si>
  <si>
    <t>2004/8/10</t>
  </si>
  <si>
    <t>2005/8/26</t>
  </si>
  <si>
    <t>2006/9/11</t>
  </si>
  <si>
    <t>2007/9/19</t>
  </si>
  <si>
    <t>2008/8/31</t>
  </si>
  <si>
    <t>2009/10/16</t>
  </si>
  <si>
    <t>2010/10/9</t>
  </si>
  <si>
    <t>2011/10/4</t>
  </si>
  <si>
    <t>2012/10/25</t>
  </si>
  <si>
    <t>2013/11/7</t>
  </si>
  <si>
    <t>2014/10/29</t>
  </si>
  <si>
    <t>2015/11/4</t>
  </si>
  <si>
    <t>2016/9/23</t>
  </si>
  <si>
    <t>2017/9/30</t>
  </si>
  <si>
    <t>2018/8/12</t>
  </si>
  <si>
    <t>2000/7/21</t>
  </si>
  <si>
    <t>2001/7/29</t>
  </si>
  <si>
    <t>2002/8/17</t>
  </si>
  <si>
    <t>2003/11/27</t>
  </si>
  <si>
    <t>2004/8/11</t>
  </si>
  <si>
    <t>2005/8/27</t>
  </si>
  <si>
    <t>2006/9/12</t>
  </si>
  <si>
    <t>2007/9/20</t>
  </si>
  <si>
    <t>2008/9/1</t>
  </si>
  <si>
    <t>2009/10/17</t>
  </si>
  <si>
    <t>2010/10/10</t>
  </si>
  <si>
    <t>2011/10/5</t>
  </si>
  <si>
    <t>2012/10/26</t>
  </si>
  <si>
    <t>2013/11/9</t>
  </si>
  <si>
    <t>2014/10/30</t>
  </si>
  <si>
    <t>2015/11/5</t>
  </si>
  <si>
    <t>2016/9/24</t>
  </si>
  <si>
    <t>2017/10/1</t>
  </si>
  <si>
    <t>2018/8/17</t>
  </si>
  <si>
    <t>2000/7/28</t>
  </si>
  <si>
    <t>2001/7/30</t>
  </si>
  <si>
    <t>2002/8/18</t>
  </si>
  <si>
    <t>2003/12/15</t>
  </si>
  <si>
    <t>2004/8/12</t>
  </si>
  <si>
    <t>2005/8/28</t>
  </si>
  <si>
    <t>2006/9/13</t>
  </si>
  <si>
    <t>2007/9/21</t>
  </si>
  <si>
    <t>2008/9/2</t>
  </si>
  <si>
    <t>2009/10/19</t>
  </si>
  <si>
    <t>2010/10/15</t>
  </si>
  <si>
    <t>2011/10/9</t>
  </si>
  <si>
    <t>2012/10/27</t>
  </si>
  <si>
    <t>2013/11/15</t>
  </si>
  <si>
    <t>2014/10/31</t>
  </si>
  <si>
    <t>2015/11/7</t>
  </si>
  <si>
    <t>2016/9/25</t>
  </si>
  <si>
    <t>2017/10/2</t>
  </si>
  <si>
    <t>2018/8/19</t>
  </si>
  <si>
    <t>2000/8/2</t>
  </si>
  <si>
    <t>2001/7/31</t>
  </si>
  <si>
    <t>2002/8/21</t>
  </si>
  <si>
    <t>2003/12/17</t>
  </si>
  <si>
    <t>2004/8/13</t>
  </si>
  <si>
    <t>2005/8/29</t>
  </si>
  <si>
    <t>2006/9/14</t>
  </si>
  <si>
    <t>2007/9/23</t>
  </si>
  <si>
    <t>2008/9/3</t>
  </si>
  <si>
    <t>2009/10/21</t>
  </si>
  <si>
    <t>2010/10/17</t>
  </si>
  <si>
    <t>2011/10/11</t>
  </si>
  <si>
    <t>2012/11/1</t>
  </si>
  <si>
    <t>2013/11/23</t>
  </si>
  <si>
    <t>2014/11/5</t>
  </si>
  <si>
    <t>2015/11/12</t>
  </si>
  <si>
    <t>2016/9/26</t>
  </si>
  <si>
    <t>2017/10/9</t>
  </si>
  <si>
    <t>2018/8/20</t>
  </si>
  <si>
    <t>2000/8/3</t>
  </si>
  <si>
    <t>2001/8/1</t>
  </si>
  <si>
    <t>2002/8/22</t>
  </si>
  <si>
    <t>2003/12/24</t>
  </si>
  <si>
    <t>2004/8/17</t>
  </si>
  <si>
    <t>2005/8/30</t>
  </si>
  <si>
    <t>2006/9/16</t>
  </si>
  <si>
    <t>2007/9/24</t>
  </si>
  <si>
    <t>2008/9/5</t>
  </si>
  <si>
    <t>2009/10/22</t>
  </si>
  <si>
    <t>2010/10/18</t>
  </si>
  <si>
    <t>2011/10/19</t>
  </si>
  <si>
    <t>2012/11/3</t>
  </si>
  <si>
    <t>2013/11/27</t>
  </si>
  <si>
    <t>2014/11/12</t>
  </si>
  <si>
    <t>2015/11/13</t>
  </si>
  <si>
    <t>2016/9/27</t>
  </si>
  <si>
    <t>2017/10/10</t>
  </si>
  <si>
    <t>2018/8/21</t>
  </si>
  <si>
    <t>2000/8/6</t>
  </si>
  <si>
    <t>2001/8/2</t>
  </si>
  <si>
    <t>2002/8/26</t>
  </si>
  <si>
    <t>2003/12/25</t>
  </si>
  <si>
    <t>2004/8/18</t>
  </si>
  <si>
    <t>2005/8/31</t>
  </si>
  <si>
    <t>2006/9/19</t>
  </si>
  <si>
    <t>2007/9/25</t>
  </si>
  <si>
    <t>2008/9/7</t>
  </si>
  <si>
    <t>2009/10/23</t>
  </si>
  <si>
    <t>2010/10/19</t>
  </si>
  <si>
    <t>2011/10/24</t>
  </si>
  <si>
    <t>2012/11/4</t>
  </si>
  <si>
    <t>2013/12/1</t>
  </si>
  <si>
    <t>2014/11/16</t>
  </si>
  <si>
    <t>2015/11/15</t>
  </si>
  <si>
    <t>2016/9/28</t>
  </si>
  <si>
    <t>2017/10/11</t>
  </si>
  <si>
    <t>2018/8/28</t>
  </si>
  <si>
    <t>2000/8/7</t>
  </si>
  <si>
    <t>2001/8/3</t>
  </si>
  <si>
    <t>2002/8/27</t>
  </si>
  <si>
    <t>2004/1/5</t>
  </si>
  <si>
    <t>2004/8/21</t>
  </si>
  <si>
    <t>2005/9/1</t>
  </si>
  <si>
    <t>2006/9/20</t>
  </si>
  <si>
    <t>2007/9/29</t>
  </si>
  <si>
    <t>2008/9/8</t>
  </si>
  <si>
    <t>2009/10/24</t>
  </si>
  <si>
    <t>2010/10/20</t>
  </si>
  <si>
    <t>2011/10/25</t>
  </si>
  <si>
    <t>2012/11/8</t>
  </si>
  <si>
    <t>2013/12/4</t>
  </si>
  <si>
    <t>2014/11/17</t>
  </si>
  <si>
    <t>2015/11/16</t>
  </si>
  <si>
    <t>2016/9/29</t>
  </si>
  <si>
    <t>2017/10/12</t>
  </si>
  <si>
    <t>2018/8/29</t>
  </si>
  <si>
    <t>2000/8/10</t>
  </si>
  <si>
    <t>2001/8/8</t>
  </si>
  <si>
    <t>2002/9/2</t>
  </si>
  <si>
    <t>2004/1/7</t>
  </si>
  <si>
    <t>2004/8/22</t>
  </si>
  <si>
    <t>2005/9/2</t>
  </si>
  <si>
    <t>2006/9/21</t>
  </si>
  <si>
    <t>2007/9/30</t>
  </si>
  <si>
    <t>2008/9/9</t>
  </si>
  <si>
    <t>2009/10/25</t>
  </si>
  <si>
    <t>2010/10/28</t>
  </si>
  <si>
    <t>2011/10/27</t>
  </si>
  <si>
    <t>2012/11/9</t>
  </si>
  <si>
    <t>2013/12/9</t>
  </si>
  <si>
    <t>2014/11/20</t>
  </si>
  <si>
    <t>2015/11/17</t>
  </si>
  <si>
    <t>2016/10/3</t>
  </si>
  <si>
    <t>2017/10/16</t>
  </si>
  <si>
    <t>2018/8/30</t>
  </si>
  <si>
    <t>2000/8/11</t>
  </si>
  <si>
    <t>2001/8/9</t>
  </si>
  <si>
    <t>2002/9/3</t>
  </si>
  <si>
    <t>2004/1/19</t>
  </si>
  <si>
    <t>2004/8/23</t>
  </si>
  <si>
    <t>2005/9/4</t>
  </si>
  <si>
    <t>2006/9/22</t>
  </si>
  <si>
    <t>2007/10/2</t>
  </si>
  <si>
    <t>2008/9/10</t>
  </si>
  <si>
    <t>2009/10/28</t>
  </si>
  <si>
    <t>2010/10/31</t>
  </si>
  <si>
    <t>2011/10/28</t>
  </si>
  <si>
    <t>2012/11/10</t>
  </si>
  <si>
    <t>2013/12/13</t>
  </si>
  <si>
    <t>2014/11/22</t>
  </si>
  <si>
    <t>2015/11/20</t>
  </si>
  <si>
    <t>2016/10/7</t>
  </si>
  <si>
    <t>2017/10/17</t>
  </si>
  <si>
    <t>2018/9/2</t>
  </si>
  <si>
    <t>2000/8/18</t>
  </si>
  <si>
    <t>2001/8/10</t>
  </si>
  <si>
    <t>2002/9/4</t>
  </si>
  <si>
    <t>2004/1/29</t>
  </si>
  <si>
    <t>2004/8/25</t>
  </si>
  <si>
    <t>2005/9/8</t>
  </si>
  <si>
    <t>2006/9/27</t>
  </si>
  <si>
    <t>2007/10/4</t>
  </si>
  <si>
    <t>2008/9/11</t>
  </si>
  <si>
    <t>2009/10/29</t>
  </si>
  <si>
    <t>2010/11/6</t>
  </si>
  <si>
    <t>2011/10/29</t>
  </si>
  <si>
    <t>2012/11/21</t>
  </si>
  <si>
    <t>2013/12/17</t>
  </si>
  <si>
    <t>2014/11/24</t>
  </si>
  <si>
    <t>2015/11/22</t>
  </si>
  <si>
    <t>2016/10/11</t>
  </si>
  <si>
    <t>2017/10/18</t>
  </si>
  <si>
    <t>2018/9/3</t>
  </si>
  <si>
    <t>2000/8/20</t>
  </si>
  <si>
    <t>2001/8/11</t>
  </si>
  <si>
    <t>2002/9/5</t>
  </si>
  <si>
    <t>2004/1/30</t>
  </si>
  <si>
    <t>2004/8/27</t>
  </si>
  <si>
    <t>2005/9/9</t>
  </si>
  <si>
    <t>2006/9/30</t>
  </si>
  <si>
    <t>2007/10/5</t>
  </si>
  <si>
    <t>2008/9/12</t>
  </si>
  <si>
    <t>2009/10/30</t>
  </si>
  <si>
    <t>2010/11/7</t>
  </si>
  <si>
    <t>2011/10/30</t>
  </si>
  <si>
    <t>2012/11/29</t>
  </si>
  <si>
    <t>2013/12/23</t>
  </si>
  <si>
    <t>2014/11/28</t>
  </si>
  <si>
    <t>2015/12/8</t>
  </si>
  <si>
    <t>2016/10/14</t>
  </si>
  <si>
    <t>2017/10/20</t>
  </si>
  <si>
    <t>2018/9/6</t>
  </si>
  <si>
    <t>2000/8/22</t>
  </si>
  <si>
    <t>2001/8/12</t>
  </si>
  <si>
    <t>2002/9/6</t>
  </si>
  <si>
    <t>2004/2/1</t>
  </si>
  <si>
    <t>2004/9/2</t>
  </si>
  <si>
    <t>2005/9/16</t>
  </si>
  <si>
    <t>2006/10/10</t>
  </si>
  <si>
    <t>2007/10/6</t>
  </si>
  <si>
    <t>2008/9/13</t>
  </si>
  <si>
    <t>2009/11/3</t>
  </si>
  <si>
    <t>2010/11/11</t>
  </si>
  <si>
    <t>2011/11/2</t>
  </si>
  <si>
    <t>2012/12/3</t>
  </si>
  <si>
    <t>2013/12/24</t>
  </si>
  <si>
    <t>2014/11/30</t>
  </si>
  <si>
    <t>2015/12/9</t>
  </si>
  <si>
    <t>2016/10/20</t>
  </si>
  <si>
    <t>2017/10/25</t>
  </si>
  <si>
    <t>2018/9/11</t>
  </si>
  <si>
    <t>2000/8/23</t>
  </si>
  <si>
    <t>2001/8/13</t>
  </si>
  <si>
    <t>2002/9/7</t>
  </si>
  <si>
    <t>2004/2/9</t>
  </si>
  <si>
    <t>2004/9/3</t>
  </si>
  <si>
    <t>2005/9/28</t>
  </si>
  <si>
    <t>2006/10/11</t>
  </si>
  <si>
    <t>2007/10/7</t>
  </si>
  <si>
    <t>2008/9/17</t>
  </si>
  <si>
    <t>2009/11/5</t>
  </si>
  <si>
    <t>2010/11/12</t>
  </si>
  <si>
    <t>2011/11/3</t>
  </si>
  <si>
    <t>2012/12/14</t>
  </si>
  <si>
    <t>2013/12/26</t>
  </si>
  <si>
    <t>2014/12/16</t>
  </si>
  <si>
    <t>2015/12/13</t>
  </si>
  <si>
    <t>2016/11/7</t>
  </si>
  <si>
    <t>2017/10/26</t>
  </si>
  <si>
    <t>2018/9/12</t>
  </si>
  <si>
    <t>2000/8/24</t>
  </si>
  <si>
    <t>2001/8/17</t>
  </si>
  <si>
    <t>2002/9/8</t>
  </si>
  <si>
    <t>2004/2/10</t>
  </si>
  <si>
    <t>2004/9/4</t>
  </si>
  <si>
    <t>2005/9/30</t>
  </si>
  <si>
    <t>2006/10/12</t>
  </si>
  <si>
    <t>2007/10/8</t>
  </si>
  <si>
    <t>2008/9/18</t>
  </si>
  <si>
    <t>2009/11/6</t>
  </si>
  <si>
    <t>2010/11/13</t>
  </si>
  <si>
    <t>2011/11/4</t>
  </si>
  <si>
    <t>2012/12/17</t>
  </si>
  <si>
    <t>2014/1/6</t>
  </si>
  <si>
    <t>2015/3/15</t>
  </si>
  <si>
    <t>2015/12/14</t>
  </si>
  <si>
    <t>2016/11/8</t>
  </si>
  <si>
    <t>2017/10/27</t>
  </si>
  <si>
    <t>2018/9/13</t>
  </si>
  <si>
    <t>2000/8/25</t>
  </si>
  <si>
    <t>2001/8/18</t>
  </si>
  <si>
    <t>2002/9/10</t>
  </si>
  <si>
    <t>2004/2/12</t>
  </si>
  <si>
    <t>2004/9/5</t>
  </si>
  <si>
    <t>2005/10/2</t>
  </si>
  <si>
    <t>2006/10/13</t>
  </si>
  <si>
    <t>2007/10/9</t>
  </si>
  <si>
    <t>2008/9/21</t>
  </si>
  <si>
    <t>2009/11/7</t>
  </si>
  <si>
    <t>2010/11/14</t>
  </si>
  <si>
    <t>2011/11/6</t>
  </si>
  <si>
    <t>2012/12/21</t>
  </si>
  <si>
    <t>2014/1/7</t>
  </si>
  <si>
    <t>2015/3/22</t>
  </si>
  <si>
    <t>2015/12/20</t>
  </si>
  <si>
    <t>2016/11/13</t>
  </si>
  <si>
    <t>2017/11/1</t>
  </si>
  <si>
    <t>2018/9/14</t>
  </si>
  <si>
    <t>2000/8/26</t>
  </si>
  <si>
    <t>2001/8/19</t>
  </si>
  <si>
    <t>2002/9/11</t>
  </si>
  <si>
    <t>2004/2/17</t>
  </si>
  <si>
    <t>2004/9/9</t>
  </si>
  <si>
    <t>2005/10/4</t>
  </si>
  <si>
    <t>2006/10/14</t>
  </si>
  <si>
    <t>2007/10/10</t>
  </si>
  <si>
    <t>2008/9/22</t>
  </si>
  <si>
    <t>2009/11/8</t>
  </si>
  <si>
    <t>2010/11/28</t>
  </si>
  <si>
    <t>2011/11/9</t>
  </si>
  <si>
    <t>2013/1/12</t>
  </si>
  <si>
    <t>2014/1/8</t>
  </si>
  <si>
    <t>2015/3/26</t>
  </si>
  <si>
    <t>2015/12/21</t>
  </si>
  <si>
    <t>2016/11/18</t>
  </si>
  <si>
    <t>2017/11/7</t>
  </si>
  <si>
    <t>2018/9/16</t>
  </si>
  <si>
    <t>2000/8/27</t>
  </si>
  <si>
    <t>2001/8/23</t>
  </si>
  <si>
    <t>2002/9/13</t>
  </si>
  <si>
    <t>2004/2/19</t>
  </si>
  <si>
    <t>2004/9/10</t>
  </si>
  <si>
    <t>2005/10/5</t>
  </si>
  <si>
    <t>2006/10/15</t>
  </si>
  <si>
    <t>2007/10/11</t>
  </si>
  <si>
    <t>2008/9/23</t>
  </si>
  <si>
    <t>2009/11/9</t>
  </si>
  <si>
    <t>2010/11/30</t>
  </si>
  <si>
    <t>2011/11/10</t>
  </si>
  <si>
    <t>2013/1/13</t>
  </si>
  <si>
    <t>2014/1/9</t>
  </si>
  <si>
    <t>2015/3/27</t>
  </si>
  <si>
    <t>2016/1/28</t>
  </si>
  <si>
    <t>2016/11/21</t>
  </si>
  <si>
    <t>2017/11/8</t>
  </si>
  <si>
    <t>2018/9/17</t>
  </si>
  <si>
    <t>2000/8/28</t>
  </si>
  <si>
    <t>2001/8/25</t>
  </si>
  <si>
    <t>2002/9/15</t>
  </si>
  <si>
    <t>2004/2/20</t>
  </si>
  <si>
    <t>2004/9/11</t>
  </si>
  <si>
    <t>2005/10/7</t>
  </si>
  <si>
    <t>2006/10/17</t>
  </si>
  <si>
    <t>2007/10/16</t>
  </si>
  <si>
    <t>2008/9/24</t>
  </si>
  <si>
    <t>2009/11/10</t>
  </si>
  <si>
    <t>2010/12/2</t>
  </si>
  <si>
    <t>2011/11/13</t>
  </si>
  <si>
    <t>2013/1/31</t>
  </si>
  <si>
    <t>2014/1/25</t>
  </si>
  <si>
    <t>2016/2/8</t>
  </si>
  <si>
    <t>2016/12/3</t>
  </si>
  <si>
    <t>2017/11/10</t>
  </si>
  <si>
    <t>2018/9/18</t>
  </si>
  <si>
    <t>2000/8/29</t>
  </si>
  <si>
    <t>2001/8/27</t>
  </si>
  <si>
    <t>2002/9/16</t>
  </si>
  <si>
    <t>2004/3/24</t>
  </si>
  <si>
    <t>2004/9/13</t>
  </si>
  <si>
    <t>2005/10/8</t>
  </si>
  <si>
    <t>2006/10/18</t>
  </si>
  <si>
    <t>2007/11/5</t>
  </si>
  <si>
    <t>2008/9/25</t>
  </si>
  <si>
    <t>2009/11/13</t>
  </si>
  <si>
    <t>2010/12/5</t>
  </si>
  <si>
    <t>2011/11/17</t>
  </si>
  <si>
    <t>2013/2/1</t>
  </si>
  <si>
    <t>2014/1/28</t>
  </si>
  <si>
    <t>2016/2/18</t>
  </si>
  <si>
    <t>2017/1/7</t>
  </si>
  <si>
    <t>2017/11/13</t>
  </si>
  <si>
    <t>2018/9/19</t>
  </si>
  <si>
    <t>2000/8/30</t>
  </si>
  <si>
    <t>2001/8/28</t>
  </si>
  <si>
    <t>2002/9/18</t>
  </si>
  <si>
    <t>2004/3/25</t>
  </si>
  <si>
    <t>2004/9/14</t>
  </si>
  <si>
    <t>2005/10/20</t>
  </si>
  <si>
    <t>2006/10/19</t>
  </si>
  <si>
    <t>2007/11/6</t>
  </si>
  <si>
    <t>2008/9/29</t>
  </si>
  <si>
    <t>2009/11/17</t>
  </si>
  <si>
    <t>2010/12/7</t>
  </si>
  <si>
    <t>2011/11/18</t>
  </si>
  <si>
    <t>2013/3/6</t>
  </si>
  <si>
    <t>2014/2/1</t>
  </si>
  <si>
    <t>2016/2/27</t>
  </si>
  <si>
    <t>2017/1/18</t>
  </si>
  <si>
    <t>2017/11/14</t>
  </si>
  <si>
    <t>2018/9/20</t>
  </si>
  <si>
    <t>2000/8/31</t>
  </si>
  <si>
    <t>2001/8/29</t>
  </si>
  <si>
    <t>2002/9/19</t>
  </si>
  <si>
    <t>2004/3/28</t>
  </si>
  <si>
    <t>2004/9/15</t>
  </si>
  <si>
    <t>2005/10/21</t>
  </si>
  <si>
    <t>2006/10/20</t>
  </si>
  <si>
    <t>2007/11/8</t>
  </si>
  <si>
    <t>2008/10/1</t>
  </si>
  <si>
    <t>2009/12/3</t>
  </si>
  <si>
    <t>2011/1/8</t>
  </si>
  <si>
    <t>2011/11/23</t>
  </si>
  <si>
    <t>2013/3/17</t>
  </si>
  <si>
    <t>2014/2/3</t>
  </si>
  <si>
    <t>2016/3/4</t>
  </si>
  <si>
    <t>2017/1/19</t>
  </si>
  <si>
    <t>2017/11/17</t>
  </si>
  <si>
    <t>2018/9/21</t>
  </si>
  <si>
    <t>2000/9/3</t>
  </si>
  <si>
    <t>2001/8/31</t>
  </si>
  <si>
    <t>2002/9/20</t>
  </si>
  <si>
    <t>2004/9/16</t>
  </si>
  <si>
    <t>2005/10/25</t>
  </si>
  <si>
    <t>2006/10/21</t>
  </si>
  <si>
    <t>2007/11/15</t>
  </si>
  <si>
    <t>2008/10/5</t>
  </si>
  <si>
    <t>2009/12/20</t>
  </si>
  <si>
    <t>2011/1/12</t>
  </si>
  <si>
    <t>2011/11/26</t>
  </si>
  <si>
    <t>2014/2/6</t>
  </si>
  <si>
    <t>2016/3/16</t>
  </si>
  <si>
    <t>2017/1/26</t>
  </si>
  <si>
    <t>2017/11/22</t>
  </si>
  <si>
    <t>2018/9/23</t>
  </si>
  <si>
    <t>2000/9/4</t>
  </si>
  <si>
    <t>2001/9/5</t>
  </si>
  <si>
    <t>2002/9/25</t>
  </si>
  <si>
    <t>2004/9/17</t>
  </si>
  <si>
    <t>2005/10/26</t>
  </si>
  <si>
    <t>2006/10/22</t>
  </si>
  <si>
    <t>2007/11/28</t>
  </si>
  <si>
    <t>2008/10/8</t>
  </si>
  <si>
    <t>2010/1/25</t>
  </si>
  <si>
    <t>2011/2/4</t>
  </si>
  <si>
    <t>2011/11/27</t>
  </si>
  <si>
    <t>2014/2/18</t>
  </si>
  <si>
    <t>2016/3/17</t>
  </si>
  <si>
    <t>2017/2/1</t>
  </si>
  <si>
    <t>2017/11/27</t>
  </si>
  <si>
    <t>2018/9/24</t>
  </si>
  <si>
    <t>2000/9/5</t>
  </si>
  <si>
    <t>2001/9/6</t>
  </si>
  <si>
    <t>2002/9/27</t>
  </si>
  <si>
    <t>2004/9/18</t>
  </si>
  <si>
    <t>2005/10/27</t>
  </si>
  <si>
    <t>2006/10/23</t>
  </si>
  <si>
    <t>2008/3/12</t>
  </si>
  <si>
    <t>2008/10/10</t>
  </si>
  <si>
    <t>2010/3/4</t>
  </si>
  <si>
    <t>2011/2/14</t>
  </si>
  <si>
    <t>2011/11/28</t>
  </si>
  <si>
    <t>2014/2/23</t>
  </si>
  <si>
    <t>2016/3/23</t>
  </si>
  <si>
    <t>2017/2/5</t>
  </si>
  <si>
    <t>2017/11/28</t>
  </si>
  <si>
    <t>2018/9/27</t>
  </si>
  <si>
    <t>2000/9/6</t>
  </si>
  <si>
    <t>2001/9/12</t>
  </si>
  <si>
    <t>2002/9/28</t>
  </si>
  <si>
    <t>2004/9/19</t>
  </si>
  <si>
    <t>2005/10/29</t>
  </si>
  <si>
    <t>2006/10/26</t>
  </si>
  <si>
    <t>2008/3/18</t>
  </si>
  <si>
    <t>2008/10/21</t>
  </si>
  <si>
    <t>2010/3/6</t>
  </si>
  <si>
    <t>2011/2/20</t>
  </si>
  <si>
    <t>2011/11/29</t>
  </si>
  <si>
    <t>2014/3/7</t>
  </si>
  <si>
    <t>2016/3/27</t>
  </si>
  <si>
    <t>2017/2/8</t>
  </si>
  <si>
    <t>2017/11/29</t>
  </si>
  <si>
    <t>2018/10/3</t>
  </si>
  <si>
    <t>2000/9/7</t>
  </si>
  <si>
    <t>2001/9/13</t>
  </si>
  <si>
    <t>2002/9/29</t>
  </si>
  <si>
    <t>2004/9/20</t>
  </si>
  <si>
    <t>2005/11/3</t>
  </si>
  <si>
    <t>2006/10/27</t>
  </si>
  <si>
    <t>2008/3/27</t>
  </si>
  <si>
    <t>2008/10/22</t>
  </si>
  <si>
    <t>2010/3/9</t>
  </si>
  <si>
    <t>2011/3/6</t>
  </si>
  <si>
    <t>2011/11/30</t>
  </si>
  <si>
    <t>2014/3/17</t>
  </si>
  <si>
    <t>2016/3/30</t>
  </si>
  <si>
    <t>2017/2/9</t>
  </si>
  <si>
    <t>2017/12/7</t>
  </si>
  <si>
    <t>2018/10/4</t>
  </si>
  <si>
    <t>2000/9/8</t>
  </si>
  <si>
    <t>2001/9/17</t>
  </si>
  <si>
    <t>2002/9/30</t>
  </si>
  <si>
    <t>2004/9/21</t>
  </si>
  <si>
    <t>2005/11/4</t>
  </si>
  <si>
    <t>2006/10/28</t>
  </si>
  <si>
    <t>2008/3/30</t>
  </si>
  <si>
    <t>2008/10/25</t>
  </si>
  <si>
    <t>2011/3/7</t>
  </si>
  <si>
    <t>2011/12/6</t>
  </si>
  <si>
    <t>2017/2/27</t>
  </si>
  <si>
    <t>2017/12/8</t>
  </si>
  <si>
    <t>2018/10/8</t>
  </si>
  <si>
    <t>2000/9/9</t>
  </si>
  <si>
    <t>2001/9/19</t>
  </si>
  <si>
    <t>2002/10/1</t>
  </si>
  <si>
    <t>2004/9/22</t>
  </si>
  <si>
    <t>2005/11/5</t>
  </si>
  <si>
    <t>2006/10/29</t>
  </si>
  <si>
    <t>2008/10/26</t>
  </si>
  <si>
    <t>2011/3/28</t>
  </si>
  <si>
    <t>2012/2/6</t>
  </si>
  <si>
    <t>2017/3/4</t>
  </si>
  <si>
    <t>2017/12/10</t>
  </si>
  <si>
    <t>2018/10/9</t>
  </si>
  <si>
    <t>2000/9/10</t>
  </si>
  <si>
    <t>2001/9/26</t>
  </si>
  <si>
    <t>2002/10/3</t>
  </si>
  <si>
    <t>2004/9/23</t>
  </si>
  <si>
    <t>2005/11/6</t>
  </si>
  <si>
    <t>2006/10/30</t>
  </si>
  <si>
    <t>2008/10/29</t>
  </si>
  <si>
    <t>2012/2/21</t>
  </si>
  <si>
    <t>2017/3/5</t>
  </si>
  <si>
    <t>2017/12/15</t>
  </si>
  <si>
    <t>2018/10/10</t>
  </si>
  <si>
    <t>2000/9/11</t>
  </si>
  <si>
    <t>2001/10/7</t>
  </si>
  <si>
    <t>2002/10/4</t>
  </si>
  <si>
    <t>2004/9/24</t>
  </si>
  <si>
    <t>2005/11/9</t>
  </si>
  <si>
    <t>2006/10/31</t>
  </si>
  <si>
    <t>2008/10/30</t>
  </si>
  <si>
    <t>2012/3/1</t>
  </si>
  <si>
    <t>2017/3/19</t>
  </si>
  <si>
    <t>2017/12/22</t>
  </si>
  <si>
    <t>2018/10/13</t>
  </si>
  <si>
    <t>2000/9/18</t>
  </si>
  <si>
    <t>2001/10/13</t>
  </si>
  <si>
    <t>2002/10/5</t>
  </si>
  <si>
    <t>2004/9/25</t>
  </si>
  <si>
    <t>2005/11/11</t>
  </si>
  <si>
    <t>2006/11/1</t>
  </si>
  <si>
    <t>2008/10/31</t>
  </si>
  <si>
    <t>2012/3/14</t>
  </si>
  <si>
    <t>2017/12/23</t>
  </si>
  <si>
    <t>2018/10/14</t>
  </si>
  <si>
    <t>2000/9/19</t>
  </si>
  <si>
    <t>2001/10/27</t>
  </si>
  <si>
    <t>2002/10/6</t>
  </si>
  <si>
    <t>2004/9/26</t>
  </si>
  <si>
    <t>2005/11/13</t>
  </si>
  <si>
    <t>2006/11/2</t>
  </si>
  <si>
    <t>2008/11/1</t>
  </si>
  <si>
    <t>2012/3/28</t>
  </si>
  <si>
    <t>2017/12/24</t>
  </si>
  <si>
    <t>2018/10/15</t>
  </si>
  <si>
    <t>2000/9/20</t>
  </si>
  <si>
    <t>2001/11/1</t>
  </si>
  <si>
    <t>2002/10/8</t>
  </si>
  <si>
    <t>2004/9/27</t>
  </si>
  <si>
    <t>2005/11/20</t>
  </si>
  <si>
    <t>2006/11/3</t>
  </si>
  <si>
    <t>2008/11/2</t>
  </si>
  <si>
    <t>2018/1/5</t>
  </si>
  <si>
    <t>2018/10/16</t>
  </si>
  <si>
    <t>2000/9/21</t>
  </si>
  <si>
    <t>2001/11/2</t>
  </si>
  <si>
    <t>2002/10/9</t>
  </si>
  <si>
    <t>2004/9/28</t>
  </si>
  <si>
    <t>2005/11/21</t>
  </si>
  <si>
    <t>2006/11/9</t>
  </si>
  <si>
    <t>2008/11/3</t>
  </si>
  <si>
    <t>2018/1/8</t>
  </si>
  <si>
    <t>2018/10/19</t>
  </si>
  <si>
    <t>2000/9/22</t>
  </si>
  <si>
    <t>2001/11/22</t>
  </si>
  <si>
    <t>2002/10/10</t>
  </si>
  <si>
    <t>2004/10/1</t>
  </si>
  <si>
    <t>2005/11/22</t>
  </si>
  <si>
    <t>2006/11/11</t>
  </si>
  <si>
    <t>2008/11/5</t>
  </si>
  <si>
    <t>2018/1/15</t>
  </si>
  <si>
    <t>2018/10/22</t>
  </si>
  <si>
    <t>2000/9/23</t>
  </si>
  <si>
    <t>2001/11/23</t>
  </si>
  <si>
    <t>2002/10/11</t>
  </si>
  <si>
    <t>2004/10/2</t>
  </si>
  <si>
    <t>2005/11/23</t>
  </si>
  <si>
    <t>2006/11/14</t>
  </si>
  <si>
    <t>2008/11/6</t>
  </si>
  <si>
    <t>2018/1/22</t>
  </si>
  <si>
    <t>2018/10/23</t>
  </si>
  <si>
    <t>2000/9/24</t>
  </si>
  <si>
    <t>2001/12/3</t>
  </si>
  <si>
    <t>2002/10/17</t>
  </si>
  <si>
    <t>2004/10/3</t>
  </si>
  <si>
    <t>2005/11/24</t>
  </si>
  <si>
    <t>2006/11/15</t>
  </si>
  <si>
    <t>2008/11/8</t>
  </si>
  <si>
    <t>2018/2/14</t>
  </si>
  <si>
    <t>2018/10/26</t>
  </si>
  <si>
    <t>2000/9/25</t>
  </si>
  <si>
    <t>2001/12/4</t>
  </si>
  <si>
    <t>2002/10/20</t>
  </si>
  <si>
    <t>2004/10/4</t>
  </si>
  <si>
    <t>2005/11/26</t>
  </si>
  <si>
    <t>2006/11/16</t>
  </si>
  <si>
    <t>2008/11/10</t>
  </si>
  <si>
    <t>2018/2/24</t>
  </si>
  <si>
    <t>2018/11/1</t>
  </si>
  <si>
    <t>2000/9/26</t>
  </si>
  <si>
    <t>2001/12/11</t>
  </si>
  <si>
    <t>2002/10/31</t>
  </si>
  <si>
    <t>2004/10/5</t>
  </si>
  <si>
    <t>2005/11/28</t>
  </si>
  <si>
    <t>2006/11/17</t>
  </si>
  <si>
    <t>2008/11/11</t>
  </si>
  <si>
    <t>2018/3/12</t>
  </si>
  <si>
    <t>2018/11/2</t>
  </si>
  <si>
    <t>2000/9/28</t>
  </si>
  <si>
    <t>2002/1/20</t>
  </si>
  <si>
    <t>2002/11/15</t>
  </si>
  <si>
    <t>2004/10/6</t>
  </si>
  <si>
    <t>2005/12/1</t>
  </si>
  <si>
    <t>2006/11/18</t>
  </si>
  <si>
    <t>2008/11/12</t>
  </si>
  <si>
    <t>2018/3/13</t>
  </si>
  <si>
    <t>2018/11/4</t>
  </si>
  <si>
    <t>2000/9/29</t>
  </si>
  <si>
    <t>2002/1/26</t>
  </si>
  <si>
    <t>2002/11/21</t>
  </si>
  <si>
    <t>2004/10/7</t>
  </si>
  <si>
    <t>2005/12/8</t>
  </si>
  <si>
    <t>2006/11/19</t>
  </si>
  <si>
    <t>2008/11/16</t>
  </si>
  <si>
    <t>2018/3/14</t>
  </si>
  <si>
    <t>2018/11/5</t>
  </si>
  <si>
    <t>2000/10/11</t>
  </si>
  <si>
    <t>2002/2/15</t>
  </si>
  <si>
    <t>2002/11/24</t>
  </si>
  <si>
    <t>2004/10/10</t>
  </si>
  <si>
    <t>2005/12/25</t>
  </si>
  <si>
    <t>2006/11/20</t>
  </si>
  <si>
    <t>2008/11/23</t>
  </si>
  <si>
    <t>2018/3/15</t>
  </si>
  <si>
    <t>2018/11/6</t>
  </si>
  <si>
    <t>2000/10/12</t>
  </si>
  <si>
    <t>2002/2/17</t>
  </si>
  <si>
    <t>2002/11/29</t>
  </si>
  <si>
    <t>2004/10/14</t>
  </si>
  <si>
    <t>2006/11/21</t>
  </si>
  <si>
    <t>2008/11/24</t>
  </si>
  <si>
    <t>2018/3/18</t>
  </si>
  <si>
    <t>2018/11/8</t>
  </si>
  <si>
    <t>2000/10/17</t>
  </si>
  <si>
    <t>2002/2/21</t>
  </si>
  <si>
    <t>2002/12/8</t>
  </si>
  <si>
    <t>2004/10/15</t>
  </si>
  <si>
    <t>2006/11/22</t>
  </si>
  <si>
    <t>2008/11/27</t>
  </si>
  <si>
    <t>2018/3/25</t>
  </si>
  <si>
    <t>2018/11/12</t>
  </si>
  <si>
    <t>2000/10/19</t>
  </si>
  <si>
    <t>2002/2/25</t>
  </si>
  <si>
    <t>2002/12/15</t>
  </si>
  <si>
    <t>2004/10/16</t>
  </si>
  <si>
    <t>2006/11/27</t>
  </si>
  <si>
    <t>2008/12/1</t>
  </si>
  <si>
    <t>2018/3/26</t>
  </si>
  <si>
    <t>2018/11/13</t>
  </si>
  <si>
    <t>2000/10/20</t>
  </si>
  <si>
    <t>2002/2/27</t>
  </si>
  <si>
    <t>2003/2/18</t>
  </si>
  <si>
    <t>2004/10/18</t>
  </si>
  <si>
    <t>2006/11/28</t>
  </si>
  <si>
    <t>2008/12/2</t>
  </si>
  <si>
    <t>2018/3/27</t>
  </si>
  <si>
    <t>2018/11/16</t>
  </si>
  <si>
    <t>2000/10/22</t>
  </si>
  <si>
    <t>2002/3/4</t>
  </si>
  <si>
    <t>2004/10/24</t>
  </si>
  <si>
    <t>2006/11/29</t>
  </si>
  <si>
    <t>2008/12/3</t>
  </si>
  <si>
    <t>2018/3/28</t>
  </si>
  <si>
    <t>2018/11/19</t>
  </si>
  <si>
    <t>2000/10/23</t>
  </si>
  <si>
    <t>2002/3/5</t>
  </si>
  <si>
    <t>2004/10/25</t>
  </si>
  <si>
    <t>2006/12/13</t>
  </si>
  <si>
    <t>2008/12/4</t>
  </si>
  <si>
    <t>2018/3/29</t>
  </si>
  <si>
    <t>2018/11/21</t>
  </si>
  <si>
    <t>2000/10/24</t>
  </si>
  <si>
    <t>2002/3/12</t>
  </si>
  <si>
    <t>2004/10/26</t>
  </si>
  <si>
    <t>2006/12/16</t>
  </si>
  <si>
    <t>2008/12/7</t>
  </si>
  <si>
    <t>2018/11/26</t>
  </si>
  <si>
    <t>2000/10/25</t>
  </si>
  <si>
    <t>2002/3/17</t>
  </si>
  <si>
    <t>2004/10/31</t>
  </si>
  <si>
    <t>2006/12/19</t>
  </si>
  <si>
    <t>2008/12/8</t>
  </si>
  <si>
    <t>2018/11/27</t>
  </si>
  <si>
    <t>2000/10/26</t>
  </si>
  <si>
    <t>2002/3/25</t>
  </si>
  <si>
    <t>2004/11/1</t>
  </si>
  <si>
    <t>2006/12/20</t>
  </si>
  <si>
    <t>2008/12/9</t>
  </si>
  <si>
    <t>2018/11/28</t>
  </si>
  <si>
    <t>2000/10/28</t>
  </si>
  <si>
    <t>2004/11/2</t>
  </si>
  <si>
    <t>2007/1/5</t>
  </si>
  <si>
    <t>2008/12/10</t>
  </si>
  <si>
    <t>2018/11/30</t>
  </si>
  <si>
    <t>2000/10/31</t>
  </si>
  <si>
    <t>2004/11/5</t>
  </si>
  <si>
    <t>2007/1/15</t>
  </si>
  <si>
    <t>2009/1/8</t>
  </si>
  <si>
    <t>2018/12/2</t>
  </si>
  <si>
    <t>2000/11/8</t>
  </si>
  <si>
    <t>2004/11/6</t>
  </si>
  <si>
    <t>2007/1/20</t>
  </si>
  <si>
    <t>2009/1/16</t>
  </si>
  <si>
    <t>2018/12/6</t>
  </si>
  <si>
    <t>2000/11/30</t>
  </si>
  <si>
    <t>2004/11/7</t>
  </si>
  <si>
    <t>2007/1/21</t>
  </si>
  <si>
    <t>2009/1/18</t>
  </si>
  <si>
    <t>2018/12/10</t>
  </si>
  <si>
    <t>2000/12/3</t>
  </si>
  <si>
    <t>2004/11/8</t>
  </si>
  <si>
    <t>2007/2/13</t>
  </si>
  <si>
    <t>2009/2/19</t>
  </si>
  <si>
    <t>2018/12/11</t>
  </si>
  <si>
    <t>2000/12/7</t>
  </si>
  <si>
    <t>2004/11/9</t>
  </si>
  <si>
    <t>2007/2/17</t>
  </si>
  <si>
    <t>2009/3/25</t>
  </si>
  <si>
    <t>2018/12/16</t>
  </si>
  <si>
    <t>2000/12/15</t>
  </si>
  <si>
    <t>2004/11/10</t>
  </si>
  <si>
    <t>2007/3/2</t>
  </si>
  <si>
    <t>2009/3/29</t>
  </si>
  <si>
    <t>2018/12/19</t>
  </si>
  <si>
    <t>2001/2/4</t>
  </si>
  <si>
    <t>2004/11/14</t>
  </si>
  <si>
    <t>2007/3/9</t>
  </si>
  <si>
    <t>2009/3/31</t>
  </si>
  <si>
    <t>2018/12/20</t>
  </si>
  <si>
    <t>2001/2/27</t>
  </si>
  <si>
    <t>2004/11/15</t>
  </si>
  <si>
    <t>2007/3/24</t>
  </si>
  <si>
    <t>2018/12/25</t>
  </si>
  <si>
    <t>2001/3/20</t>
  </si>
  <si>
    <t>2004/11/18</t>
  </si>
  <si>
    <t>2007/3/27</t>
  </si>
  <si>
    <t>2018/12/26</t>
  </si>
  <si>
    <t>2004/11/22</t>
  </si>
  <si>
    <t>2019/1/8</t>
  </si>
  <si>
    <t>2004/11/23</t>
  </si>
  <si>
    <t>2019/1/14</t>
  </si>
  <si>
    <t>2004/11/24</t>
  </si>
  <si>
    <t>2019/1/20</t>
  </si>
  <si>
    <t>2004/11/25</t>
  </si>
  <si>
    <t>2019/1/28</t>
  </si>
  <si>
    <t>2004/11/26</t>
  </si>
  <si>
    <t>2019/1/30</t>
  </si>
  <si>
    <t>2004/11/29</t>
  </si>
  <si>
    <t>2019/2/3</t>
  </si>
  <si>
    <t>2004/12/1</t>
  </si>
  <si>
    <t>2019/2/25</t>
  </si>
  <si>
    <t>2004/12/3</t>
  </si>
  <si>
    <t>2019/3/6</t>
  </si>
  <si>
    <t>2004/12/10</t>
  </si>
  <si>
    <t>2019/3/15</t>
  </si>
  <si>
    <t>2004/12/12</t>
  </si>
  <si>
    <t>2004/12/15</t>
  </si>
  <si>
    <t>2004/12/16</t>
  </si>
  <si>
    <t>2004/12/19</t>
  </si>
  <si>
    <t>2004/12/20</t>
  </si>
  <si>
    <t>2004/12/22</t>
  </si>
  <si>
    <t>2005/1/6</t>
  </si>
  <si>
    <t>2005/2/7</t>
  </si>
  <si>
    <t>2005/2/18</t>
  </si>
  <si>
    <t>2005/3/10</t>
  </si>
  <si>
    <t>2005/3/15</t>
  </si>
  <si>
    <t>2005/3/17</t>
  </si>
  <si>
    <t>2005/3/31</t>
  </si>
  <si>
    <t>←20190626水揚げ伝票ベースで集計（販売ベース水揚量は一年後にしか出てこないから）←190711⑥月追加</t>
    <rPh sb="9" eb="11">
      <t>ミズア</t>
    </rPh>
    <rPh sb="12" eb="14">
      <t>デンピョウ</t>
    </rPh>
    <rPh sb="18" eb="20">
      <t>シュウケイ</t>
    </rPh>
    <rPh sb="21" eb="23">
      <t>ハンバイ</t>
    </rPh>
    <rPh sb="26" eb="28">
      <t>ミズアゲ</t>
    </rPh>
    <rPh sb="28" eb="29">
      <t>リョウ</t>
    </rPh>
    <rPh sb="30" eb="33">
      <t>イチネンゴ</t>
    </rPh>
    <rPh sb="36" eb="37">
      <t>デ</t>
    </rPh>
    <rPh sb="52" eb="53">
      <t>ガツ</t>
    </rPh>
    <rPh sb="53" eb="55">
      <t>ツイカ</t>
    </rPh>
    <phoneticPr fontId="17"/>
  </si>
  <si>
    <t>宇和島港ゼンゴCPUE</t>
    <phoneticPr fontId="4"/>
  </si>
  <si>
    <t>日別CPUE相乗平均</t>
    <rPh sb="0" eb="1">
      <t>ニチ</t>
    </rPh>
    <rPh sb="1" eb="2">
      <t>ベツ</t>
    </rPh>
    <rPh sb="6" eb="8">
      <t>ソウジョウ</t>
    </rPh>
    <rPh sb="8" eb="10">
      <t>ヘイキン</t>
    </rPh>
    <phoneticPr fontId="16"/>
  </si>
  <si>
    <t>4～翌３月</t>
    <rPh sb="2" eb="3">
      <t>ヨク</t>
    </rPh>
    <rPh sb="4" eb="5">
      <t>ガツ</t>
    </rPh>
    <phoneticPr fontId="16"/>
  </si>
  <si>
    <t>ヒストグラム</t>
    <phoneticPr fontId="16"/>
  </si>
  <si>
    <t>合計日数</t>
    <rPh sb="0" eb="2">
      <t>ゴウケイ</t>
    </rPh>
    <rPh sb="2" eb="4">
      <t>ニッスウ</t>
    </rPh>
    <phoneticPr fontId="16"/>
  </si>
  <si>
    <t>0.001～0.0099</t>
    <phoneticPr fontId="16"/>
  </si>
  <si>
    <t>0.01～0.099</t>
    <phoneticPr fontId="16"/>
  </si>
  <si>
    <t>0.1～0.99</t>
    <phoneticPr fontId="16"/>
  </si>
  <si>
    <t>1～9.9</t>
    <phoneticPr fontId="16"/>
  </si>
  <si>
    <t>10以上</t>
    <rPh sb="2" eb="4">
      <t>イジョウ</t>
    </rPh>
    <phoneticPr fontId="16"/>
  </si>
  <si>
    <t>日数</t>
    <rPh sb="0" eb="2">
      <t>ニッスウ</t>
    </rPh>
    <phoneticPr fontId="16"/>
  </si>
  <si>
    <t>宿毛湾指数のCPUE別ヒストグラム（日数）</t>
    <rPh sb="0" eb="2">
      <t>スクモ</t>
    </rPh>
    <rPh sb="2" eb="3">
      <t>ワン</t>
    </rPh>
    <rPh sb="3" eb="5">
      <t>シスウ</t>
    </rPh>
    <rPh sb="10" eb="11">
      <t>ベツ</t>
    </rPh>
    <rPh sb="18" eb="20">
      <t>ニッスウ</t>
    </rPh>
    <phoneticPr fontId="16"/>
  </si>
  <si>
    <t>4-翌3月</t>
    <rPh sb="2" eb="3">
      <t>ヨク</t>
    </rPh>
    <rPh sb="4" eb="5">
      <t>ガツ</t>
    </rPh>
    <phoneticPr fontId="4"/>
  </si>
  <si>
    <t>4-6月</t>
    <rPh sb="3" eb="4">
      <t>ガツ</t>
    </rPh>
    <phoneticPr fontId="4"/>
  </si>
  <si>
    <t>10-翌3月</t>
    <rPh sb="3" eb="4">
      <t>ヨク</t>
    </rPh>
    <rPh sb="5" eb="6">
      <t>ガツ</t>
    </rPh>
    <phoneticPr fontId="2"/>
  </si>
  <si>
    <t>２０１９年評価から使用（18年評価までは月別CPUE累積）</t>
    <rPh sb="4" eb="5">
      <t>ネン</t>
    </rPh>
    <rPh sb="5" eb="7">
      <t>ヒョウカ</t>
    </rPh>
    <rPh sb="9" eb="11">
      <t>シヨウ</t>
    </rPh>
    <rPh sb="14" eb="15">
      <t>ネン</t>
    </rPh>
    <rPh sb="15" eb="17">
      <t>ヒョウカ</t>
    </rPh>
    <rPh sb="20" eb="22">
      <t>ツキベツ</t>
    </rPh>
    <rPh sb="26" eb="28">
      <t>ルイセキ</t>
    </rPh>
    <phoneticPr fontId="4"/>
  </si>
  <si>
    <t>２０１９年評価から使用（18年評価までは日別CPUE累積）</t>
    <rPh sb="4" eb="5">
      <t>ネン</t>
    </rPh>
    <rPh sb="5" eb="7">
      <t>ヒョウカ</t>
    </rPh>
    <rPh sb="9" eb="11">
      <t>シヨウ</t>
    </rPh>
    <rPh sb="14" eb="15">
      <t>ネン</t>
    </rPh>
    <rPh sb="15" eb="17">
      <t>ヒョウカ</t>
    </rPh>
    <rPh sb="20" eb="21">
      <t>ニチ</t>
    </rPh>
    <rPh sb="21" eb="22">
      <t>ベツ</t>
    </rPh>
    <rPh sb="26" eb="28">
      <t>ルイセキ</t>
    </rPh>
    <phoneticPr fontId="4"/>
  </si>
  <si>
    <t>2019年</t>
    <rPh sb="4" eb="5">
      <t>ネン</t>
    </rPh>
    <phoneticPr fontId="16"/>
  </si>
  <si>
    <t>2019/4/4</t>
  </si>
  <si>
    <t>2019/4/7</t>
  </si>
  <si>
    <t>2019/4/16</t>
  </si>
  <si>
    <t>2019/4/29</t>
  </si>
  <si>
    <t>2019/5/6</t>
  </si>
  <si>
    <t>2019/5/19</t>
  </si>
  <si>
    <t>2019/5/23</t>
  </si>
  <si>
    <t>2019/5/24</t>
  </si>
  <si>
    <t>2019/5/27</t>
  </si>
  <si>
    <t>2019/5/29</t>
  </si>
  <si>
    <t>2019/6/6</t>
  </si>
  <si>
    <t>2019/6/13</t>
  </si>
  <si>
    <t>2019/6/14</t>
  </si>
  <si>
    <t>2019/6/20</t>
  </si>
  <si>
    <t>2019/6/21</t>
  </si>
  <si>
    <t>2019/6/22</t>
  </si>
  <si>
    <t>2019/6/25</t>
  </si>
  <si>
    <t>2019/6/26</t>
  </si>
  <si>
    <t>2019/6/29</t>
  </si>
  <si>
    <t>2019/7/1</t>
  </si>
  <si>
    <t>2019/7/2</t>
  </si>
  <si>
    <t>2019/7/3</t>
  </si>
  <si>
    <t>2019/7/5</t>
  </si>
  <si>
    <t>2019/7/7</t>
  </si>
  <si>
    <t>2019/7/9</t>
  </si>
  <si>
    <t>2019/7/15</t>
  </si>
  <si>
    <t>2019/7/16</t>
  </si>
  <si>
    <t>2019/7/23</t>
  </si>
  <si>
    <t>2019/7/26</t>
  </si>
  <si>
    <t>2019/7/27</t>
  </si>
  <si>
    <t>2019/7/29</t>
  </si>
  <si>
    <t>2019/7/31</t>
  </si>
  <si>
    <t>2019/8/1</t>
  </si>
  <si>
    <t>2019/8/2</t>
  </si>
  <si>
    <t>2019/8/5</t>
  </si>
  <si>
    <t>2019/8/8</t>
  </si>
  <si>
    <t>2019/8/9</t>
  </si>
  <si>
    <t>2019/8/10</t>
  </si>
  <si>
    <t>2019/8/19</t>
  </si>
  <si>
    <t>2019/8/20</t>
  </si>
  <si>
    <t>2019/8/22</t>
  </si>
  <si>
    <t>2019/8/24</t>
  </si>
  <si>
    <t>2019/8/25</t>
  </si>
  <si>
    <t>2019/8/26</t>
  </si>
  <si>
    <t>2019/8/27</t>
  </si>
  <si>
    <t>2019/8/31</t>
  </si>
  <si>
    <t>2019/9/1</t>
  </si>
  <si>
    <t>2019/9/2</t>
  </si>
  <si>
    <t>2019/9/3</t>
  </si>
  <si>
    <t>2019/9/4</t>
  </si>
  <si>
    <t>2019/9/5</t>
  </si>
  <si>
    <t>2019/9/6</t>
  </si>
  <si>
    <t>2019/9/9</t>
  </si>
  <si>
    <t>2019/9/10</t>
  </si>
  <si>
    <t>2019/9/11</t>
  </si>
  <si>
    <t>2019/9/12</t>
  </si>
  <si>
    <t>2019/9/16</t>
  </si>
  <si>
    <t>2019/9/20</t>
  </si>
  <si>
    <t>2019/9/25</t>
  </si>
  <si>
    <t>2019/9/26</t>
  </si>
  <si>
    <t>2019/9/27</t>
  </si>
  <si>
    <t>2019/9/30</t>
  </si>
  <si>
    <t>2019/10/1</t>
  </si>
  <si>
    <t>2019/10/2</t>
  </si>
  <si>
    <t>2019/10/6</t>
  </si>
  <si>
    <t>2019/10/7</t>
  </si>
  <si>
    <t>2019/10/8</t>
  </si>
  <si>
    <t>2019/10/10</t>
  </si>
  <si>
    <t>2019/10/17</t>
  </si>
  <si>
    <t>2019/10/18</t>
  </si>
  <si>
    <t>2019/10/21</t>
  </si>
  <si>
    <t>2019/10/23</t>
  </si>
  <si>
    <t>2019/10/29</t>
  </si>
  <si>
    <t>2019/11/6</t>
  </si>
  <si>
    <t>2019/11/7</t>
  </si>
  <si>
    <t>2019/11/17</t>
  </si>
  <si>
    <t>2019/11/21</t>
  </si>
  <si>
    <t>2019/11/22</t>
  </si>
  <si>
    <t>2019/11/27</t>
  </si>
  <si>
    <t>2019/11/30</t>
  </si>
  <si>
    <t>4-11月</t>
    <rPh sb="4" eb="5">
      <t>ガツ</t>
    </rPh>
    <phoneticPr fontId="4"/>
  </si>
  <si>
    <t>【20200317真鍋】201911を247.2→423.9に修正</t>
    <rPh sb="9" eb="11">
      <t>マナベ</t>
    </rPh>
    <rPh sb="31" eb="33">
      <t>シュウセイ</t>
    </rPh>
    <phoneticPr fontId="16"/>
  </si>
  <si>
    <t>2019年</t>
    <rPh sb="4" eb="5">
      <t>ネン</t>
    </rPh>
    <phoneticPr fontId="17"/>
  </si>
  <si>
    <t>2020年</t>
    <rPh sb="4" eb="5">
      <t>ネン</t>
    </rPh>
    <phoneticPr fontId="16"/>
  </si>
  <si>
    <t>【20200317真鍋】201910を0→182.9に修正</t>
    <rPh sb="9" eb="11">
      <t>マナベ</t>
    </rPh>
    <rPh sb="27" eb="29">
      <t>シュウセイ</t>
    </rPh>
    <phoneticPr fontId="16"/>
  </si>
  <si>
    <t>【20200317真鍋】201910を0→775.4に修正</t>
    <rPh sb="9" eb="11">
      <t>マナベ</t>
    </rPh>
    <rPh sb="27" eb="29">
      <t>シュウセイ</t>
    </rPh>
    <phoneticPr fontId="16"/>
  </si>
  <si>
    <t>2019/12/11</t>
  </si>
  <si>
    <t>2019/12/16</t>
  </si>
  <si>
    <t>2020/1/6</t>
  </si>
  <si>
    <t>2020/1/19</t>
  </si>
  <si>
    <t>2020/1/22</t>
  </si>
  <si>
    <t>2020/2/12</t>
  </si>
  <si>
    <t>2020/2/14</t>
  </si>
  <si>
    <t>2020/2/25</t>
  </si>
  <si>
    <t>2020/2/29</t>
  </si>
  <si>
    <t>4-6月</t>
    <rPh sb="3" eb="4">
      <t xml:space="preserve">ガツ </t>
    </rPh>
    <phoneticPr fontId="16"/>
  </si>
  <si>
    <t>5-6月</t>
    <rPh sb="3" eb="4">
      <t>ガツ</t>
    </rPh>
    <phoneticPr fontId="2"/>
  </si>
  <si>
    <t>4-翌3月</t>
    <rPh sb="4" eb="5">
      <t xml:space="preserve">ガツ </t>
    </rPh>
    <phoneticPr fontId="4"/>
  </si>
  <si>
    <t>4-翌2月</t>
    <rPh sb="3" eb="4">
      <t xml:space="preserve">ツキ </t>
    </rPh>
    <phoneticPr fontId="4"/>
  </si>
  <si>
    <t>4-翌3月</t>
    <rPh sb="3" eb="4">
      <t xml:space="preserve">ツキ </t>
    </rPh>
    <phoneticPr fontId="4"/>
  </si>
  <si>
    <t>10-翌2
月</t>
    <rPh sb="4" eb="5">
      <t xml:space="preserve">ツキ </t>
    </rPh>
    <phoneticPr fontId="16"/>
  </si>
  <si>
    <t>10-翌3
月</t>
    <rPh sb="4" eb="5">
      <t xml:space="preserve">ツキ </t>
    </rPh>
    <phoneticPr fontId="2"/>
  </si>
  <si>
    <t xml:space="preserve">指標値の
相乗平均
</t>
    <rPh sb="0" eb="1">
      <t>シスウ</t>
    </rPh>
    <rPh sb="1" eb="2">
      <t xml:space="preserve">ヒョウチ </t>
    </rPh>
    <rPh sb="2" eb="3">
      <t xml:space="preserve">アタイ </t>
    </rPh>
    <rPh sb="5" eb="7">
      <t>ソウジョウ</t>
    </rPh>
    <rPh sb="7" eb="9">
      <t>ヘイキン</t>
    </rPh>
    <phoneticPr fontId="2"/>
  </si>
  <si>
    <t>伊豆東岸定置*</t>
    <rPh sb="0" eb="2">
      <t>イズ</t>
    </rPh>
    <rPh sb="2" eb="3">
      <t>ヒガシ</t>
    </rPh>
    <rPh sb="3" eb="4">
      <t>キシ</t>
    </rPh>
    <rPh sb="4" eb="6">
      <t>テイチ</t>
    </rPh>
    <phoneticPr fontId="2"/>
  </si>
  <si>
    <t>宇和島港
ゼンゴCPUE</t>
    <rPh sb="0" eb="3">
      <t>ウワジマ</t>
    </rPh>
    <rPh sb="3" eb="4">
      <t>ミナト</t>
    </rPh>
    <phoneticPr fontId="2"/>
  </si>
  <si>
    <t>当歳魚
漁獲量</t>
    <rPh sb="0" eb="1">
      <t>ア</t>
    </rPh>
    <rPh sb="1" eb="2">
      <t>サイ</t>
    </rPh>
    <rPh sb="2" eb="3">
      <t>ウオ</t>
    </rPh>
    <rPh sb="3" eb="5">
      <t>ギョカク</t>
    </rPh>
    <rPh sb="5" eb="6">
      <t>リョウ</t>
    </rPh>
    <phoneticPr fontId="5"/>
  </si>
  <si>
    <t>* 資源評価には使っていない指標値。相乗平均の計算にも含んでいない。</t>
    <rPh sb="2" eb="6">
      <t xml:space="preserve">シゲンヒョウカニ </t>
    </rPh>
    <rPh sb="8" eb="9">
      <t xml:space="preserve">ツカッテイ </t>
    </rPh>
    <rPh sb="14" eb="17">
      <t xml:space="preserve">シヒョウチ </t>
    </rPh>
    <rPh sb="18" eb="22">
      <t xml:space="preserve">ソウジョウヘイキンニモ </t>
    </rPh>
    <rPh sb="23" eb="25">
      <t xml:space="preserve">ケイサン </t>
    </rPh>
    <rPh sb="27" eb="28">
      <t xml:space="preserve">フクンデイナイ </t>
    </rPh>
    <phoneticPr fontId="16"/>
  </si>
  <si>
    <t>年</t>
    <rPh sb="0" eb="1">
      <t xml:space="preserve">ネン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</si>
</sst>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%"/>
    <numFmt numFmtId="165" formatCode="0.0_ "/>
    <numFmt numFmtId="166" formatCode="0.0"/>
    <numFmt numFmtId="167" formatCode="#,##0.0;[Red]\-#,##0.0"/>
    <numFmt numFmtId="168" formatCode="0.000"/>
    <numFmt numFmtId="169" formatCode="#,##0.000;[Red]\-#,##0.000"/>
    <numFmt numFmtId="170" formatCode="0_ "/>
    <numFmt numFmtId="172" formatCode="0.000_ "/>
    <numFmt numFmtId="173" formatCode="yyyy\-mm\-dd;@"/>
    <numFmt numFmtId="174" formatCode="0.000000000"/>
    <numFmt numFmtId="175" formatCode="#,##0.000000;[Red]\-#,##0.000000"/>
    <numFmt numFmtId="176" formatCode="0.00_ "/>
  </numFmts>
  <fonts count="38"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Arial"/>
      <family val="2"/>
    </font>
    <font>
      <sz val="11"/>
      <color indexed="8"/>
      <name val="ＭＳ Ｐゴシック"/>
      <family val="3"/>
      <charset val="128"/>
    </font>
    <font>
      <sz val="11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b/>
      <sz val="10"/>
      <color rgb="FFFF0000"/>
      <name val="Calibri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u/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2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1"/>
      <color rgb="FF0070C0"/>
      <name val="Calibri"/>
      <family val="3"/>
      <charset val="128"/>
      <scheme val="minor"/>
    </font>
    <font>
      <sz val="11"/>
      <color rgb="FF00B050"/>
      <name val="Calibri"/>
      <family val="3"/>
      <charset val="128"/>
      <scheme val="minor"/>
    </font>
    <font>
      <b/>
      <sz val="11"/>
      <color rgb="FF0070C0"/>
      <name val="Calibri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b/>
      <sz val="11"/>
      <color rgb="FFFF000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b/>
      <sz val="9"/>
      <color rgb="FF000000"/>
      <name val="MS P ゴシック"/>
      <charset val="128"/>
    </font>
    <font>
      <sz val="9"/>
      <color rgb="FF000000"/>
      <name val="MS P ゴシック"/>
      <charset val="128"/>
    </font>
    <font>
      <sz val="12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/>
    <xf numFmtId="0" fontId="2" fillId="0" borderId="0"/>
    <xf numFmtId="0" fontId="11" fillId="0" borderId="0">
      <alignment vertical="center"/>
    </xf>
    <xf numFmtId="0" fontId="2" fillId="0" borderId="0"/>
  </cellStyleXfs>
  <cellXfs count="282">
    <xf numFmtId="0" fontId="0" fillId="0" borderId="0" xfId="0">
      <alignment vertical="center"/>
    </xf>
    <xf numFmtId="0" fontId="13" fillId="0" borderId="0" xfId="7" applyFont="1">
      <alignment vertical="center"/>
    </xf>
    <xf numFmtId="38" fontId="13" fillId="0" borderId="0" xfId="3" applyFont="1">
      <alignment vertical="center"/>
    </xf>
    <xf numFmtId="0" fontId="13" fillId="0" borderId="0" xfId="7" applyFont="1" applyAlignment="1">
      <alignment horizontal="center" vertical="center"/>
    </xf>
    <xf numFmtId="38" fontId="13" fillId="0" borderId="0" xfId="3" applyFont="1" applyAlignment="1">
      <alignment horizontal="center" vertical="center"/>
    </xf>
    <xf numFmtId="0" fontId="13" fillId="0" borderId="0" xfId="0" applyFont="1">
      <alignment vertical="center"/>
    </xf>
    <xf numFmtId="14" fontId="13" fillId="0" borderId="0" xfId="0" applyNumberFormat="1" applyFont="1">
      <alignment vertical="center"/>
    </xf>
    <xf numFmtId="1" fontId="13" fillId="0" borderId="0" xfId="0" applyNumberFormat="1" applyFont="1">
      <alignment vertical="center"/>
    </xf>
    <xf numFmtId="168" fontId="13" fillId="0" borderId="0" xfId="0" applyNumberFormat="1" applyFont="1">
      <alignment vertical="center"/>
    </xf>
    <xf numFmtId="0" fontId="6" fillId="0" borderId="0" xfId="6" applyFont="1"/>
    <xf numFmtId="0" fontId="6" fillId="0" borderId="0" xfId="6" applyFont="1" applyAlignment="1">
      <alignment horizontal="center"/>
    </xf>
    <xf numFmtId="166" fontId="6" fillId="0" borderId="0" xfId="6" applyNumberFormat="1" applyFont="1"/>
    <xf numFmtId="0" fontId="6" fillId="0" borderId="0" xfId="5" applyFont="1"/>
    <xf numFmtId="0" fontId="6" fillId="0" borderId="1" xfId="8" applyFont="1" applyBorder="1"/>
    <xf numFmtId="38" fontId="6" fillId="0" borderId="1" xfId="8" applyNumberFormat="1" applyFont="1" applyBorder="1"/>
    <xf numFmtId="38" fontId="6" fillId="0" borderId="0" xfId="8" applyNumberFormat="1" applyFont="1"/>
    <xf numFmtId="0" fontId="6" fillId="0" borderId="0" xfId="8" applyFont="1"/>
    <xf numFmtId="164" fontId="6" fillId="0" borderId="0" xfId="8" applyNumberFormat="1" applyFont="1"/>
    <xf numFmtId="3" fontId="13" fillId="0" borderId="0" xfId="0" applyNumberFormat="1" applyFont="1">
      <alignment vertical="center"/>
    </xf>
    <xf numFmtId="0" fontId="14" fillId="0" borderId="0" xfId="0" applyFont="1">
      <alignment vertical="center"/>
    </xf>
    <xf numFmtId="0" fontId="13" fillId="0" borderId="0" xfId="7" applyFont="1" applyAlignment="1">
      <alignment horizontal="left" vertical="center"/>
    </xf>
    <xf numFmtId="168" fontId="6" fillId="0" borderId="0" xfId="5" applyNumberFormat="1" applyFont="1"/>
    <xf numFmtId="166" fontId="13" fillId="0" borderId="0" xfId="7" applyNumberFormat="1" applyFont="1">
      <alignment vertical="center"/>
    </xf>
    <xf numFmtId="169" fontId="13" fillId="0" borderId="0" xfId="3" applyNumberFormat="1" applyFont="1">
      <alignment vertical="center"/>
    </xf>
    <xf numFmtId="38" fontId="14" fillId="0" borderId="0" xfId="3" applyFont="1">
      <alignment vertical="center"/>
    </xf>
    <xf numFmtId="0" fontId="2" fillId="0" borderId="0" xfId="4">
      <alignment vertical="center"/>
    </xf>
    <xf numFmtId="0" fontId="0" fillId="0" borderId="0" xfId="0" applyAlignment="1">
      <alignment horizontal="center" vertical="center"/>
    </xf>
    <xf numFmtId="14" fontId="6" fillId="0" borderId="0" xfId="5" applyNumberFormat="1" applyFont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2" fillId="0" borderId="0" xfId="0" applyFont="1">
      <alignment vertical="center"/>
    </xf>
    <xf numFmtId="0" fontId="0" fillId="4" borderId="0" xfId="0" applyFill="1">
      <alignment vertical="center"/>
    </xf>
    <xf numFmtId="38" fontId="0" fillId="0" borderId="0" xfId="1" applyFont="1">
      <alignment vertical="center"/>
    </xf>
    <xf numFmtId="38" fontId="2" fillId="0" borderId="0" xfId="1" applyFont="1">
      <alignment vertical="center"/>
    </xf>
    <xf numFmtId="0" fontId="0" fillId="3" borderId="0" xfId="0" applyFill="1">
      <alignment vertical="center"/>
    </xf>
    <xf numFmtId="38" fontId="0" fillId="3" borderId="0" xfId="1" applyFont="1" applyFill="1">
      <alignment vertical="center"/>
    </xf>
    <xf numFmtId="0" fontId="12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7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18" fillId="0" borderId="0" xfId="0" applyFont="1">
      <alignment vertical="center"/>
    </xf>
    <xf numFmtId="0" fontId="18" fillId="0" borderId="5" xfId="0" applyFont="1" applyBorder="1">
      <alignment vertical="center"/>
    </xf>
    <xf numFmtId="38" fontId="18" fillId="0" borderId="0" xfId="1" applyFont="1">
      <alignment vertical="center"/>
    </xf>
    <xf numFmtId="38" fontId="18" fillId="3" borderId="0" xfId="1" applyFont="1" applyFill="1">
      <alignment vertical="center"/>
    </xf>
    <xf numFmtId="2" fontId="13" fillId="0" borderId="0" xfId="0" applyNumberFormat="1" applyFont="1">
      <alignment vertical="center"/>
    </xf>
    <xf numFmtId="167" fontId="6" fillId="0" borderId="0" xfId="6" applyNumberFormat="1" applyFont="1" applyAlignment="1">
      <alignment horizontal="right"/>
    </xf>
    <xf numFmtId="0" fontId="2" fillId="2" borderId="0" xfId="4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Continuous" vertical="center"/>
    </xf>
    <xf numFmtId="0" fontId="0" fillId="2" borderId="0" xfId="0" applyFill="1" applyAlignment="1">
      <alignment horizontal="center" vertical="center"/>
    </xf>
    <xf numFmtId="167" fontId="6" fillId="0" borderId="0" xfId="6" applyNumberFormat="1" applyFont="1"/>
    <xf numFmtId="0" fontId="19" fillId="0" borderId="0" xfId="7" applyFont="1">
      <alignment vertical="center"/>
    </xf>
    <xf numFmtId="167" fontId="19" fillId="0" borderId="0" xfId="3" applyNumberFormat="1" applyFont="1">
      <alignment vertical="center"/>
    </xf>
    <xf numFmtId="167" fontId="20" fillId="0" borderId="0" xfId="3" applyNumberFormat="1" applyFont="1">
      <alignment vertical="center"/>
    </xf>
    <xf numFmtId="14" fontId="21" fillId="0" borderId="0" xfId="6" applyNumberFormat="1" applyFont="1"/>
    <xf numFmtId="166" fontId="21" fillId="0" borderId="0" xfId="6" applyNumberFormat="1" applyFont="1"/>
    <xf numFmtId="0" fontId="21" fillId="0" borderId="0" xfId="5" applyFont="1"/>
    <xf numFmtId="0" fontId="22" fillId="0" borderId="2" xfId="0" applyFont="1" applyBorder="1">
      <alignment vertical="center"/>
    </xf>
    <xf numFmtId="0" fontId="23" fillId="0" borderId="0" xfId="4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Continuous" vertical="center"/>
    </xf>
    <xf numFmtId="0" fontId="11" fillId="0" borderId="0" xfId="0" applyFont="1" applyAlignment="1">
      <alignment horizontal="center" vertical="center"/>
    </xf>
    <xf numFmtId="0" fontId="23" fillId="0" borderId="0" xfId="4" applyFont="1" applyAlignment="1">
      <alignment horizontal="center" vertical="center" wrapText="1"/>
    </xf>
    <xf numFmtId="165" fontId="23" fillId="0" borderId="0" xfId="4" applyNumberFormat="1" applyFont="1">
      <alignment vertical="center"/>
    </xf>
    <xf numFmtId="40" fontId="23" fillId="0" borderId="0" xfId="1" applyNumberFormat="1" applyFont="1">
      <alignment vertical="center"/>
    </xf>
    <xf numFmtId="169" fontId="0" fillId="0" borderId="0" xfId="1" applyNumberFormat="1" applyFont="1">
      <alignment vertical="center"/>
    </xf>
    <xf numFmtId="0" fontId="9" fillId="0" borderId="0" xfId="4" applyFont="1" applyAlignment="1">
      <alignment horizontal="center" vertical="center" wrapText="1"/>
    </xf>
    <xf numFmtId="38" fontId="11" fillId="0" borderId="0" xfId="1">
      <alignment vertical="center"/>
    </xf>
    <xf numFmtId="38" fontId="11" fillId="0" borderId="2" xfId="1" applyBorder="1">
      <alignment vertical="center"/>
    </xf>
    <xf numFmtId="0" fontId="0" fillId="0" borderId="3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165" fontId="26" fillId="2" borderId="0" xfId="4" applyNumberFormat="1" applyFont="1" applyFill="1">
      <alignment vertical="center"/>
    </xf>
    <xf numFmtId="165" fontId="26" fillId="5" borderId="0" xfId="4" applyNumberFormat="1" applyFont="1" applyFill="1">
      <alignment vertical="center"/>
    </xf>
    <xf numFmtId="165" fontId="25" fillId="2" borderId="0" xfId="4" applyNumberFormat="1" applyFont="1" applyFill="1">
      <alignment vertical="center"/>
    </xf>
    <xf numFmtId="165" fontId="25" fillId="5" borderId="0" xfId="4" applyNumberFormat="1" applyFont="1" applyFill="1">
      <alignment vertical="center"/>
    </xf>
    <xf numFmtId="165" fontId="26" fillId="5" borderId="2" xfId="4" applyNumberFormat="1" applyFont="1" applyFill="1" applyBorder="1">
      <alignment vertical="center"/>
    </xf>
    <xf numFmtId="165" fontId="25" fillId="2" borderId="2" xfId="4" applyNumberFormat="1" applyFont="1" applyFill="1" applyBorder="1">
      <alignment vertical="center"/>
    </xf>
    <xf numFmtId="165" fontId="25" fillId="5" borderId="2" xfId="4" applyNumberFormat="1" applyFont="1" applyFill="1" applyBorder="1">
      <alignment vertical="center"/>
    </xf>
    <xf numFmtId="165" fontId="26" fillId="2" borderId="2" xfId="4" applyNumberFormat="1" applyFont="1" applyFill="1" applyBorder="1">
      <alignment vertical="center"/>
    </xf>
    <xf numFmtId="0" fontId="25" fillId="2" borderId="0" xfId="4" applyFont="1" applyFill="1">
      <alignment vertical="center"/>
    </xf>
    <xf numFmtId="40" fontId="26" fillId="2" borderId="0" xfId="1" applyNumberFormat="1" applyFont="1" applyFill="1">
      <alignment vertical="center"/>
    </xf>
    <xf numFmtId="40" fontId="26" fillId="5" borderId="0" xfId="1" applyNumberFormat="1" applyFont="1" applyFill="1">
      <alignment vertical="center"/>
    </xf>
    <xf numFmtId="38" fontId="25" fillId="2" borderId="0" xfId="1" applyFont="1" applyFill="1">
      <alignment vertical="center"/>
    </xf>
    <xf numFmtId="38" fontId="25" fillId="5" borderId="0" xfId="1" applyFont="1" applyFill="1">
      <alignment vertical="center"/>
    </xf>
    <xf numFmtId="0" fontId="25" fillId="2" borderId="2" xfId="4" applyFont="1" applyFill="1" applyBorder="1">
      <alignment vertical="center"/>
    </xf>
    <xf numFmtId="14" fontId="25" fillId="2" borderId="4" xfId="4" quotePrefix="1" applyNumberFormat="1" applyFont="1" applyFill="1" applyBorder="1" applyAlignment="1">
      <alignment horizontal="center" vertical="center" wrapText="1"/>
    </xf>
    <xf numFmtId="0" fontId="26" fillId="2" borderId="4" xfId="0" quotePrefix="1" applyFont="1" applyFill="1" applyBorder="1" applyAlignment="1">
      <alignment horizontal="center" vertical="center"/>
    </xf>
    <xf numFmtId="0" fontId="26" fillId="5" borderId="4" xfId="0" quotePrefix="1" applyFont="1" applyFill="1" applyBorder="1" applyAlignment="1">
      <alignment horizontal="center" vertical="center"/>
    </xf>
    <xf numFmtId="0" fontId="25" fillId="2" borderId="4" xfId="4" applyFont="1" applyFill="1" applyBorder="1" applyAlignment="1">
      <alignment horizontal="center" vertical="center" wrapText="1"/>
    </xf>
    <xf numFmtId="0" fontId="25" fillId="2" borderId="4" xfId="4" quotePrefix="1" applyFont="1" applyFill="1" applyBorder="1" applyAlignment="1">
      <alignment horizontal="center" vertical="center" wrapText="1"/>
    </xf>
    <xf numFmtId="0" fontId="25" fillId="5" borderId="4" xfId="4" quotePrefix="1" applyFont="1" applyFill="1" applyBorder="1" applyAlignment="1">
      <alignment horizontal="center" vertical="center"/>
    </xf>
    <xf numFmtId="0" fontId="25" fillId="2" borderId="4" xfId="4" applyFont="1" applyFill="1" applyBorder="1">
      <alignment vertical="center"/>
    </xf>
    <xf numFmtId="40" fontId="26" fillId="2" borderId="2" xfId="1" applyNumberFormat="1" applyFont="1" applyFill="1" applyBorder="1">
      <alignment vertical="center"/>
    </xf>
    <xf numFmtId="40" fontId="26" fillId="5" borderId="2" xfId="1" applyNumberFormat="1" applyFont="1" applyFill="1" applyBorder="1">
      <alignment vertical="center"/>
    </xf>
    <xf numFmtId="170" fontId="25" fillId="2" borderId="2" xfId="4" applyNumberFormat="1" applyFont="1" applyFill="1" applyBorder="1">
      <alignment vertical="center"/>
    </xf>
    <xf numFmtId="38" fontId="25" fillId="5" borderId="2" xfId="1" applyFont="1" applyFill="1" applyBorder="1">
      <alignment vertical="center"/>
    </xf>
    <xf numFmtId="0" fontId="25" fillId="2" borderId="2" xfId="4" applyFont="1" applyFill="1" applyBorder="1" applyAlignment="1">
      <alignment horizontal="center" vertical="top" wrapText="1" shrinkToFit="1"/>
    </xf>
    <xf numFmtId="0" fontId="23" fillId="0" borderId="2" xfId="4" applyFont="1" applyBorder="1">
      <alignment vertical="center"/>
    </xf>
    <xf numFmtId="0" fontId="23" fillId="0" borderId="2" xfId="4" applyFont="1" applyBorder="1" applyAlignment="1">
      <alignment vertical="center" wrapText="1"/>
    </xf>
    <xf numFmtId="0" fontId="11" fillId="0" borderId="2" xfId="0" applyFont="1" applyBorder="1">
      <alignment vertical="center"/>
    </xf>
    <xf numFmtId="0" fontId="25" fillId="2" borderId="0" xfId="4" applyFont="1" applyFill="1" applyAlignment="1">
      <alignment horizontal="center" vertical="top" wrapText="1" shrinkToFit="1"/>
    </xf>
    <xf numFmtId="0" fontId="23" fillId="2" borderId="0" xfId="4" applyFont="1" applyFill="1">
      <alignment vertical="center"/>
    </xf>
    <xf numFmtId="0" fontId="23" fillId="2" borderId="0" xfId="4" applyFont="1" applyFill="1" applyAlignment="1">
      <alignment vertical="center" wrapText="1"/>
    </xf>
    <xf numFmtId="0" fontId="11" fillId="2" borderId="0" xfId="0" applyFont="1" applyFill="1">
      <alignment vertical="center"/>
    </xf>
    <xf numFmtId="2" fontId="2" fillId="0" borderId="0" xfId="4" applyNumberFormat="1">
      <alignment vertical="center"/>
    </xf>
    <xf numFmtId="166" fontId="2" fillId="0" borderId="0" xfId="4" applyNumberFormat="1">
      <alignment vertical="center"/>
    </xf>
    <xf numFmtId="172" fontId="23" fillId="0" borderId="0" xfId="4" applyNumberFormat="1" applyFont="1">
      <alignment vertical="center"/>
    </xf>
    <xf numFmtId="0" fontId="2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38" fontId="27" fillId="0" borderId="0" xfId="2" applyFont="1" applyAlignment="1">
      <alignment horizontal="left" vertical="center"/>
    </xf>
    <xf numFmtId="38" fontId="18" fillId="0" borderId="0" xfId="2" applyFont="1" applyAlignment="1">
      <alignment horizontal="left" vertical="center"/>
    </xf>
    <xf numFmtId="38" fontId="28" fillId="0" borderId="0" xfId="2" applyFont="1" applyAlignment="1">
      <alignment horizontal="left" vertical="center"/>
    </xf>
    <xf numFmtId="167" fontId="20" fillId="3" borderId="0" xfId="3" applyNumberFormat="1" applyFont="1" applyFill="1">
      <alignment vertical="center"/>
    </xf>
    <xf numFmtId="0" fontId="13" fillId="3" borderId="0" xfId="7" applyFont="1" applyFill="1">
      <alignment vertical="center"/>
    </xf>
    <xf numFmtId="38" fontId="13" fillId="3" borderId="0" xfId="3" applyFont="1" applyFill="1">
      <alignment vertical="center"/>
    </xf>
    <xf numFmtId="0" fontId="15" fillId="3" borderId="0" xfId="7" applyFont="1" applyFill="1">
      <alignment vertical="center"/>
    </xf>
    <xf numFmtId="38" fontId="15" fillId="3" borderId="0" xfId="3" applyFont="1" applyFill="1">
      <alignment vertical="center"/>
    </xf>
    <xf numFmtId="0" fontId="29" fillId="0" borderId="0" xfId="0" applyFont="1">
      <alignment vertical="center"/>
    </xf>
    <xf numFmtId="0" fontId="0" fillId="0" borderId="9" xfId="0" applyBorder="1">
      <alignment vertical="center"/>
    </xf>
    <xf numFmtId="170" fontId="0" fillId="0" borderId="0" xfId="0" applyNumberFormat="1" applyAlignment="1">
      <alignment horizontal="center" vertical="center"/>
    </xf>
    <xf numFmtId="0" fontId="27" fillId="0" borderId="0" xfId="0" applyFont="1">
      <alignment vertical="center"/>
    </xf>
    <xf numFmtId="0" fontId="0" fillId="0" borderId="0" xfId="0" applyFont="1">
      <alignment vertical="center"/>
    </xf>
    <xf numFmtId="0" fontId="0" fillId="0" borderId="10" xfId="0" applyBorder="1">
      <alignment vertical="center"/>
    </xf>
    <xf numFmtId="173" fontId="0" fillId="0" borderId="0" xfId="0" applyNumberFormat="1">
      <alignment vertical="center"/>
    </xf>
    <xf numFmtId="0" fontId="0" fillId="6" borderId="0" xfId="0" applyFill="1">
      <alignment vertical="center"/>
    </xf>
    <xf numFmtId="14" fontId="0" fillId="0" borderId="0" xfId="0" applyNumberFormat="1" applyAlignment="1">
      <alignment horizontal="left" vertical="center"/>
    </xf>
    <xf numFmtId="167" fontId="15" fillId="0" borderId="0" xfId="3" applyNumberFormat="1" applyFont="1" applyFill="1">
      <alignment vertical="center"/>
    </xf>
    <xf numFmtId="0" fontId="33" fillId="0" borderId="0" xfId="0" applyFont="1">
      <alignment vertical="center"/>
    </xf>
    <xf numFmtId="2" fontId="0" fillId="0" borderId="0" xfId="0" applyNumberFormat="1">
      <alignment vertical="center"/>
    </xf>
    <xf numFmtId="0" fontId="0" fillId="0" borderId="12" xfId="0" applyBorder="1">
      <alignment vertical="center"/>
    </xf>
    <xf numFmtId="0" fontId="34" fillId="0" borderId="0" xfId="0" applyFont="1">
      <alignment vertical="center"/>
    </xf>
    <xf numFmtId="173" fontId="0" fillId="0" borderId="2" xfId="0" applyNumberFormat="1" applyBorder="1">
      <alignment vertical="center"/>
    </xf>
    <xf numFmtId="2" fontId="0" fillId="0" borderId="2" xfId="0" applyNumberFormat="1" applyBorder="1">
      <alignment vertical="center"/>
    </xf>
    <xf numFmtId="173" fontId="0" fillId="0" borderId="0" xfId="0" applyNumberFormat="1" applyBorder="1">
      <alignment vertical="center"/>
    </xf>
    <xf numFmtId="0" fontId="18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2" xfId="0" applyNumberFormat="1" applyBorder="1">
      <alignment vertical="center"/>
    </xf>
    <xf numFmtId="174" fontId="18" fillId="0" borderId="0" xfId="0" applyNumberFormat="1" applyFont="1">
      <alignment vertical="center"/>
    </xf>
    <xf numFmtId="2" fontId="0" fillId="0" borderId="0" xfId="0" applyNumberFormat="1" applyBorder="1">
      <alignment vertical="center"/>
    </xf>
    <xf numFmtId="0" fontId="15" fillId="0" borderId="0" xfId="0" applyFont="1">
      <alignment vertical="center"/>
    </xf>
    <xf numFmtId="14" fontId="15" fillId="0" borderId="0" xfId="0" applyNumberFormat="1" applyFont="1">
      <alignment vertical="center"/>
    </xf>
    <xf numFmtId="0" fontId="23" fillId="0" borderId="0" xfId="0" applyNumberFormat="1" applyFont="1">
      <alignment vertical="center"/>
    </xf>
    <xf numFmtId="0" fontId="12" fillId="0" borderId="10" xfId="0" applyFont="1" applyBorder="1">
      <alignment vertical="center"/>
    </xf>
    <xf numFmtId="0" fontId="13" fillId="0" borderId="10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27" fillId="0" borderId="2" xfId="0" applyFont="1" applyBorder="1">
      <alignment vertical="center"/>
    </xf>
    <xf numFmtId="0" fontId="25" fillId="2" borderId="13" xfId="4" applyFont="1" applyFill="1" applyBorder="1">
      <alignment vertical="center"/>
    </xf>
    <xf numFmtId="0" fontId="25" fillId="2" borderId="15" xfId="4" applyFont="1" applyFill="1" applyBorder="1">
      <alignment vertical="center"/>
    </xf>
    <xf numFmtId="0" fontId="25" fillId="2" borderId="17" xfId="4" applyFont="1" applyFill="1" applyBorder="1">
      <alignment vertical="center"/>
    </xf>
    <xf numFmtId="0" fontId="25" fillId="2" borderId="10" xfId="4" applyFont="1" applyFill="1" applyBorder="1">
      <alignment vertical="center"/>
    </xf>
    <xf numFmtId="165" fontId="25" fillId="2" borderId="0" xfId="4" applyNumberFormat="1" applyFont="1" applyFill="1" applyBorder="1">
      <alignment vertical="center"/>
    </xf>
    <xf numFmtId="0" fontId="23" fillId="0" borderId="0" xfId="4" applyFont="1" applyBorder="1">
      <alignment vertical="center"/>
    </xf>
    <xf numFmtId="0" fontId="23" fillId="0" borderId="0" xfId="4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2" fillId="0" borderId="0" xfId="4" applyBorder="1">
      <alignment vertical="center"/>
    </xf>
    <xf numFmtId="0" fontId="25" fillId="2" borderId="19" xfId="4" applyFont="1" applyFill="1" applyBorder="1" applyAlignment="1">
      <alignment horizontal="center" vertical="top" wrapText="1" shrinkToFit="1"/>
    </xf>
    <xf numFmtId="0" fontId="25" fillId="2" borderId="20" xfId="4" applyFont="1" applyFill="1" applyBorder="1" applyAlignment="1">
      <alignment horizontal="center" vertical="top" wrapText="1" shrinkToFit="1"/>
    </xf>
    <xf numFmtId="165" fontId="26" fillId="2" borderId="21" xfId="4" applyNumberFormat="1" applyFont="1" applyFill="1" applyBorder="1">
      <alignment vertical="center"/>
    </xf>
    <xf numFmtId="165" fontId="26" fillId="2" borderId="20" xfId="4" applyNumberFormat="1" applyFont="1" applyFill="1" applyBorder="1">
      <alignment vertical="center"/>
    </xf>
    <xf numFmtId="0" fontId="26" fillId="2" borderId="17" xfId="0" quotePrefix="1" applyFont="1" applyFill="1" applyBorder="1" applyAlignment="1">
      <alignment horizontal="center" vertical="center"/>
    </xf>
    <xf numFmtId="40" fontId="26" fillId="2" borderId="10" xfId="1" applyNumberFormat="1" applyFont="1" applyFill="1" applyBorder="1">
      <alignment vertical="center"/>
    </xf>
    <xf numFmtId="40" fontId="26" fillId="2" borderId="15" xfId="1" applyNumberFormat="1" applyFont="1" applyFill="1" applyBorder="1">
      <alignment vertical="center"/>
    </xf>
    <xf numFmtId="165" fontId="26" fillId="2" borderId="10" xfId="4" applyNumberFormat="1" applyFont="1" applyFill="1" applyBorder="1">
      <alignment vertical="center"/>
    </xf>
    <xf numFmtId="165" fontId="26" fillId="2" borderId="15" xfId="4" applyNumberFormat="1" applyFont="1" applyFill="1" applyBorder="1">
      <alignment vertical="center"/>
    </xf>
    <xf numFmtId="0" fontId="25" fillId="2" borderId="12" xfId="4" applyFont="1" applyFill="1" applyBorder="1" applyAlignment="1">
      <alignment horizontal="center" vertical="center" wrapText="1"/>
    </xf>
    <xf numFmtId="0" fontId="25" fillId="2" borderId="12" xfId="4" quotePrefix="1" applyFont="1" applyFill="1" applyBorder="1" applyAlignment="1">
      <alignment horizontal="center" vertical="center" wrapText="1"/>
    </xf>
    <xf numFmtId="38" fontId="25" fillId="2" borderId="21" xfId="1" applyFont="1" applyFill="1" applyBorder="1">
      <alignment vertical="center"/>
    </xf>
    <xf numFmtId="38" fontId="25" fillId="2" borderId="20" xfId="1" applyFont="1" applyFill="1" applyBorder="1">
      <alignment vertical="center"/>
    </xf>
    <xf numFmtId="165" fontId="25" fillId="2" borderId="10" xfId="4" applyNumberFormat="1" applyFont="1" applyFill="1" applyBorder="1">
      <alignment vertical="center"/>
    </xf>
    <xf numFmtId="165" fontId="25" fillId="2" borderId="15" xfId="4" applyNumberFormat="1" applyFont="1" applyFill="1" applyBorder="1">
      <alignment vertical="center"/>
    </xf>
    <xf numFmtId="0" fontId="2" fillId="0" borderId="0" xfId="1" applyNumberFormat="1" applyFont="1">
      <alignment vertical="center"/>
    </xf>
    <xf numFmtId="175" fontId="2" fillId="0" borderId="0" xfId="1" applyNumberFormat="1" applyFont="1">
      <alignment vertical="center"/>
    </xf>
    <xf numFmtId="0" fontId="26" fillId="7" borderId="12" xfId="0" quotePrefix="1" applyFont="1" applyFill="1" applyBorder="1" applyAlignment="1">
      <alignment horizontal="center" vertical="center"/>
    </xf>
    <xf numFmtId="40" fontId="26" fillId="7" borderId="21" xfId="1" applyNumberFormat="1" applyFont="1" applyFill="1" applyBorder="1">
      <alignment vertical="center"/>
    </xf>
    <xf numFmtId="40" fontId="26" fillId="7" borderId="20" xfId="1" applyNumberFormat="1" applyFont="1" applyFill="1" applyBorder="1">
      <alignment vertical="center"/>
    </xf>
    <xf numFmtId="0" fontId="26" fillId="7" borderId="4" xfId="0" quotePrefix="1" applyFont="1" applyFill="1" applyBorder="1" applyAlignment="1">
      <alignment horizontal="center" vertical="center"/>
    </xf>
    <xf numFmtId="40" fontId="26" fillId="7" borderId="0" xfId="1" applyNumberFormat="1" applyFont="1" applyFill="1" applyBorder="1">
      <alignment vertical="center"/>
    </xf>
    <xf numFmtId="40" fontId="26" fillId="7" borderId="2" xfId="1" applyNumberFormat="1" applyFont="1" applyFill="1" applyBorder="1">
      <alignment vertical="center"/>
    </xf>
    <xf numFmtId="0" fontId="26" fillId="7" borderId="18" xfId="0" quotePrefix="1" applyFont="1" applyFill="1" applyBorder="1" applyAlignment="1">
      <alignment horizontal="center" vertical="center"/>
    </xf>
    <xf numFmtId="165" fontId="26" fillId="7" borderId="11" xfId="4" applyNumberFormat="1" applyFont="1" applyFill="1" applyBorder="1">
      <alignment vertical="center"/>
    </xf>
    <xf numFmtId="165" fontId="26" fillId="7" borderId="16" xfId="4" applyNumberFormat="1" applyFont="1" applyFill="1" applyBorder="1">
      <alignment vertical="center"/>
    </xf>
    <xf numFmtId="165" fontId="25" fillId="7" borderId="11" xfId="4" applyNumberFormat="1" applyFont="1" applyFill="1" applyBorder="1">
      <alignment vertical="center"/>
    </xf>
    <xf numFmtId="165" fontId="25" fillId="7" borderId="16" xfId="4" applyNumberFormat="1" applyFont="1" applyFill="1" applyBorder="1">
      <alignment vertical="center"/>
    </xf>
    <xf numFmtId="0" fontId="25" fillId="2" borderId="2" xfId="4" applyFont="1" applyFill="1" applyBorder="1" applyAlignment="1">
      <alignment horizontal="center" vertical="top" wrapText="1" shrinkToFit="1"/>
    </xf>
    <xf numFmtId="0" fontId="25" fillId="2" borderId="3" xfId="4" applyFont="1" applyFill="1" applyBorder="1" applyAlignment="1">
      <alignment horizontal="center" vertical="top" wrapText="1" shrinkToFit="1"/>
    </xf>
    <xf numFmtId="0" fontId="9" fillId="0" borderId="0" xfId="4" applyFont="1" applyBorder="1" applyAlignment="1">
      <alignment horizontal="center" vertical="center" wrapText="1"/>
    </xf>
    <xf numFmtId="38" fontId="2" fillId="0" borderId="0" xfId="1" applyFont="1" applyBorder="1">
      <alignment vertical="center"/>
    </xf>
    <xf numFmtId="0" fontId="23" fillId="2" borderId="3" xfId="4" applyFont="1" applyFill="1" applyBorder="1">
      <alignment vertical="center"/>
    </xf>
    <xf numFmtId="0" fontId="25" fillId="2" borderId="0" xfId="4" applyFont="1" applyFill="1" applyBorder="1" applyAlignment="1">
      <alignment horizontal="right" vertical="center"/>
    </xf>
    <xf numFmtId="2" fontId="26" fillId="2" borderId="0" xfId="0" quotePrefix="1" applyNumberFormat="1" applyFont="1" applyFill="1" applyBorder="1" applyAlignment="1">
      <alignment horizontal="right" vertical="center"/>
    </xf>
    <xf numFmtId="2" fontId="26" fillId="2" borderId="0" xfId="4" applyNumberFormat="1" applyFont="1" applyFill="1" applyBorder="1" applyAlignment="1">
      <alignment horizontal="right" vertical="center"/>
    </xf>
    <xf numFmtId="2" fontId="25" fillId="2" borderId="0" xfId="4" applyNumberFormat="1" applyFont="1" applyFill="1" applyBorder="1" applyAlignment="1">
      <alignment horizontal="right" vertical="center"/>
    </xf>
    <xf numFmtId="0" fontId="25" fillId="2" borderId="2" xfId="4" applyFont="1" applyFill="1" applyBorder="1" applyAlignment="1">
      <alignment horizontal="right" vertical="center"/>
    </xf>
    <xf numFmtId="0" fontId="2" fillId="0" borderId="0" xfId="4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4" applyFill="1" applyBorder="1">
      <alignment vertical="center"/>
    </xf>
    <xf numFmtId="0" fontId="23" fillId="0" borderId="0" xfId="0" applyFont="1" applyFill="1">
      <alignment vertical="center"/>
    </xf>
    <xf numFmtId="166" fontId="26" fillId="2" borderId="0" xfId="0" quotePrefix="1" applyNumberFormat="1" applyFont="1" applyFill="1" applyBorder="1" applyAlignment="1">
      <alignment horizontal="right" vertical="center"/>
    </xf>
    <xf numFmtId="166" fontId="25" fillId="2" borderId="2" xfId="4" applyNumberFormat="1" applyFont="1" applyFill="1" applyBorder="1" applyAlignment="1">
      <alignment horizontal="right" vertical="center"/>
    </xf>
    <xf numFmtId="0" fontId="26" fillId="8" borderId="4" xfId="0" quotePrefix="1" applyFont="1" applyFill="1" applyBorder="1" applyAlignment="1">
      <alignment horizontal="center" vertical="center"/>
    </xf>
    <xf numFmtId="2" fontId="25" fillId="8" borderId="0" xfId="4" quotePrefix="1" applyNumberFormat="1" applyFont="1" applyFill="1" applyBorder="1" applyAlignment="1">
      <alignment horizontal="right" vertical="center" wrapText="1"/>
    </xf>
    <xf numFmtId="2" fontId="26" fillId="8" borderId="0" xfId="4" applyNumberFormat="1" applyFont="1" applyFill="1" applyBorder="1" applyAlignment="1">
      <alignment horizontal="right" vertical="center"/>
    </xf>
    <xf numFmtId="2" fontId="26" fillId="8" borderId="0" xfId="0" quotePrefix="1" applyNumberFormat="1" applyFont="1" applyFill="1" applyBorder="1" applyAlignment="1">
      <alignment horizontal="right" vertical="center"/>
    </xf>
    <xf numFmtId="166" fontId="26" fillId="8" borderId="0" xfId="0" quotePrefix="1" applyNumberFormat="1" applyFont="1" applyFill="1" applyBorder="1" applyAlignment="1">
      <alignment horizontal="right" vertical="center"/>
    </xf>
    <xf numFmtId="0" fontId="25" fillId="8" borderId="4" xfId="4" applyFont="1" applyFill="1" applyBorder="1" applyAlignment="1">
      <alignment horizontal="center" vertical="center" wrapText="1"/>
    </xf>
    <xf numFmtId="2" fontId="25" fillId="8" borderId="0" xfId="4" applyNumberFormat="1" applyFont="1" applyFill="1" applyBorder="1" applyAlignment="1">
      <alignment horizontal="right" vertical="center" wrapText="1"/>
    </xf>
    <xf numFmtId="0" fontId="25" fillId="8" borderId="4" xfId="4" quotePrefix="1" applyFont="1" applyFill="1" applyBorder="1" applyAlignment="1">
      <alignment horizontal="center" vertical="center" wrapText="1"/>
    </xf>
    <xf numFmtId="2" fontId="25" fillId="8" borderId="0" xfId="1" applyNumberFormat="1" applyFont="1" applyFill="1" applyBorder="1" applyAlignment="1">
      <alignment horizontal="right" vertical="center"/>
    </xf>
    <xf numFmtId="2" fontId="25" fillId="2" borderId="2" xfId="0" quotePrefix="1" applyNumberFormat="1" applyFont="1" applyFill="1" applyBorder="1" applyAlignment="1">
      <alignment horizontal="right" vertical="center"/>
    </xf>
    <xf numFmtId="2" fontId="25" fillId="8" borderId="2" xfId="0" quotePrefix="1" applyNumberFormat="1" applyFont="1" applyFill="1" applyBorder="1" applyAlignment="1">
      <alignment horizontal="right" vertical="center"/>
    </xf>
    <xf numFmtId="2" fontId="25" fillId="2" borderId="2" xfId="4" applyNumberFormat="1" applyFont="1" applyFill="1" applyBorder="1" applyAlignment="1">
      <alignment horizontal="right" vertical="center"/>
    </xf>
    <xf numFmtId="2" fontId="25" fillId="8" borderId="2" xfId="4" applyNumberFormat="1" applyFont="1" applyFill="1" applyBorder="1" applyAlignment="1">
      <alignment horizontal="right" vertical="center"/>
    </xf>
    <xf numFmtId="2" fontId="25" fillId="8" borderId="2" xfId="1" applyNumberFormat="1" applyFont="1" applyFill="1" applyBorder="1" applyAlignment="1">
      <alignment horizontal="right" vertical="center"/>
    </xf>
    <xf numFmtId="166" fontId="26" fillId="8" borderId="2" xfId="0" quotePrefix="1" applyNumberFormat="1" applyFont="1" applyFill="1" applyBorder="1" applyAlignment="1">
      <alignment horizontal="right" vertical="center"/>
    </xf>
    <xf numFmtId="2" fontId="25" fillId="8" borderId="0" xfId="4" applyNumberFormat="1" applyFont="1" applyFill="1" applyBorder="1" applyAlignment="1">
      <alignment horizontal="right" vertical="center"/>
    </xf>
    <xf numFmtId="0" fontId="13" fillId="0" borderId="0" xfId="0" applyFont="1" applyBorder="1">
      <alignment vertical="center"/>
    </xf>
    <xf numFmtId="0" fontId="25" fillId="2" borderId="2" xfId="4" applyFont="1" applyFill="1" applyBorder="1" applyAlignment="1">
      <alignment horizontal="center" vertical="top" wrapText="1" shrinkToFit="1"/>
    </xf>
    <xf numFmtId="14" fontId="0" fillId="0" borderId="3" xfId="0" applyNumberFormat="1" applyBorder="1" applyAlignment="1">
      <alignment horizontal="left" vertical="center"/>
    </xf>
    <xf numFmtId="2" fontId="0" fillId="0" borderId="3" xfId="0" applyNumberFormat="1" applyBorder="1">
      <alignment vertical="center"/>
    </xf>
    <xf numFmtId="0" fontId="25" fillId="2" borderId="0" xfId="4" applyFont="1" applyFill="1" applyBorder="1">
      <alignment vertical="center"/>
    </xf>
    <xf numFmtId="176" fontId="26" fillId="2" borderId="0" xfId="4" applyNumberFormat="1" applyFont="1" applyFill="1">
      <alignment vertical="center"/>
    </xf>
    <xf numFmtId="176" fontId="26" fillId="5" borderId="0" xfId="1" applyNumberFormat="1" applyFont="1" applyFill="1">
      <alignment vertical="center"/>
    </xf>
    <xf numFmtId="176" fontId="26" fillId="5" borderId="0" xfId="4" applyNumberFormat="1" applyFont="1" applyFill="1">
      <alignment vertical="center"/>
    </xf>
    <xf numFmtId="176" fontId="25" fillId="2" borderId="0" xfId="1" applyNumberFormat="1" applyFont="1" applyFill="1">
      <alignment vertical="center"/>
    </xf>
    <xf numFmtId="176" fontId="25" fillId="5" borderId="0" xfId="1" applyNumberFormat="1" applyFont="1" applyFill="1">
      <alignment vertical="center"/>
    </xf>
    <xf numFmtId="176" fontId="25" fillId="2" borderId="0" xfId="4" applyNumberFormat="1" applyFont="1" applyFill="1">
      <alignment vertical="center"/>
    </xf>
    <xf numFmtId="176" fontId="25" fillId="5" borderId="0" xfId="4" applyNumberFormat="1" applyFont="1" applyFill="1">
      <alignment vertical="center"/>
    </xf>
    <xf numFmtId="176" fontId="26" fillId="2" borderId="0" xfId="4" applyNumberFormat="1" applyFont="1" applyFill="1" applyBorder="1">
      <alignment vertical="center"/>
    </xf>
    <xf numFmtId="176" fontId="26" fillId="2" borderId="0" xfId="1" applyNumberFormat="1" applyFont="1" applyFill="1" applyBorder="1">
      <alignment vertical="center"/>
    </xf>
    <xf numFmtId="176" fontId="26" fillId="5" borderId="0" xfId="1" applyNumberFormat="1" applyFont="1" applyFill="1" applyBorder="1">
      <alignment vertical="center"/>
    </xf>
    <xf numFmtId="176" fontId="26" fillId="5" borderId="0" xfId="4" applyNumberFormat="1" applyFont="1" applyFill="1" applyBorder="1">
      <alignment vertical="center"/>
    </xf>
    <xf numFmtId="176" fontId="25" fillId="2" borderId="0" xfId="4" applyNumberFormat="1" applyFont="1" applyFill="1" applyBorder="1">
      <alignment vertical="center"/>
    </xf>
    <xf numFmtId="176" fontId="25" fillId="5" borderId="0" xfId="1" applyNumberFormat="1" applyFont="1" applyFill="1" applyBorder="1">
      <alignment vertical="center"/>
    </xf>
    <xf numFmtId="176" fontId="25" fillId="5" borderId="0" xfId="4" applyNumberFormat="1" applyFont="1" applyFill="1" applyBorder="1">
      <alignment vertical="center"/>
    </xf>
    <xf numFmtId="176" fontId="26" fillId="2" borderId="2" xfId="4" applyNumberFormat="1" applyFont="1" applyFill="1" applyBorder="1">
      <alignment vertical="center"/>
    </xf>
    <xf numFmtId="176" fontId="26" fillId="2" borderId="2" xfId="1" applyNumberFormat="1" applyFont="1" applyFill="1" applyBorder="1">
      <alignment vertical="center"/>
    </xf>
    <xf numFmtId="176" fontId="26" fillId="5" borderId="2" xfId="1" applyNumberFormat="1" applyFont="1" applyFill="1" applyBorder="1">
      <alignment vertical="center"/>
    </xf>
    <xf numFmtId="176" fontId="26" fillId="5" borderId="2" xfId="4" applyNumberFormat="1" applyFont="1" applyFill="1" applyBorder="1">
      <alignment vertical="center"/>
    </xf>
    <xf numFmtId="176" fontId="25" fillId="2" borderId="2" xfId="4" applyNumberFormat="1" applyFont="1" applyFill="1" applyBorder="1">
      <alignment vertical="center"/>
    </xf>
    <xf numFmtId="176" fontId="25" fillId="5" borderId="2" xfId="1" applyNumberFormat="1" applyFont="1" applyFill="1" applyBorder="1">
      <alignment vertical="center"/>
    </xf>
    <xf numFmtId="176" fontId="25" fillId="5" borderId="2" xfId="4" applyNumberFormat="1" applyFont="1" applyFill="1" applyBorder="1">
      <alignment vertical="center"/>
    </xf>
    <xf numFmtId="0" fontId="25" fillId="5" borderId="4" xfId="4" quotePrefix="1" applyFont="1" applyFill="1" applyBorder="1" applyAlignment="1">
      <alignment horizontal="center" vertical="center" wrapText="1"/>
    </xf>
    <xf numFmtId="0" fontId="25" fillId="2" borderId="3" xfId="4" applyFont="1" applyFill="1" applyBorder="1" applyAlignment="1">
      <alignment horizontal="center" vertical="top" wrapText="1" shrinkToFit="1"/>
    </xf>
    <xf numFmtId="0" fontId="25" fillId="2" borderId="3" xfId="4" applyFont="1" applyFill="1" applyBorder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165" fontId="37" fillId="2" borderId="0" xfId="4" applyNumberFormat="1" applyFont="1" applyFill="1" applyBorder="1">
      <alignment vertical="center"/>
    </xf>
    <xf numFmtId="165" fontId="37" fillId="5" borderId="0" xfId="4" applyNumberFormat="1" applyFont="1" applyFill="1" applyBorder="1">
      <alignment vertical="center"/>
    </xf>
    <xf numFmtId="165" fontId="37" fillId="2" borderId="2" xfId="4" applyNumberFormat="1" applyFont="1" applyFill="1" applyBorder="1">
      <alignment vertical="center"/>
    </xf>
    <xf numFmtId="165" fontId="37" fillId="5" borderId="2" xfId="4" applyNumberFormat="1" applyFont="1" applyFill="1" applyBorder="1">
      <alignment vertical="center"/>
    </xf>
    <xf numFmtId="170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176" fontId="13" fillId="0" borderId="2" xfId="0" applyNumberFormat="1" applyFont="1" applyBorder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176" fontId="6" fillId="0" borderId="0" xfId="6" applyNumberFormat="1" applyFont="1"/>
    <xf numFmtId="176" fontId="24" fillId="0" borderId="0" xfId="6" applyNumberFormat="1" applyFont="1"/>
    <xf numFmtId="176" fontId="13" fillId="0" borderId="0" xfId="1" applyNumberFormat="1" applyFont="1">
      <alignment vertical="center"/>
    </xf>
    <xf numFmtId="176" fontId="19" fillId="0" borderId="0" xfId="0" applyNumberFormat="1" applyFont="1">
      <alignment vertical="center"/>
    </xf>
    <xf numFmtId="176" fontId="15" fillId="0" borderId="0" xfId="0" applyNumberFormat="1" applyFont="1">
      <alignment vertical="center"/>
    </xf>
    <xf numFmtId="0" fontId="0" fillId="0" borderId="0" xfId="0" applyFill="1" applyAlignment="1">
      <alignment horizontal="centerContinuous" vertical="center"/>
    </xf>
    <xf numFmtId="0" fontId="25" fillId="2" borderId="2" xfId="4" applyFont="1" applyFill="1" applyBorder="1" applyAlignment="1">
      <alignment horizontal="center" vertical="top" wrapText="1"/>
    </xf>
    <xf numFmtId="0" fontId="25" fillId="2" borderId="2" xfId="4" applyFont="1" applyFill="1" applyBorder="1" applyAlignment="1">
      <alignment horizontal="center" vertical="top" wrapText="1" shrinkToFit="1"/>
    </xf>
    <xf numFmtId="0" fontId="25" fillId="2" borderId="0" xfId="4" applyFont="1" applyFill="1" applyAlignment="1">
      <alignment horizontal="center" vertical="top" wrapText="1" shrinkToFit="1"/>
    </xf>
    <xf numFmtId="0" fontId="25" fillId="2" borderId="13" xfId="4" applyFont="1" applyFill="1" applyBorder="1" applyAlignment="1">
      <alignment horizontal="center" vertical="top" wrapText="1" shrinkToFit="1"/>
    </xf>
    <xf numFmtId="0" fontId="25" fillId="2" borderId="14" xfId="4" applyFont="1" applyFill="1" applyBorder="1" applyAlignment="1">
      <alignment horizontal="center" vertical="top" wrapText="1" shrinkToFit="1"/>
    </xf>
    <xf numFmtId="0" fontId="25" fillId="2" borderId="15" xfId="4" applyFont="1" applyFill="1" applyBorder="1" applyAlignment="1">
      <alignment horizontal="center" vertical="top" wrapText="1" shrinkToFit="1"/>
    </xf>
    <xf numFmtId="0" fontId="25" fillId="2" borderId="16" xfId="4" applyFont="1" applyFill="1" applyBorder="1" applyAlignment="1">
      <alignment horizontal="center" vertical="top" wrapText="1" shrinkToFit="1"/>
    </xf>
    <xf numFmtId="0" fontId="25" fillId="2" borderId="3" xfId="4" applyFont="1" applyFill="1" applyBorder="1" applyAlignment="1">
      <alignment horizontal="center" vertical="top" wrapText="1" shrinkToFit="1"/>
    </xf>
    <xf numFmtId="0" fontId="25" fillId="2" borderId="15" xfId="4" applyFont="1" applyFill="1" applyBorder="1" applyAlignment="1">
      <alignment horizontal="center" vertical="top" wrapText="1"/>
    </xf>
    <xf numFmtId="0" fontId="37" fillId="2" borderId="2" xfId="4" applyFont="1" applyFill="1" applyBorder="1" applyAlignment="1">
      <alignment horizontal="center" vertical="top" wrapText="1" shrinkToFit="1"/>
    </xf>
    <xf numFmtId="0" fontId="37" fillId="2" borderId="3" xfId="4" applyFont="1" applyFill="1" applyBorder="1" applyAlignment="1">
      <alignment horizontal="center" vertical="top" wrapText="1" shrinkToFit="1"/>
    </xf>
    <xf numFmtId="0" fontId="12" fillId="0" borderId="0" xfId="0" applyFont="1" applyAlignment="1">
      <alignment horizontal="center" vertical="center"/>
    </xf>
    <xf numFmtId="170" fontId="2" fillId="0" borderId="0" xfId="4" applyNumberFormat="1">
      <alignment vertical="center"/>
    </xf>
    <xf numFmtId="170" fontId="0" fillId="0" borderId="0" xfId="0" applyNumberFormat="1">
      <alignment vertical="center"/>
    </xf>
  </cellXfs>
  <cellStyles count="9">
    <cellStyle name="Comma [0]" xfId="1" builtinId="6"/>
    <cellStyle name="Normal" xfId="0" builtinId="0"/>
    <cellStyle name="桁区切り 2" xfId="2" xr:uid="{00000000-0005-0000-0000-000001000000}"/>
    <cellStyle name="桁区切り 3" xfId="3" xr:uid="{00000000-0005-0000-0000-000002000000}"/>
    <cellStyle name="標準 2" xfId="4" xr:uid="{00000000-0005-0000-0000-000004000000}"/>
    <cellStyle name="標準 3" xfId="5" xr:uid="{00000000-0005-0000-0000-000005000000}"/>
    <cellStyle name="標準 4" xfId="6" xr:uid="{00000000-0005-0000-0000-000006000000}"/>
    <cellStyle name="標準 5" xfId="7" xr:uid="{00000000-0005-0000-0000-000007000000}"/>
    <cellStyle name="標準_夏予報　マアジ漁獲量統計" xfId="8" xr:uid="{00000000-0005-0000-0000-000008000000}"/>
  </cellStyles>
  <dxfs count="0"/>
  <tableStyles count="0" defaultTableStyle="TableStyleMedium2" defaultPivotStyle="PivotStyleLight16"/>
  <colors>
    <mruColors>
      <color rgb="FF00FF00"/>
      <color rgb="FFFF66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79361744611032"/>
          <c:y val="6.2058945418200437E-2"/>
          <c:w val="0.46503750614063011"/>
          <c:h val="0.72039101923405102"/>
        </c:manualLayout>
      </c:layout>
      <c:lineChart>
        <c:grouping val="standard"/>
        <c:varyColors val="0"/>
        <c:ser>
          <c:idx val="0"/>
          <c:order val="0"/>
          <c:tx>
            <c:strRef>
              <c:f>'資源評価用table&amp;graph'!$B$34</c:f>
              <c:strCache>
                <c:ptCount val="1"/>
                <c:pt idx="0">
                  <c:v>①宮崎県南部定置アジ仔CPUE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'資源評価用table&amp;graph'!$C$3:$V$3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'資源評価用table&amp;graph'!$C$34:$V$34</c:f>
              <c:numCache>
                <c:formatCode>General</c:formatCode>
                <c:ptCount val="20"/>
                <c:pt idx="0">
                  <c:v>0.42646035642223401</c:v>
                </c:pt>
                <c:pt idx="1">
                  <c:v>0.43428307244004927</c:v>
                </c:pt>
                <c:pt idx="2">
                  <c:v>0.44181949161720857</c:v>
                </c:pt>
                <c:pt idx="3">
                  <c:v>0.44908871313907184</c:v>
                </c:pt>
                <c:pt idx="4">
                  <c:v>0.45610791846394133</c:v>
                </c:pt>
                <c:pt idx="5">
                  <c:v>0.46289262989831592</c:v>
                </c:pt>
                <c:pt idx="6">
                  <c:v>0.46945692571039072</c:v>
                </c:pt>
                <c:pt idx="7">
                  <c:v>0.47581362044250203</c:v>
                </c:pt>
                <c:pt idx="8">
                  <c:v>0.48197441710658123</c:v>
                </c:pt>
                <c:pt idx="9">
                  <c:v>0.4879500364742666</c:v>
                </c:pt>
                <c:pt idx="10">
                  <c:v>0.49375032756392245</c:v>
                </c:pt>
                <c:pt idx="11">
                  <c:v>0.499384362582038</c:v>
                </c:pt>
                <c:pt idx="12">
                  <c:v>0.50486051892686568</c:v>
                </c:pt>
                <c:pt idx="13">
                  <c:v>0.51018655035803895</c:v>
                </c:pt>
                <c:pt idx="14">
                  <c:v>0.51536964904134464</c:v>
                </c:pt>
                <c:pt idx="15">
                  <c:v>0.52041649986653316</c:v>
                </c:pt>
                <c:pt idx="16">
                  <c:v>0.52533332818862177</c:v>
                </c:pt>
                <c:pt idx="17">
                  <c:v>0.530125941945082</c:v>
                </c:pt>
                <c:pt idx="18">
                  <c:v>0.53479976894171144</c:v>
                </c:pt>
                <c:pt idx="19">
                  <c:v>0.5393598899705937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A-4F86-9A3B-71D817001DC9}"/>
            </c:ext>
          </c:extLst>
        </c:ser>
        <c:ser>
          <c:idx val="1"/>
          <c:order val="1"/>
          <c:tx>
            <c:strRef>
              <c:f>'資源評価用table&amp;graph'!$B$35</c:f>
              <c:strCache>
                <c:ptCount val="1"/>
                <c:pt idx="0">
                  <c:v>②宇和島港まき網ゼンゴCPUE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'資源評価用table&amp;graph'!$C$3:$V$3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'資源評価用table&amp;graph'!$C$35:$V$35</c:f>
              <c:numCache>
                <c:formatCode>General</c:formatCode>
                <c:ptCount val="20"/>
                <c:pt idx="0">
                  <c:v>30.303011449104353</c:v>
                </c:pt>
                <c:pt idx="1">
                  <c:v>54.390389860844394</c:v>
                </c:pt>
                <c:pt idx="2">
                  <c:v>78.424003247556755</c:v>
                </c:pt>
                <c:pt idx="3">
                  <c:v>102.44182755164692</c:v>
                </c:pt>
                <c:pt idx="4">
                  <c:v>126.4528760236509</c:v>
                </c:pt>
                <c:pt idx="5">
                  <c:v>150.4603963719025</c:v>
                </c:pt>
                <c:pt idx="6">
                  <c:v>174.46584624527574</c:v>
                </c:pt>
                <c:pt idx="7">
                  <c:v>198.46997738043837</c:v>
                </c:pt>
                <c:pt idx="8">
                  <c:v>222.47321683666922</c:v>
                </c:pt>
                <c:pt idx="9">
                  <c:v>246.47582521997541</c:v>
                </c:pt>
                <c:pt idx="10">
                  <c:v>270.47797058752082</c:v>
                </c:pt>
                <c:pt idx="11">
                  <c:v>294.47976618440003</c:v>
                </c:pt>
                <c:pt idx="12">
                  <c:v>318.48129110678121</c:v>
                </c:pt>
                <c:pt idx="13">
                  <c:v>342.48260227229207</c:v>
                </c:pt>
                <c:pt idx="14">
                  <c:v>366.48374168477301</c:v>
                </c:pt>
                <c:pt idx="15">
                  <c:v>390.48474101891452</c:v>
                </c:pt>
                <c:pt idx="16">
                  <c:v>414.48562461154876</c:v>
                </c:pt>
                <c:pt idx="17">
                  <c:v>438.48641147029088</c:v>
                </c:pt>
                <c:pt idx="18">
                  <c:v>462.48711665659943</c:v>
                </c:pt>
                <c:pt idx="19">
                  <c:v>485.98971165537404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FA-4F86-9A3B-71D817001DC9}"/>
            </c:ext>
          </c:extLst>
        </c:ser>
        <c:ser>
          <c:idx val="2"/>
          <c:order val="2"/>
          <c:tx>
            <c:strRef>
              <c:f>'資源評価用table&amp;graph'!$B$36</c:f>
              <c:strCache>
                <c:ptCount val="1"/>
                <c:pt idx="0">
                  <c:v>③宿毛湾ゼンゴ資源量指数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'資源評価用table&amp;graph'!$C$3:$V$3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'資源評価用table&amp;graph'!$C$36:$V$36</c:f>
              <c:numCache>
                <c:formatCode>General</c:formatCode>
                <c:ptCount val="20"/>
                <c:pt idx="0">
                  <c:v>1.6852579932393425E-3</c:v>
                </c:pt>
                <c:pt idx="1">
                  <c:v>1.6851940976301038E-3</c:v>
                </c:pt>
                <c:pt idx="2">
                  <c:v>1.6850791081482329E-3</c:v>
                </c:pt>
                <c:pt idx="3">
                  <c:v>1.6842749955088339E-3</c:v>
                </c:pt>
                <c:pt idx="4">
                  <c:v>1.6857316600442747E-3</c:v>
                </c:pt>
                <c:pt idx="5">
                  <c:v>1.6849785161997925E-3</c:v>
                </c:pt>
                <c:pt idx="6">
                  <c:v>1.6853941485974026E-3</c:v>
                </c:pt>
                <c:pt idx="7">
                  <c:v>1.7506410927455845E-3</c:v>
                </c:pt>
                <c:pt idx="8">
                  <c:v>1.6888522145554604E-3</c:v>
                </c:pt>
                <c:pt idx="9">
                  <c:v>1.6844758902132013E-3</c:v>
                </c:pt>
                <c:pt idx="10">
                  <c:v>1.6845494104992579E-3</c:v>
                </c:pt>
                <c:pt idx="11">
                  <c:v>1.6846862241124561E-3</c:v>
                </c:pt>
                <c:pt idx="12">
                  <c:v>1.6842749955088339E-3</c:v>
                </c:pt>
                <c:pt idx="13">
                  <c:v>1.6844758902132013E-3</c:v>
                </c:pt>
                <c:pt idx="14">
                  <c:v>1.6840939835323057E-3</c:v>
                </c:pt>
                <c:pt idx="15">
                  <c:v>1.6844758902132013E-3</c:v>
                </c:pt>
                <c:pt idx="16">
                  <c:v>1.6846194408897612E-3</c:v>
                </c:pt>
                <c:pt idx="17">
                  <c:v>1.6851264532373156E-3</c:v>
                </c:pt>
                <c:pt idx="18">
                  <c:v>1.6855466658606496E-3</c:v>
                </c:pt>
                <c:pt idx="19">
                  <c:v>3.5195389995976989E-2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FA-4F86-9A3B-71D817001DC9}"/>
            </c:ext>
          </c:extLst>
        </c:ser>
        <c:ser>
          <c:idx val="3"/>
          <c:order val="3"/>
          <c:tx>
            <c:strRef>
              <c:f>'資源評価用table&amp;graph'!$B$37</c:f>
              <c:strCache>
                <c:ptCount val="1"/>
                <c:pt idx="0">
                  <c:v>④串本棒受網0歳魚漁獲量</c:v>
                </c:pt>
              </c:strCache>
            </c:strRef>
          </c:tx>
          <c:spPr>
            <a:ln w="28575" cap="rnd">
              <a:solidFill>
                <a:srgbClr val="3366FF"/>
              </a:solidFill>
              <a:round/>
            </a:ln>
            <a:effectLst/>
          </c:spPr>
          <c:marker>
            <c:symbol val="none"/>
          </c:marker>
          <c:cat>
            <c:numRef>
              <c:f>'資源評価用table&amp;graph'!$C$3:$V$3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'資源評価用table&amp;graph'!$C$37:$V$37</c:f>
              <c:numCache>
                <c:formatCode>General</c:formatCode>
                <c:ptCount val="20"/>
                <c:pt idx="0">
                  <c:v>157</c:v>
                </c:pt>
                <c:pt idx="1">
                  <c:v>171</c:v>
                </c:pt>
                <c:pt idx="2">
                  <c:v>185</c:v>
                </c:pt>
                <c:pt idx="3">
                  <c:v>199</c:v>
                </c:pt>
                <c:pt idx="4">
                  <c:v>213</c:v>
                </c:pt>
                <c:pt idx="5">
                  <c:v>227</c:v>
                </c:pt>
                <c:pt idx="6">
                  <c:v>241</c:v>
                </c:pt>
                <c:pt idx="7">
                  <c:v>255</c:v>
                </c:pt>
                <c:pt idx="8">
                  <c:v>269</c:v>
                </c:pt>
                <c:pt idx="9">
                  <c:v>283</c:v>
                </c:pt>
                <c:pt idx="10">
                  <c:v>297</c:v>
                </c:pt>
                <c:pt idx="11">
                  <c:v>311</c:v>
                </c:pt>
                <c:pt idx="12">
                  <c:v>325</c:v>
                </c:pt>
                <c:pt idx="13">
                  <c:v>339</c:v>
                </c:pt>
                <c:pt idx="14">
                  <c:v>353</c:v>
                </c:pt>
                <c:pt idx="15">
                  <c:v>367</c:v>
                </c:pt>
                <c:pt idx="16">
                  <c:v>381</c:v>
                </c:pt>
                <c:pt idx="17">
                  <c:v>395</c:v>
                </c:pt>
                <c:pt idx="18">
                  <c:v>409</c:v>
                </c:pt>
                <c:pt idx="19">
                  <c:v>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FA-4F86-9A3B-71D817001DC9}"/>
            </c:ext>
          </c:extLst>
        </c:ser>
        <c:ser>
          <c:idx val="4"/>
          <c:order val="4"/>
          <c:tx>
            <c:strRef>
              <c:f>'資源評価用table&amp;graph'!$B$38</c:f>
              <c:strCache>
                <c:ptCount val="1"/>
                <c:pt idx="0">
                  <c:v>⑤伊勢湾まめ板漁業0歳魚漁獲量</c:v>
                </c:pt>
              </c:strCache>
            </c:strRef>
          </c:tx>
          <c:spPr>
            <a:ln>
              <a:solidFill>
                <a:srgbClr val="FF66FF"/>
              </a:solidFill>
            </a:ln>
          </c:spPr>
          <c:marker>
            <c:symbol val="none"/>
          </c:marker>
          <c:cat>
            <c:numRef>
              <c:f>'資源評価用table&amp;graph'!$C$3:$V$3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'資源評価用table&amp;graph'!$C$38:$V$38</c:f>
              <c:numCache>
                <c:formatCode>General</c:formatCode>
                <c:ptCount val="20"/>
                <c:pt idx="0">
                  <c:v>1.8420000000000001</c:v>
                </c:pt>
                <c:pt idx="1">
                  <c:v>1.986</c:v>
                </c:pt>
                <c:pt idx="2">
                  <c:v>2.13</c:v>
                </c:pt>
                <c:pt idx="3">
                  <c:v>2.274</c:v>
                </c:pt>
                <c:pt idx="4">
                  <c:v>2.4180000000000001</c:v>
                </c:pt>
                <c:pt idx="5">
                  <c:v>2.5619999999999998</c:v>
                </c:pt>
                <c:pt idx="6">
                  <c:v>2.706</c:v>
                </c:pt>
                <c:pt idx="7">
                  <c:v>2.85</c:v>
                </c:pt>
                <c:pt idx="8">
                  <c:v>2.9940000000000002</c:v>
                </c:pt>
                <c:pt idx="9">
                  <c:v>3.1379999999999999</c:v>
                </c:pt>
                <c:pt idx="10">
                  <c:v>3.282</c:v>
                </c:pt>
                <c:pt idx="11">
                  <c:v>3.4260000000000002</c:v>
                </c:pt>
                <c:pt idx="12">
                  <c:v>3.57</c:v>
                </c:pt>
                <c:pt idx="13">
                  <c:v>3.714</c:v>
                </c:pt>
                <c:pt idx="14">
                  <c:v>3.8580000000000001</c:v>
                </c:pt>
                <c:pt idx="15">
                  <c:v>4.0019999999999998</c:v>
                </c:pt>
                <c:pt idx="16">
                  <c:v>4.1459999999999999</c:v>
                </c:pt>
                <c:pt idx="17">
                  <c:v>4.29</c:v>
                </c:pt>
                <c:pt idx="18">
                  <c:v>4.4340000000000002</c:v>
                </c:pt>
                <c:pt idx="19">
                  <c:v>4.1909999999999998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F8-4915-B637-F35C00CD5176}"/>
            </c:ext>
          </c:extLst>
        </c:ser>
        <c:ser>
          <c:idx val="6"/>
          <c:order val="5"/>
          <c:tx>
            <c:strRef>
              <c:f>'資源評価用table&amp;graph'!$B$39</c:f>
              <c:strCache>
                <c:ptCount val="1"/>
                <c:pt idx="0">
                  <c:v>⑥千葉県鴨川、千倉定置ジンダ漁獲量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'資源評価用table&amp;graph'!$C$3:$V$3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'資源評価用table&amp;graph'!$C$39:$V$39</c:f>
              <c:numCache>
                <c:formatCode>General</c:formatCode>
                <c:ptCount val="20"/>
                <c:pt idx="0">
                  <c:v>39.591000000000001</c:v>
                </c:pt>
                <c:pt idx="1">
                  <c:v>39.807000000000002</c:v>
                </c:pt>
                <c:pt idx="2">
                  <c:v>40.023000000000003</c:v>
                </c:pt>
                <c:pt idx="3">
                  <c:v>40.238999999999997</c:v>
                </c:pt>
                <c:pt idx="4">
                  <c:v>40.454999999999998</c:v>
                </c:pt>
                <c:pt idx="5">
                  <c:v>40.670999999999999</c:v>
                </c:pt>
                <c:pt idx="6">
                  <c:v>40.887</c:v>
                </c:pt>
                <c:pt idx="7">
                  <c:v>41.103000000000002</c:v>
                </c:pt>
                <c:pt idx="8">
                  <c:v>41.319000000000003</c:v>
                </c:pt>
                <c:pt idx="9">
                  <c:v>41.534999999999997</c:v>
                </c:pt>
                <c:pt idx="10">
                  <c:v>41.750999999999998</c:v>
                </c:pt>
                <c:pt idx="11">
                  <c:v>41.966999999999999</c:v>
                </c:pt>
                <c:pt idx="12">
                  <c:v>42.183</c:v>
                </c:pt>
                <c:pt idx="13">
                  <c:v>42.399000000000001</c:v>
                </c:pt>
                <c:pt idx="14">
                  <c:v>42.615000000000002</c:v>
                </c:pt>
                <c:pt idx="15">
                  <c:v>42.831000000000003</c:v>
                </c:pt>
                <c:pt idx="16">
                  <c:v>43.046999999999997</c:v>
                </c:pt>
                <c:pt idx="17">
                  <c:v>43.262999999999998</c:v>
                </c:pt>
                <c:pt idx="18">
                  <c:v>43.478999999999999</c:v>
                </c:pt>
                <c:pt idx="19">
                  <c:v>36.405000000000001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EC-4B18-9887-484C66536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294288"/>
        <c:axId val="404295920"/>
      </c:lineChart>
      <c:catAx>
        <c:axId val="40429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vert="horz"/>
          <a:lstStyle/>
          <a:p>
            <a:pPr>
              <a:defRPr lang="ja-JP"/>
            </a:pPr>
            <a:endParaRPr lang="en-JP"/>
          </a:p>
        </c:txPr>
        <c:crossAx val="404295920"/>
        <c:crossesAt val="0.1"/>
        <c:auto val="1"/>
        <c:lblAlgn val="ctr"/>
        <c:lblOffset val="100"/>
        <c:noMultiLvlLbl val="0"/>
      </c:catAx>
      <c:valAx>
        <c:axId val="404295920"/>
        <c:scaling>
          <c:logBase val="10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ja-JP"/>
                </a:pPr>
                <a:r>
                  <a:rPr lang="ja-JP"/>
                  <a:t>加入量指標値（対数値）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vert="horz"/>
          <a:lstStyle/>
          <a:p>
            <a:pPr>
              <a:defRPr lang="ja-JP"/>
            </a:pPr>
            <a:endParaRPr lang="en-JP"/>
          </a:p>
        </c:txPr>
        <c:crossAx val="404294288"/>
        <c:crosses val="autoZero"/>
        <c:crossBetween val="between"/>
        <c:majorUnit val="1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5841258891795128"/>
          <c:y val="0.22142284845973201"/>
          <c:w val="0.41351608056053779"/>
          <c:h val="0.58796323834133735"/>
        </c:manualLayout>
      </c:layout>
      <c:overlay val="0"/>
      <c:spPr>
        <a:noFill/>
        <a:ln w="25400">
          <a:noFill/>
        </a:ln>
      </c:spPr>
      <c:txPr>
        <a:bodyPr rot="0" vert="horz"/>
        <a:lstStyle/>
        <a:p>
          <a:pPr>
            <a:defRPr lang="ja-JP"/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0">
          <a:solidFill>
            <a:schemeClr val="tx1">
              <a:lumMod val="95000"/>
              <a:lumOff val="5000"/>
            </a:schemeClr>
          </a:solidFill>
        </a:defRPr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千葉定置ジンダ</a:t>
            </a:r>
            <a:r>
              <a:rPr lang="en-US" altLang="ja-JP"/>
              <a:t>(kg)</a:t>
            </a:r>
            <a:r>
              <a:rPr lang="ja-JP" altLang="en-US"/>
              <a:t>漁獲量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46D9-4B27-B0BF-4DD3735BD592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46D9-4B27-B0BF-4DD3735BD592}"/>
            </c:ext>
          </c:extLst>
        </c:ser>
        <c:ser>
          <c:idx val="1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46D9-4B27-B0BF-4DD3735BD592}"/>
            </c:ext>
          </c:extLst>
        </c:ser>
        <c:ser>
          <c:idx val="2"/>
          <c:order val="3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46D9-4B27-B0BF-4DD3735BD592}"/>
            </c:ext>
          </c:extLst>
        </c:ser>
        <c:ser>
          <c:idx val="3"/>
          <c:order val="4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46D9-4B27-B0BF-4DD3735BD59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46D9-4B27-B0BF-4DD3735BD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843775"/>
        <c:axId val="992546527"/>
      </c:lineChart>
      <c:catAx>
        <c:axId val="103684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92546527"/>
        <c:crosses val="autoZero"/>
        <c:auto val="1"/>
        <c:lblAlgn val="ctr"/>
        <c:lblOffset val="100"/>
        <c:noMultiLvlLbl val="0"/>
      </c:catAx>
      <c:valAx>
        <c:axId val="99254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3684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伊勢湾豆板マアジ当歳漁獲量ｋｇ（指数）</a:t>
            </a:r>
          </a:p>
        </c:rich>
      </c:tx>
      <c:layout>
        <c:manualLayout>
          <c:xMode val="edge"/>
          <c:yMode val="edge"/>
          <c:x val="0.22250926499356119"/>
          <c:y val="2.0171460591636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伊勢湾豆板マアジ当歳!$B$31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伊勢湾豆板マアジ当歳!$C$4:$N$4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xVal>
          <c:yVal>
            <c:numRef>
              <c:f>伊勢湾豆板マアジ当歳!$C$31:$N$31</c:f>
              <c:numCache>
                <c:formatCode>General</c:formatCode>
                <c:ptCount val="12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  <c:pt idx="6">
                  <c:v>319</c:v>
                </c:pt>
                <c:pt idx="7">
                  <c:v>320</c:v>
                </c:pt>
                <c:pt idx="8">
                  <c:v>321</c:v>
                </c:pt>
                <c:pt idx="9">
                  <c:v>322</c:v>
                </c:pt>
                <c:pt idx="10">
                  <c:v>323</c:v>
                </c:pt>
                <c:pt idx="11">
                  <c:v>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D3-4002-90B4-74EBDDFACDF0}"/>
            </c:ext>
          </c:extLst>
        </c:ser>
        <c:ser>
          <c:idx val="1"/>
          <c:order val="1"/>
          <c:tx>
            <c:strRef>
              <c:f>伊勢湾豆板マアジ当歳!$B$32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伊勢湾豆板マアジ当歳!$C$4:$N$4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xVal>
          <c:yVal>
            <c:numRef>
              <c:f>伊勢湾豆板マアジ当歳!$C$32:$N$32</c:f>
              <c:numCache>
                <c:formatCode>General</c:formatCode>
                <c:ptCount val="12"/>
                <c:pt idx="0">
                  <c:v>325</c:v>
                </c:pt>
                <c:pt idx="1">
                  <c:v>326</c:v>
                </c:pt>
                <c:pt idx="2">
                  <c:v>327</c:v>
                </c:pt>
                <c:pt idx="3">
                  <c:v>328</c:v>
                </c:pt>
                <c:pt idx="4">
                  <c:v>329</c:v>
                </c:pt>
                <c:pt idx="5">
                  <c:v>330</c:v>
                </c:pt>
                <c:pt idx="6">
                  <c:v>331</c:v>
                </c:pt>
                <c:pt idx="7">
                  <c:v>332</c:v>
                </c:pt>
                <c:pt idx="8">
                  <c:v>333</c:v>
                </c:pt>
                <c:pt idx="9">
                  <c:v>334</c:v>
                </c:pt>
                <c:pt idx="10">
                  <c:v>335</c:v>
                </c:pt>
                <c:pt idx="11">
                  <c:v>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D3-4002-90B4-74EBDDFACDF0}"/>
            </c:ext>
          </c:extLst>
        </c:ser>
        <c:ser>
          <c:idx val="2"/>
          <c:order val="2"/>
          <c:tx>
            <c:strRef>
              <c:f>伊勢湾豆板マアジ当歳!$B$33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伊勢湾豆板マアジ当歳!$C$4:$N$4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xVal>
          <c:yVal>
            <c:numRef>
              <c:f>伊勢湾豆板マアジ当歳!$C$33:$N$33</c:f>
              <c:numCache>
                <c:formatCode>General</c:formatCode>
                <c:ptCount val="12"/>
                <c:pt idx="0">
                  <c:v>337</c:v>
                </c:pt>
                <c:pt idx="1">
                  <c:v>338</c:v>
                </c:pt>
                <c:pt idx="2">
                  <c:v>339</c:v>
                </c:pt>
                <c:pt idx="3">
                  <c:v>340</c:v>
                </c:pt>
                <c:pt idx="4">
                  <c:v>341</c:v>
                </c:pt>
                <c:pt idx="5">
                  <c:v>342</c:v>
                </c:pt>
                <c:pt idx="6">
                  <c:v>343</c:v>
                </c:pt>
                <c:pt idx="7">
                  <c:v>344</c:v>
                </c:pt>
                <c:pt idx="8">
                  <c:v>345</c:v>
                </c:pt>
                <c:pt idx="9">
                  <c:v>346</c:v>
                </c:pt>
                <c:pt idx="10">
                  <c:v>347</c:v>
                </c:pt>
                <c:pt idx="11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D3-4002-90B4-74EBDDFACDF0}"/>
            </c:ext>
          </c:extLst>
        </c:ser>
        <c:ser>
          <c:idx val="3"/>
          <c:order val="3"/>
          <c:tx>
            <c:strRef>
              <c:f>伊勢湾豆板マアジ当歳!$B$34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伊勢湾豆板マアジ当歳!$C$4:$N$4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xVal>
          <c:yVal>
            <c:numRef>
              <c:f>伊勢湾豆板マアジ当歳!$C$34:$N$34</c:f>
              <c:numCache>
                <c:formatCode>General</c:formatCode>
                <c:ptCount val="12"/>
                <c:pt idx="0">
                  <c:v>349</c:v>
                </c:pt>
                <c:pt idx="1">
                  <c:v>350</c:v>
                </c:pt>
                <c:pt idx="2">
                  <c:v>351</c:v>
                </c:pt>
                <c:pt idx="3">
                  <c:v>352</c:v>
                </c:pt>
                <c:pt idx="4">
                  <c:v>353</c:v>
                </c:pt>
                <c:pt idx="5">
                  <c:v>354</c:v>
                </c:pt>
                <c:pt idx="6">
                  <c:v>355</c:v>
                </c:pt>
                <c:pt idx="7">
                  <c:v>356</c:v>
                </c:pt>
                <c:pt idx="8">
                  <c:v>357</c:v>
                </c:pt>
                <c:pt idx="9">
                  <c:v>358</c:v>
                </c:pt>
                <c:pt idx="10">
                  <c:v>359</c:v>
                </c:pt>
                <c:pt idx="11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D3-4002-90B4-74EBDDFACDF0}"/>
            </c:ext>
          </c:extLst>
        </c:ser>
        <c:ser>
          <c:idx val="4"/>
          <c:order val="4"/>
          <c:tx>
            <c:strRef>
              <c:f>伊勢湾豆板マアジ当歳!$B$35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伊勢湾豆板マアジ当歳!$C$4:$N$4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xVal>
          <c:yVal>
            <c:numRef>
              <c:f>伊勢湾豆板マアジ当歳!$C$35:$N$35</c:f>
              <c:numCache>
                <c:formatCode>General</c:formatCode>
                <c:ptCount val="12"/>
                <c:pt idx="0">
                  <c:v>361</c:v>
                </c:pt>
                <c:pt idx="1">
                  <c:v>362</c:v>
                </c:pt>
                <c:pt idx="2">
                  <c:v>363</c:v>
                </c:pt>
                <c:pt idx="3">
                  <c:v>364</c:v>
                </c:pt>
                <c:pt idx="4">
                  <c:v>365</c:v>
                </c:pt>
                <c:pt idx="5">
                  <c:v>366</c:v>
                </c:pt>
                <c:pt idx="6">
                  <c:v>367</c:v>
                </c:pt>
                <c:pt idx="7">
                  <c:v>368</c:v>
                </c:pt>
                <c:pt idx="8">
                  <c:v>369</c:v>
                </c:pt>
                <c:pt idx="9">
                  <c:v>370</c:v>
                </c:pt>
                <c:pt idx="10">
                  <c:v>371</c:v>
                </c:pt>
                <c:pt idx="11">
                  <c:v>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D3-4002-90B4-74EBDDFACDF0}"/>
            </c:ext>
          </c:extLst>
        </c:ser>
        <c:ser>
          <c:idx val="5"/>
          <c:order val="5"/>
          <c:tx>
            <c:strRef>
              <c:f>伊勢湾豆板マアジ当歳!$B$36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伊勢湾豆板マアジ当歳!$C$4:$N$4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xVal>
          <c:yVal>
            <c:numRef>
              <c:f>伊勢湾豆板マアジ当歳!$C$36:$N$36</c:f>
              <c:numCache>
                <c:formatCode>General</c:formatCode>
                <c:ptCount val="12"/>
                <c:pt idx="0">
                  <c:v>373</c:v>
                </c:pt>
                <c:pt idx="1">
                  <c:v>374</c:v>
                </c:pt>
                <c:pt idx="2">
                  <c:v>375</c:v>
                </c:pt>
                <c:pt idx="3">
                  <c:v>376</c:v>
                </c:pt>
                <c:pt idx="4">
                  <c:v>377</c:v>
                </c:pt>
                <c:pt idx="5">
                  <c:v>378</c:v>
                </c:pt>
                <c:pt idx="6">
                  <c:v>379</c:v>
                </c:pt>
                <c:pt idx="7">
                  <c:v>380</c:v>
                </c:pt>
                <c:pt idx="8">
                  <c:v>381</c:v>
                </c:pt>
                <c:pt idx="9">
                  <c:v>382</c:v>
                </c:pt>
                <c:pt idx="10">
                  <c:v>383</c:v>
                </c:pt>
                <c:pt idx="11">
                  <c:v>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D3-4002-90B4-74EBDDFAC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843775"/>
        <c:axId val="992546527"/>
      </c:scatterChart>
      <c:valAx>
        <c:axId val="103684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92546527"/>
        <c:crosses val="autoZero"/>
        <c:crossBetween val="midCat"/>
      </c:valAx>
      <c:valAx>
        <c:axId val="99254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36843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棒受網（潮岬周辺）当歳魚（ｔ）漁獲量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'串本棒受け網マアジ漁獲量（当歳魚のみ）'!$A$28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'串本棒受け網マアジ漁獲量（当歳魚のみ）'!$B$2:$H$2</c:f>
              <c:strCache>
                <c:ptCount val="7"/>
                <c:pt idx="0">
                  <c:v>５月</c:v>
                </c:pt>
                <c:pt idx="1">
                  <c:v>６月</c:v>
                </c:pt>
                <c:pt idx="2">
                  <c:v>７月</c:v>
                </c:pt>
                <c:pt idx="3">
                  <c:v>８月</c:v>
                </c:pt>
                <c:pt idx="4">
                  <c:v>９月</c:v>
                </c:pt>
                <c:pt idx="5">
                  <c:v>10月</c:v>
                </c:pt>
                <c:pt idx="6">
                  <c:v>11月</c:v>
                </c:pt>
              </c:strCache>
            </c:strRef>
          </c:cat>
          <c:val>
            <c:numRef>
              <c:f>'串本棒受け網マアジ漁獲量（当歳魚のみ）'!$B$28:$H$28</c:f>
              <c:numCache>
                <c:formatCode>0.0</c:formatCode>
                <c:ptCount val="7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E-4926-BDD9-302D137F2D55}"/>
            </c:ext>
          </c:extLst>
        </c:ser>
        <c:ser>
          <c:idx val="0"/>
          <c:order val="1"/>
          <c:tx>
            <c:strRef>
              <c:f>'串本棒受け網マアジ漁獲量（当歳魚のみ）'!$A$29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'串本棒受け網マアジ漁獲量（当歳魚のみ）'!$B$2:$H$2</c:f>
              <c:strCache>
                <c:ptCount val="7"/>
                <c:pt idx="0">
                  <c:v>５月</c:v>
                </c:pt>
                <c:pt idx="1">
                  <c:v>６月</c:v>
                </c:pt>
                <c:pt idx="2">
                  <c:v>７月</c:v>
                </c:pt>
                <c:pt idx="3">
                  <c:v>８月</c:v>
                </c:pt>
                <c:pt idx="4">
                  <c:v>９月</c:v>
                </c:pt>
                <c:pt idx="5">
                  <c:v>10月</c:v>
                </c:pt>
                <c:pt idx="6">
                  <c:v>11月</c:v>
                </c:pt>
              </c:strCache>
            </c:strRef>
          </c:cat>
          <c:val>
            <c:numRef>
              <c:f>'串本棒受け網マアジ漁獲量（当歳魚のみ）'!$B$29:$H$29</c:f>
              <c:numCache>
                <c:formatCode>0.0</c:formatCode>
                <c:ptCount val="7"/>
                <c:pt idx="0">
                  <c:v>183</c:v>
                </c:pt>
                <c:pt idx="1">
                  <c:v>184</c:v>
                </c:pt>
                <c:pt idx="2">
                  <c:v>185</c:v>
                </c:pt>
                <c:pt idx="3">
                  <c:v>186</c:v>
                </c:pt>
                <c:pt idx="4">
                  <c:v>187</c:v>
                </c:pt>
                <c:pt idx="5">
                  <c:v>188</c:v>
                </c:pt>
                <c:pt idx="6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0E-4926-BDD9-302D137F2D55}"/>
            </c:ext>
          </c:extLst>
        </c:ser>
        <c:ser>
          <c:idx val="1"/>
          <c:order val="2"/>
          <c:tx>
            <c:strRef>
              <c:f>'串本棒受け網マアジ漁獲量（当歳魚のみ）'!$A$30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'串本棒受け網マアジ漁獲量（当歳魚のみ）'!$B$2:$H$2</c:f>
              <c:strCache>
                <c:ptCount val="7"/>
                <c:pt idx="0">
                  <c:v>５月</c:v>
                </c:pt>
                <c:pt idx="1">
                  <c:v>６月</c:v>
                </c:pt>
                <c:pt idx="2">
                  <c:v>７月</c:v>
                </c:pt>
                <c:pt idx="3">
                  <c:v>８月</c:v>
                </c:pt>
                <c:pt idx="4">
                  <c:v>９月</c:v>
                </c:pt>
                <c:pt idx="5">
                  <c:v>10月</c:v>
                </c:pt>
                <c:pt idx="6">
                  <c:v>11月</c:v>
                </c:pt>
              </c:strCache>
            </c:strRef>
          </c:cat>
          <c:val>
            <c:numRef>
              <c:f>'串本棒受け網マアジ漁獲量（当歳魚のみ）'!$B$30:$H$30</c:f>
              <c:numCache>
                <c:formatCode>0.0</c:formatCode>
                <c:ptCount val="7"/>
                <c:pt idx="0">
                  <c:v>190</c:v>
                </c:pt>
                <c:pt idx="1">
                  <c:v>191</c:v>
                </c:pt>
                <c:pt idx="2">
                  <c:v>192</c:v>
                </c:pt>
                <c:pt idx="3">
                  <c:v>193</c:v>
                </c:pt>
                <c:pt idx="4">
                  <c:v>194</c:v>
                </c:pt>
                <c:pt idx="5">
                  <c:v>195</c:v>
                </c:pt>
                <c:pt idx="6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0E-4926-BDD9-302D137F2D55}"/>
            </c:ext>
          </c:extLst>
        </c:ser>
        <c:ser>
          <c:idx val="2"/>
          <c:order val="3"/>
          <c:tx>
            <c:strRef>
              <c:f>'串本棒受け網マアジ漁獲量（当歳魚のみ）'!$A$31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'串本棒受け網マアジ漁獲量（当歳魚のみ）'!$B$2:$H$2</c:f>
              <c:strCache>
                <c:ptCount val="7"/>
                <c:pt idx="0">
                  <c:v>５月</c:v>
                </c:pt>
                <c:pt idx="1">
                  <c:v>６月</c:v>
                </c:pt>
                <c:pt idx="2">
                  <c:v>７月</c:v>
                </c:pt>
                <c:pt idx="3">
                  <c:v>８月</c:v>
                </c:pt>
                <c:pt idx="4">
                  <c:v>９月</c:v>
                </c:pt>
                <c:pt idx="5">
                  <c:v>10月</c:v>
                </c:pt>
                <c:pt idx="6">
                  <c:v>11月</c:v>
                </c:pt>
              </c:strCache>
            </c:strRef>
          </c:cat>
          <c:val>
            <c:numRef>
              <c:f>'串本棒受け網マアジ漁獲量（当歳魚のみ）'!$B$31:$H$31</c:f>
              <c:numCache>
                <c:formatCode>0.0</c:formatCode>
                <c:ptCount val="7"/>
                <c:pt idx="0">
                  <c:v>197</c:v>
                </c:pt>
                <c:pt idx="1">
                  <c:v>198</c:v>
                </c:pt>
                <c:pt idx="2">
                  <c:v>199</c:v>
                </c:pt>
                <c:pt idx="3">
                  <c:v>200</c:v>
                </c:pt>
                <c:pt idx="4">
                  <c:v>201</c:v>
                </c:pt>
                <c:pt idx="5">
                  <c:v>202</c:v>
                </c:pt>
                <c:pt idx="6">
                  <c:v>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0E-4926-BDD9-302D137F2D55}"/>
            </c:ext>
          </c:extLst>
        </c:ser>
        <c:ser>
          <c:idx val="3"/>
          <c:order val="4"/>
          <c:tx>
            <c:strRef>
              <c:f>'串本棒受け網マアジ漁獲量（当歳魚のみ）'!$A$32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'串本棒受け網マアジ漁獲量（当歳魚のみ）'!$B$2:$H$2</c:f>
              <c:strCache>
                <c:ptCount val="7"/>
                <c:pt idx="0">
                  <c:v>５月</c:v>
                </c:pt>
                <c:pt idx="1">
                  <c:v>６月</c:v>
                </c:pt>
                <c:pt idx="2">
                  <c:v>７月</c:v>
                </c:pt>
                <c:pt idx="3">
                  <c:v>８月</c:v>
                </c:pt>
                <c:pt idx="4">
                  <c:v>９月</c:v>
                </c:pt>
                <c:pt idx="5">
                  <c:v>10月</c:v>
                </c:pt>
                <c:pt idx="6">
                  <c:v>11月</c:v>
                </c:pt>
              </c:strCache>
            </c:strRef>
          </c:cat>
          <c:val>
            <c:numRef>
              <c:f>'串本棒受け網マアジ漁獲量（当歳魚のみ）'!$B$32:$H$32</c:f>
              <c:numCache>
                <c:formatCode>0.0</c:formatCode>
                <c:ptCount val="7"/>
                <c:pt idx="0">
                  <c:v>204</c:v>
                </c:pt>
                <c:pt idx="1">
                  <c:v>205</c:v>
                </c:pt>
                <c:pt idx="2">
                  <c:v>206</c:v>
                </c:pt>
                <c:pt idx="3">
                  <c:v>207</c:v>
                </c:pt>
                <c:pt idx="4">
                  <c:v>208</c:v>
                </c:pt>
                <c:pt idx="5">
                  <c:v>209</c:v>
                </c:pt>
                <c:pt idx="6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0E-4926-BDD9-302D137F2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843775"/>
        <c:axId val="992546527"/>
      </c:lineChart>
      <c:catAx>
        <c:axId val="103684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92546527"/>
        <c:crosses val="autoZero"/>
        <c:auto val="1"/>
        <c:lblAlgn val="ctr"/>
        <c:lblOffset val="100"/>
        <c:noMultiLvlLbl val="0"/>
      </c:catAx>
      <c:valAx>
        <c:axId val="99254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3684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/>
            </a:pPr>
            <a:r>
              <a:rPr lang="ja-JP" altLang="en-US"/>
              <a:t>指標値の相乗平均</a:t>
            </a:r>
          </a:p>
        </c:rich>
      </c:tx>
      <c:layout>
        <c:manualLayout>
          <c:xMode val="edge"/>
          <c:yMode val="edge"/>
          <c:x val="0.34885379257320531"/>
          <c:y val="2.774566810743472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4559971930946911"/>
          <c:y val="7.7839223585423917E-2"/>
          <c:w val="0.7208447024748984"/>
          <c:h val="0.71778477690288711"/>
        </c:manualLayout>
      </c:layout>
      <c:lineChart>
        <c:grouping val="standard"/>
        <c:varyColors val="0"/>
        <c:ser>
          <c:idx val="0"/>
          <c:order val="0"/>
          <c:tx>
            <c:strRef>
              <c:f>'漁海況用（３月会議用）'!$N$5</c:f>
              <c:strCache>
                <c:ptCount val="1"/>
                <c:pt idx="0">
                  <c:v>4-3</c:v>
                </c:pt>
              </c:strCache>
            </c:strRef>
          </c:tx>
          <c:spPr>
            <a:ln w="31750">
              <a:solidFill>
                <a:schemeClr val="tx1">
                  <a:alpha val="97000"/>
                </a:schemeClr>
              </a:solidFill>
            </a:ln>
          </c:spPr>
          <c:marker>
            <c:symbol val="none"/>
          </c:marker>
          <c:cat>
            <c:numRef>
              <c:f>'漁海況用（３月会議用）'!$A$6:$A$24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'漁海況用（３月会議用）'!$N$6:$N$24</c:f>
              <c:numCache>
                <c:formatCode>0.0_ </c:formatCode>
                <c:ptCount val="13"/>
                <c:pt idx="0">
                  <c:v>2.9350726162173184</c:v>
                </c:pt>
                <c:pt idx="1">
                  <c:v>3.3258484338083156</c:v>
                </c:pt>
                <c:pt idx="2">
                  <c:v>3.5853901418907488</c:v>
                </c:pt>
                <c:pt idx="3">
                  <c:v>3.8196934524179538</c:v>
                </c:pt>
                <c:pt idx="4">
                  <c:v>4.0294610460997866</c:v>
                </c:pt>
                <c:pt idx="5">
                  <c:v>4.2215503454225676</c:v>
                </c:pt>
                <c:pt idx="6">
                  <c:v>4.4004522422715233</c:v>
                </c:pt>
                <c:pt idx="7">
                  <c:v>4.5696293241190942</c:v>
                </c:pt>
                <c:pt idx="8">
                  <c:v>4.7305363771561382</c:v>
                </c:pt>
                <c:pt idx="9">
                  <c:v>4.8851952350407615</c:v>
                </c:pt>
                <c:pt idx="10">
                  <c:v>5.0341672217261477</c:v>
                </c:pt>
                <c:pt idx="11">
                  <c:v>5.1785281184412897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2-44E0-91AC-7D9CD0100EE1}"/>
            </c:ext>
          </c:extLst>
        </c:ser>
        <c:ser>
          <c:idx val="1"/>
          <c:order val="1"/>
          <c:tx>
            <c:strRef>
              <c:f>'漁海況用（３月会議用）'!$O$5</c:f>
              <c:strCache>
                <c:ptCount val="1"/>
                <c:pt idx="0">
                  <c:v>4-2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'漁海況用（３月会議用）'!$A$6:$A$24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'漁海況用（３月会議用）'!$O$6:$O$24</c:f>
              <c:numCache>
                <c:formatCode>0.0_ </c:formatCode>
                <c:ptCount val="13"/>
                <c:pt idx="0">
                  <c:v>3.8721926061210197</c:v>
                </c:pt>
                <c:pt idx="1">
                  <c:v>4.0674788903221879</c:v>
                </c:pt>
                <c:pt idx="2">
                  <c:v>4.2036690526410494</c:v>
                </c:pt>
                <c:pt idx="3">
                  <c:v>4.3582958755737513</c:v>
                </c:pt>
                <c:pt idx="4">
                  <c:v>4.5084847319029313</c:v>
                </c:pt>
                <c:pt idx="5">
                  <c:v>4.6540281760320497</c:v>
                </c:pt>
                <c:pt idx="6">
                  <c:v>4.7946204440407607</c:v>
                </c:pt>
                <c:pt idx="7">
                  <c:v>4.9324720337699972</c:v>
                </c:pt>
                <c:pt idx="8">
                  <c:v>5.0700897507000562</c:v>
                </c:pt>
                <c:pt idx="9">
                  <c:v>5.2040020291332949</c:v>
                </c:pt>
                <c:pt idx="10">
                  <c:v>5.3289276758635813</c:v>
                </c:pt>
                <c:pt idx="11">
                  <c:v>5.4625786762565642</c:v>
                </c:pt>
                <c:pt idx="12">
                  <c:v>5.5778719043683074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C2-44E0-91AC-7D9CD0100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562304"/>
        <c:axId val="18608384"/>
      </c:lineChart>
      <c:catAx>
        <c:axId val="39656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 rot="-5400000" vert="horz"/>
          <a:lstStyle/>
          <a:p>
            <a:pPr>
              <a:defRPr lang="ja-JP"/>
            </a:pPr>
            <a:endParaRPr lang="en-JP"/>
          </a:p>
        </c:txPr>
        <c:crossAx val="18608384"/>
        <c:crosses val="autoZero"/>
        <c:auto val="1"/>
        <c:lblAlgn val="ctr"/>
        <c:lblOffset val="100"/>
        <c:tickLblSkip val="2"/>
        <c:noMultiLvlLbl val="0"/>
      </c:catAx>
      <c:valAx>
        <c:axId val="18608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ja-JP"/>
                </a:pPr>
                <a:r>
                  <a:rPr lang="en-US"/>
                  <a:t>4</a:t>
                </a:r>
                <a:r>
                  <a:rPr lang="ja-JP"/>
                  <a:t>～翌年</a:t>
                </a:r>
                <a:r>
                  <a:rPr lang="en-US"/>
                  <a:t>3</a:t>
                </a:r>
                <a:r>
                  <a:rPr lang="ja-JP"/>
                  <a:t>月までの相乗平均</a:t>
                </a:r>
              </a:p>
            </c:rich>
          </c:tx>
          <c:layout>
            <c:manualLayout>
              <c:xMode val="edge"/>
              <c:yMode val="edge"/>
              <c:x val="8.523942129185072E-3"/>
              <c:y val="0.14997580609686359"/>
            </c:manualLayout>
          </c:layout>
          <c:overlay val="0"/>
        </c:title>
        <c:numFmt formatCode="0.0_ 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lang="ja-JP"/>
            </a:pPr>
            <a:endParaRPr lang="en-JP"/>
          </a:p>
        </c:txPr>
        <c:crossAx val="396562304"/>
        <c:crosses val="autoZero"/>
        <c:crossBetween val="between"/>
      </c:valAx>
      <c:spPr>
        <a:noFill/>
        <a:ln w="12700">
          <a:noFill/>
        </a:ln>
      </c:spPr>
    </c:plotArea>
    <c:legend>
      <c:legendPos val="r"/>
      <c:layout>
        <c:manualLayout>
          <c:xMode val="edge"/>
          <c:yMode val="edge"/>
          <c:x val="0.44207317073170732"/>
          <c:y val="0.11452543292423642"/>
          <c:w val="0.32469512195121958"/>
          <c:h val="0.1512497100653116"/>
        </c:manualLayout>
      </c:layout>
      <c:overlay val="0"/>
      <c:txPr>
        <a:bodyPr/>
        <a:lstStyle/>
        <a:p>
          <a:pPr>
            <a:defRPr lang="ja-JP"/>
          </a:pPr>
          <a:endParaRPr lang="en-JP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 b="0"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1800"/>
            </a:pPr>
            <a:r>
              <a:rPr lang="ja-JP" altLang="en-US" sz="1800"/>
              <a:t>加入量指標値（対数、</a:t>
            </a:r>
            <a:r>
              <a:rPr lang="en-US" altLang="ja-JP" sz="1800"/>
              <a:t>2017</a:t>
            </a:r>
            <a:r>
              <a:rPr lang="ja-JP" altLang="en-US" sz="1800"/>
              <a:t>年まで））</a:t>
            </a:r>
          </a:p>
        </c:rich>
      </c:tx>
      <c:layout>
        <c:manualLayout>
          <c:xMode val="edge"/>
          <c:yMode val="edge"/>
          <c:x val="0.22010198725159355"/>
          <c:y val="1.860465116279069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062977169386959"/>
          <c:y val="6.8043531143972852E-2"/>
          <c:w val="0.75322942855506425"/>
          <c:h val="0.74746712758466161"/>
        </c:manualLayout>
      </c:layout>
      <c:lineChart>
        <c:grouping val="standard"/>
        <c:varyColors val="0"/>
        <c:ser>
          <c:idx val="0"/>
          <c:order val="0"/>
          <c:tx>
            <c:v>宮崎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'資源評価用table&amp;graph'!$C$3:$T$3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'資源評価用table&amp;graph'!$C$34:$T$34</c:f>
              <c:numCache>
                <c:formatCode>General</c:formatCode>
                <c:ptCount val="18"/>
                <c:pt idx="0">
                  <c:v>0.42646035642223401</c:v>
                </c:pt>
                <c:pt idx="1">
                  <c:v>0.43428307244004927</c:v>
                </c:pt>
                <c:pt idx="2">
                  <c:v>0.44181949161720857</c:v>
                </c:pt>
                <c:pt idx="3">
                  <c:v>0.44908871313907184</c:v>
                </c:pt>
                <c:pt idx="4">
                  <c:v>0.45610791846394133</c:v>
                </c:pt>
                <c:pt idx="5">
                  <c:v>0.46289262989831592</c:v>
                </c:pt>
                <c:pt idx="6">
                  <c:v>0.46945692571039072</c:v>
                </c:pt>
                <c:pt idx="7">
                  <c:v>0.47581362044250203</c:v>
                </c:pt>
                <c:pt idx="8">
                  <c:v>0.48197441710658123</c:v>
                </c:pt>
                <c:pt idx="9">
                  <c:v>0.4879500364742666</c:v>
                </c:pt>
                <c:pt idx="10">
                  <c:v>0.49375032756392245</c:v>
                </c:pt>
                <c:pt idx="11">
                  <c:v>0.499384362582038</c:v>
                </c:pt>
                <c:pt idx="12">
                  <c:v>0.50486051892686568</c:v>
                </c:pt>
                <c:pt idx="13">
                  <c:v>0.51018655035803895</c:v>
                </c:pt>
                <c:pt idx="14">
                  <c:v>0.51536964904134464</c:v>
                </c:pt>
                <c:pt idx="15">
                  <c:v>0.52041649986653316</c:v>
                </c:pt>
                <c:pt idx="16">
                  <c:v>0.52533332818862177</c:v>
                </c:pt>
                <c:pt idx="17">
                  <c:v>0.530125941945082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95-4D22-9695-7DD6DEC32A34}"/>
            </c:ext>
          </c:extLst>
        </c:ser>
        <c:ser>
          <c:idx val="1"/>
          <c:order val="1"/>
          <c:tx>
            <c:v>宇和海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'資源評価用table&amp;graph'!$C$3:$T$3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'資源評価用table&amp;graph'!$C$35:$T$35</c:f>
              <c:numCache>
                <c:formatCode>General</c:formatCode>
                <c:ptCount val="18"/>
                <c:pt idx="0">
                  <c:v>30.303011449104353</c:v>
                </c:pt>
                <c:pt idx="1">
                  <c:v>54.390389860844394</c:v>
                </c:pt>
                <c:pt idx="2">
                  <c:v>78.424003247556755</c:v>
                </c:pt>
                <c:pt idx="3">
                  <c:v>102.44182755164692</c:v>
                </c:pt>
                <c:pt idx="4">
                  <c:v>126.4528760236509</c:v>
                </c:pt>
                <c:pt idx="5">
                  <c:v>150.4603963719025</c:v>
                </c:pt>
                <c:pt idx="6">
                  <c:v>174.46584624527574</c:v>
                </c:pt>
                <c:pt idx="7">
                  <c:v>198.46997738043837</c:v>
                </c:pt>
                <c:pt idx="8">
                  <c:v>222.47321683666922</c:v>
                </c:pt>
                <c:pt idx="9">
                  <c:v>246.47582521997541</c:v>
                </c:pt>
                <c:pt idx="10">
                  <c:v>270.47797058752082</c:v>
                </c:pt>
                <c:pt idx="11">
                  <c:v>294.47976618440003</c:v>
                </c:pt>
                <c:pt idx="12">
                  <c:v>318.48129110678121</c:v>
                </c:pt>
                <c:pt idx="13">
                  <c:v>342.48260227229207</c:v>
                </c:pt>
                <c:pt idx="14">
                  <c:v>366.48374168477301</c:v>
                </c:pt>
                <c:pt idx="15">
                  <c:v>390.48474101891452</c:v>
                </c:pt>
                <c:pt idx="16">
                  <c:v>414.48562461154876</c:v>
                </c:pt>
                <c:pt idx="17">
                  <c:v>438.48641147029088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95-4D22-9695-7DD6DEC32A34}"/>
            </c:ext>
          </c:extLst>
        </c:ser>
        <c:ser>
          <c:idx val="2"/>
          <c:order val="2"/>
          <c:tx>
            <c:v>宿毛湾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'資源評価用table&amp;graph'!$C$3:$T$3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'資源評価用table&amp;graph'!$C$36:$T$36</c:f>
              <c:numCache>
                <c:formatCode>General</c:formatCode>
                <c:ptCount val="18"/>
                <c:pt idx="0">
                  <c:v>1.6852579932393425E-3</c:v>
                </c:pt>
                <c:pt idx="1">
                  <c:v>1.6851940976301038E-3</c:v>
                </c:pt>
                <c:pt idx="2">
                  <c:v>1.6850791081482329E-3</c:v>
                </c:pt>
                <c:pt idx="3">
                  <c:v>1.6842749955088339E-3</c:v>
                </c:pt>
                <c:pt idx="4">
                  <c:v>1.6857316600442747E-3</c:v>
                </c:pt>
                <c:pt idx="5">
                  <c:v>1.6849785161997925E-3</c:v>
                </c:pt>
                <c:pt idx="6">
                  <c:v>1.6853941485974026E-3</c:v>
                </c:pt>
                <c:pt idx="7">
                  <c:v>1.7506410927455845E-3</c:v>
                </c:pt>
                <c:pt idx="8">
                  <c:v>1.6888522145554604E-3</c:v>
                </c:pt>
                <c:pt idx="9">
                  <c:v>1.6844758902132013E-3</c:v>
                </c:pt>
                <c:pt idx="10">
                  <c:v>1.6845494104992579E-3</c:v>
                </c:pt>
                <c:pt idx="11">
                  <c:v>1.6846862241124561E-3</c:v>
                </c:pt>
                <c:pt idx="12">
                  <c:v>1.6842749955088339E-3</c:v>
                </c:pt>
                <c:pt idx="13">
                  <c:v>1.6844758902132013E-3</c:v>
                </c:pt>
                <c:pt idx="14">
                  <c:v>1.6840939835323057E-3</c:v>
                </c:pt>
                <c:pt idx="15">
                  <c:v>1.6844758902132013E-3</c:v>
                </c:pt>
                <c:pt idx="16">
                  <c:v>1.6846194408897612E-3</c:v>
                </c:pt>
                <c:pt idx="17">
                  <c:v>1.6851264532373156E-3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95-4D22-9695-7DD6DEC32A34}"/>
            </c:ext>
          </c:extLst>
        </c:ser>
        <c:ser>
          <c:idx val="3"/>
          <c:order val="3"/>
          <c:tx>
            <c:v>串本</c:v>
          </c:tx>
          <c:spPr>
            <a:ln w="28575" cap="rnd">
              <a:solidFill>
                <a:srgbClr val="3366FF"/>
              </a:solidFill>
              <a:round/>
            </a:ln>
            <a:effectLst/>
          </c:spPr>
          <c:marker>
            <c:symbol val="none"/>
          </c:marker>
          <c:cat>
            <c:numRef>
              <c:f>'資源評価用table&amp;graph'!$C$3:$T$3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'資源評価用table&amp;graph'!$C$37:$T$37</c:f>
              <c:numCache>
                <c:formatCode>General</c:formatCode>
                <c:ptCount val="18"/>
                <c:pt idx="0">
                  <c:v>157</c:v>
                </c:pt>
                <c:pt idx="1">
                  <c:v>171</c:v>
                </c:pt>
                <c:pt idx="2">
                  <c:v>185</c:v>
                </c:pt>
                <c:pt idx="3">
                  <c:v>199</c:v>
                </c:pt>
                <c:pt idx="4">
                  <c:v>213</c:v>
                </c:pt>
                <c:pt idx="5">
                  <c:v>227</c:v>
                </c:pt>
                <c:pt idx="6">
                  <c:v>241</c:v>
                </c:pt>
                <c:pt idx="7">
                  <c:v>255</c:v>
                </c:pt>
                <c:pt idx="8">
                  <c:v>269</c:v>
                </c:pt>
                <c:pt idx="9">
                  <c:v>283</c:v>
                </c:pt>
                <c:pt idx="10">
                  <c:v>297</c:v>
                </c:pt>
                <c:pt idx="11">
                  <c:v>311</c:v>
                </c:pt>
                <c:pt idx="12">
                  <c:v>325</c:v>
                </c:pt>
                <c:pt idx="13">
                  <c:v>339</c:v>
                </c:pt>
                <c:pt idx="14">
                  <c:v>353</c:v>
                </c:pt>
                <c:pt idx="15">
                  <c:v>367</c:v>
                </c:pt>
                <c:pt idx="16">
                  <c:v>381</c:v>
                </c:pt>
                <c:pt idx="17">
                  <c:v>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95-4D22-9695-7DD6DEC32A34}"/>
            </c:ext>
          </c:extLst>
        </c:ser>
        <c:ser>
          <c:idx val="4"/>
          <c:order val="4"/>
          <c:tx>
            <c:v>伊勢湾</c:v>
          </c:tx>
          <c:spPr>
            <a:ln>
              <a:solidFill>
                <a:srgbClr val="FF66FF"/>
              </a:solidFill>
            </a:ln>
          </c:spPr>
          <c:marker>
            <c:symbol val="none"/>
          </c:marker>
          <c:cat>
            <c:numRef>
              <c:f>'資源評価用table&amp;graph'!$C$3:$T$3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'資源評価用table&amp;graph'!$C$38:$T$38</c:f>
              <c:numCache>
                <c:formatCode>General</c:formatCode>
                <c:ptCount val="18"/>
                <c:pt idx="0">
                  <c:v>1.8420000000000001</c:v>
                </c:pt>
                <c:pt idx="1">
                  <c:v>1.986</c:v>
                </c:pt>
                <c:pt idx="2">
                  <c:v>2.13</c:v>
                </c:pt>
                <c:pt idx="3">
                  <c:v>2.274</c:v>
                </c:pt>
                <c:pt idx="4">
                  <c:v>2.4180000000000001</c:v>
                </c:pt>
                <c:pt idx="5">
                  <c:v>2.5619999999999998</c:v>
                </c:pt>
                <c:pt idx="6">
                  <c:v>2.706</c:v>
                </c:pt>
                <c:pt idx="7">
                  <c:v>2.85</c:v>
                </c:pt>
                <c:pt idx="8">
                  <c:v>2.9940000000000002</c:v>
                </c:pt>
                <c:pt idx="9">
                  <c:v>3.1379999999999999</c:v>
                </c:pt>
                <c:pt idx="10">
                  <c:v>3.282</c:v>
                </c:pt>
                <c:pt idx="11">
                  <c:v>3.4260000000000002</c:v>
                </c:pt>
                <c:pt idx="12">
                  <c:v>3.57</c:v>
                </c:pt>
                <c:pt idx="13">
                  <c:v>3.714</c:v>
                </c:pt>
                <c:pt idx="14">
                  <c:v>3.8580000000000001</c:v>
                </c:pt>
                <c:pt idx="15">
                  <c:v>4.0019999999999998</c:v>
                </c:pt>
                <c:pt idx="16">
                  <c:v>4.1459999999999999</c:v>
                </c:pt>
                <c:pt idx="17">
                  <c:v>4.29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95-4D22-9695-7DD6DEC32A34}"/>
            </c:ext>
          </c:extLst>
        </c:ser>
        <c:ser>
          <c:idx val="6"/>
          <c:order val="5"/>
          <c:tx>
            <c:v>外房</c:v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'資源評価用table&amp;graph'!$C$3:$T$3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'資源評価用table&amp;graph'!$C$39:$T$39</c:f>
              <c:numCache>
                <c:formatCode>General</c:formatCode>
                <c:ptCount val="18"/>
                <c:pt idx="0">
                  <c:v>39.591000000000001</c:v>
                </c:pt>
                <c:pt idx="1">
                  <c:v>39.807000000000002</c:v>
                </c:pt>
                <c:pt idx="2">
                  <c:v>40.023000000000003</c:v>
                </c:pt>
                <c:pt idx="3">
                  <c:v>40.238999999999997</c:v>
                </c:pt>
                <c:pt idx="4">
                  <c:v>40.454999999999998</c:v>
                </c:pt>
                <c:pt idx="5">
                  <c:v>40.670999999999999</c:v>
                </c:pt>
                <c:pt idx="6">
                  <c:v>40.887</c:v>
                </c:pt>
                <c:pt idx="7">
                  <c:v>41.103000000000002</c:v>
                </c:pt>
                <c:pt idx="8">
                  <c:v>41.319000000000003</c:v>
                </c:pt>
                <c:pt idx="9">
                  <c:v>41.534999999999997</c:v>
                </c:pt>
                <c:pt idx="10">
                  <c:v>41.750999999999998</c:v>
                </c:pt>
                <c:pt idx="11">
                  <c:v>41.966999999999999</c:v>
                </c:pt>
                <c:pt idx="12">
                  <c:v>42.183</c:v>
                </c:pt>
                <c:pt idx="13">
                  <c:v>42.399000000000001</c:v>
                </c:pt>
                <c:pt idx="14">
                  <c:v>42.615000000000002</c:v>
                </c:pt>
                <c:pt idx="15">
                  <c:v>42.831000000000003</c:v>
                </c:pt>
                <c:pt idx="16">
                  <c:v>43.046999999999997</c:v>
                </c:pt>
                <c:pt idx="17">
                  <c:v>43.262999999999998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95-4D22-9695-7DD6DEC32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294288"/>
        <c:axId val="404295920"/>
      </c:lineChart>
      <c:catAx>
        <c:axId val="40429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vert="horz"/>
          <a:lstStyle/>
          <a:p>
            <a:pPr>
              <a:defRPr lang="ja-JP" sz="1600"/>
            </a:pPr>
            <a:endParaRPr lang="en-JP"/>
          </a:p>
        </c:txPr>
        <c:crossAx val="404295920"/>
        <c:crossesAt val="0.1"/>
        <c:auto val="1"/>
        <c:lblAlgn val="ctr"/>
        <c:lblOffset val="100"/>
        <c:noMultiLvlLbl val="0"/>
      </c:catAx>
      <c:valAx>
        <c:axId val="404295920"/>
        <c:scaling>
          <c:logBase val="10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ja-JP" sz="1600"/>
                </a:pPr>
                <a:r>
                  <a:rPr lang="ja-JP" sz="1600"/>
                  <a:t>加入量指標値（対数値）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vert="horz"/>
          <a:lstStyle/>
          <a:p>
            <a:pPr>
              <a:defRPr lang="ja-JP" sz="1600"/>
            </a:pPr>
            <a:endParaRPr lang="en-JP"/>
          </a:p>
        </c:txPr>
        <c:crossAx val="404294288"/>
        <c:crosses val="autoZero"/>
        <c:crossBetween val="between"/>
        <c:majorUnit val="1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7247349735721571"/>
          <c:y val="0.66005633442161193"/>
          <c:w val="0.60546795191269531"/>
          <c:h val="0.12403738557070612"/>
        </c:manualLayout>
      </c:layout>
      <c:overlay val="0"/>
      <c:spPr>
        <a:noFill/>
        <a:ln w="25400">
          <a:noFill/>
        </a:ln>
      </c:spPr>
      <c:txPr>
        <a:bodyPr rot="0" vert="horz"/>
        <a:lstStyle/>
        <a:p>
          <a:pPr>
            <a:defRPr lang="ja-JP"/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0">
          <a:solidFill>
            <a:schemeClr val="tx1">
              <a:lumMod val="95000"/>
              <a:lumOff val="5000"/>
            </a:schemeClr>
          </a:solidFill>
        </a:defRPr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669007668421993"/>
          <c:y val="9.6443936128095722E-2"/>
          <c:w val="0.55346343055051339"/>
          <c:h val="0.69918023945636942"/>
        </c:manualLayout>
      </c:layout>
      <c:lineChart>
        <c:grouping val="standard"/>
        <c:varyColors val="0"/>
        <c:ser>
          <c:idx val="0"/>
          <c:order val="0"/>
          <c:tx>
            <c:strRef>
              <c:f>'漁海況用（７月会議用）'!$M$5</c:f>
              <c:strCache>
                <c:ptCount val="1"/>
                <c:pt idx="0">
                  <c:v>4-翌3月</c:v>
                </c:pt>
              </c:strCache>
            </c:strRef>
          </c:tx>
          <c:spPr>
            <a:ln w="22225">
              <a:solidFill>
                <a:schemeClr val="accent1">
                  <a:shade val="95000"/>
                  <a:satMod val="105000"/>
                  <a:alpha val="97000"/>
                </a:schemeClr>
              </a:solidFill>
            </a:ln>
          </c:spPr>
          <c:marker>
            <c:symbol val="square"/>
            <c:size val="7"/>
            <c:spPr>
              <a:ln>
                <a:noFill/>
              </a:ln>
            </c:spPr>
          </c:marker>
          <c:cat>
            <c:numRef>
              <c:f>'漁海況用（７月会議用）'!$A$6:$A$24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'漁海況用（７月会議用）'!$M$6:$M$24</c:f>
              <c:numCache>
                <c:formatCode>0.0_ </c:formatCode>
                <c:ptCount val="13"/>
                <c:pt idx="0">
                  <c:v>3.9293702777887751</c:v>
                </c:pt>
                <c:pt idx="1">
                  <c:v>4.1266524614264295</c:v>
                </c:pt>
                <c:pt idx="2">
                  <c:v>4.2658725351399376</c:v>
                </c:pt>
                <c:pt idx="3">
                  <c:v>4.4215853453506195</c:v>
                </c:pt>
                <c:pt idx="4">
                  <c:v>4.5738385054988138</c:v>
                </c:pt>
                <c:pt idx="5">
                  <c:v>4.7214730594287513</c:v>
                </c:pt>
                <c:pt idx="6">
                  <c:v>4.8647392005995771</c:v>
                </c:pt>
                <c:pt idx="7">
                  <c:v>5.0046255464245588</c:v>
                </c:pt>
                <c:pt idx="8">
                  <c:v>5.140908602905661</c:v>
                </c:pt>
                <c:pt idx="9">
                  <c:v>5.2745678245320846</c:v>
                </c:pt>
                <c:pt idx="10">
                  <c:v>5.405350992737973</c:v>
                </c:pt>
                <c:pt idx="11">
                  <c:v>5.5337956632688998</c:v>
                </c:pt>
                <c:pt idx="12">
                  <c:v>5.6598514031077789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10-467C-BCCA-3084E2D11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562304"/>
        <c:axId val="18608384"/>
      </c:lineChart>
      <c:lineChart>
        <c:grouping val="standard"/>
        <c:varyColors val="0"/>
        <c:ser>
          <c:idx val="1"/>
          <c:order val="1"/>
          <c:tx>
            <c:strRef>
              <c:f>'漁海況用（７月会議用）'!$N$5</c:f>
              <c:strCache>
                <c:ptCount val="1"/>
                <c:pt idx="0">
                  <c:v>4-6月</c:v>
                </c:pt>
              </c:strCache>
            </c:strRef>
          </c:tx>
          <c:marker>
            <c:symbol val="circle"/>
            <c:size val="8"/>
            <c:spPr>
              <a:solidFill>
                <a:srgbClr val="FF0000"/>
              </a:solidFill>
              <a:ln w="12700"/>
            </c:spPr>
          </c:marker>
          <c:cat>
            <c:numRef>
              <c:f>'漁海況用（７月会議用）'!$A$6:$A$25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'漁海況用（７月会議用）'!$N$6:$N$25</c:f>
              <c:numCache>
                <c:formatCode>0.0_ </c:formatCode>
                <c:ptCount val="14"/>
                <c:pt idx="0">
                  <c:v>3.1603117535108818</c:v>
                </c:pt>
                <c:pt idx="1">
                  <c:v>3.3173244007557225</c:v>
                </c:pt>
                <c:pt idx="2">
                  <c:v>3.4383213086013926</c:v>
                </c:pt>
                <c:pt idx="3">
                  <c:v>3.5673774310401347</c:v>
                </c:pt>
                <c:pt idx="4">
                  <c:v>3.7093703543221435</c:v>
                </c:pt>
                <c:pt idx="5">
                  <c:v>3.8136502338319604</c:v>
                </c:pt>
                <c:pt idx="6">
                  <c:v>3.9221054938629214</c:v>
                </c:pt>
                <c:pt idx="7">
                  <c:v>4.0504935453186564</c:v>
                </c:pt>
                <c:pt idx="8">
                  <c:v>4.1283372092403381</c:v>
                </c:pt>
                <c:pt idx="9">
                  <c:v>4.2611636751495467</c:v>
                </c:pt>
                <c:pt idx="10">
                  <c:v>4.3581069975264013</c:v>
                </c:pt>
                <c:pt idx="11">
                  <c:v>4.4671226890966098</c:v>
                </c:pt>
                <c:pt idx="12">
                  <c:v>4.5589927883461892</c:v>
                </c:pt>
                <c:pt idx="13">
                  <c:v>5.0293945157685194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10-467C-BCCA-3084E2D11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351760"/>
        <c:axId val="1481100592"/>
      </c:lineChart>
      <c:catAx>
        <c:axId val="39656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 rot="-5400000" vert="horz"/>
          <a:lstStyle/>
          <a:p>
            <a:pPr>
              <a:defRPr lang="ja-JP"/>
            </a:pPr>
            <a:endParaRPr lang="en-JP"/>
          </a:p>
        </c:txPr>
        <c:crossAx val="18608384"/>
        <c:crosses val="autoZero"/>
        <c:auto val="1"/>
        <c:lblAlgn val="ctr"/>
        <c:lblOffset val="100"/>
        <c:tickLblSkip val="2"/>
        <c:noMultiLvlLbl val="0"/>
      </c:catAx>
      <c:valAx>
        <c:axId val="18608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ja-JP">
                    <a:latin typeface="+mn-lt"/>
                  </a:defRPr>
                </a:pPr>
                <a:r>
                  <a:rPr lang="en-US">
                    <a:latin typeface="+mn-lt"/>
                  </a:rPr>
                  <a:t>4</a:t>
                </a:r>
                <a:r>
                  <a:rPr lang="ja-JP">
                    <a:latin typeface="+mn-lt"/>
                  </a:rPr>
                  <a:t>～翌年</a:t>
                </a:r>
                <a:r>
                  <a:rPr lang="en-US">
                    <a:latin typeface="+mn-lt"/>
                  </a:rPr>
                  <a:t>3</a:t>
                </a:r>
                <a:r>
                  <a:rPr lang="ja-JP">
                    <a:latin typeface="+mn-lt"/>
                  </a:rPr>
                  <a:t>月までの相乗平均</a:t>
                </a:r>
              </a:p>
            </c:rich>
          </c:tx>
          <c:layout>
            <c:manualLayout>
              <c:xMode val="edge"/>
              <c:yMode val="edge"/>
              <c:x val="6.5849544973558605E-2"/>
              <c:y val="0.13660062125897884"/>
            </c:manualLayout>
          </c:layout>
          <c:overlay val="0"/>
        </c:title>
        <c:numFmt formatCode="0.0_ 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lang="ja-JP"/>
            </a:pPr>
            <a:endParaRPr lang="en-JP"/>
          </a:p>
        </c:txPr>
        <c:crossAx val="396562304"/>
        <c:crosses val="autoZero"/>
        <c:crossBetween val="between"/>
        <c:majorUnit val="2"/>
      </c:valAx>
      <c:valAx>
        <c:axId val="148110059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4</a:t>
                </a:r>
                <a:r>
                  <a:rPr lang="ja-JP" altLang="en-US"/>
                  <a:t>～</a:t>
                </a:r>
                <a:r>
                  <a:rPr lang="en-US" altLang="ja-JP"/>
                  <a:t>6</a:t>
                </a:r>
                <a:r>
                  <a:rPr lang="ja-JP" altLang="en-US"/>
                  <a:t>月までの相乗平均</a:t>
                </a:r>
                <a:endParaRPr lang="en-US" altLang="ja-JP"/>
              </a:p>
            </c:rich>
          </c:tx>
          <c:layout>
            <c:manualLayout>
              <c:xMode val="edge"/>
              <c:yMode val="edge"/>
              <c:x val="0.89910990470012364"/>
              <c:y val="0.17173508607211932"/>
            </c:manualLayout>
          </c:layout>
          <c:overlay val="0"/>
        </c:title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JP"/>
          </a:p>
        </c:txPr>
        <c:crossAx val="1373351760"/>
        <c:crosses val="max"/>
        <c:crossBetween val="between"/>
      </c:valAx>
      <c:catAx>
        <c:axId val="1373351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1100592"/>
        <c:crosses val="autoZero"/>
        <c:auto val="1"/>
        <c:lblAlgn val="ctr"/>
        <c:lblOffset val="100"/>
        <c:noMultiLvlLbl val="0"/>
      </c:catAx>
      <c:spPr>
        <a:noFill/>
        <a:ln w="12700">
          <a:noFill/>
        </a:ln>
      </c:spPr>
    </c:plotArea>
    <c:legend>
      <c:legendPos val="r"/>
      <c:layout>
        <c:manualLayout>
          <c:xMode val="edge"/>
          <c:yMode val="edge"/>
          <c:x val="0.44207317073170732"/>
          <c:y val="0.11452543292423642"/>
          <c:w val="0.32469512195121958"/>
          <c:h val="0.1512497100653116"/>
        </c:manualLayout>
      </c:layout>
      <c:overlay val="0"/>
      <c:txPr>
        <a:bodyPr/>
        <a:lstStyle/>
        <a:p>
          <a:pPr>
            <a:defRPr lang="ja-JP"/>
          </a:pPr>
          <a:endParaRPr lang="en-JP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 b="0"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115506585235054"/>
          <c:y val="5.7102751540083686E-2"/>
          <c:w val="0.71284884432890006"/>
          <c:h val="0.70286236229263965"/>
        </c:manualLayout>
      </c:layout>
      <c:lineChart>
        <c:grouping val="standard"/>
        <c:varyColors val="0"/>
        <c:ser>
          <c:idx val="0"/>
          <c:order val="0"/>
          <c:tx>
            <c:strRef>
              <c:f>'漁海況用（12月会議用）'!$M$4</c:f>
              <c:strCache>
                <c:ptCount val="1"/>
                <c:pt idx="0">
                  <c:v>4-翌3月</c:v>
                </c:pt>
              </c:strCache>
            </c:strRef>
          </c:tx>
          <c:spPr>
            <a:ln w="22225">
              <a:solidFill>
                <a:schemeClr val="accent1">
                  <a:shade val="95000"/>
                  <a:satMod val="105000"/>
                  <a:alpha val="97000"/>
                </a:schemeClr>
              </a:solidFill>
            </a:ln>
          </c:spPr>
          <c:marker>
            <c:symbol val="square"/>
            <c:size val="7"/>
            <c:spPr>
              <a:ln>
                <a:noFill/>
              </a:ln>
            </c:spPr>
          </c:marker>
          <c:cat>
            <c:numRef>
              <c:f>'漁海況用（12月会議用）'!$A$5:$A$24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'漁海況用（12月会議用）'!$M$5:$M$24</c:f>
              <c:numCache>
                <c:formatCode>0.0</c:formatCode>
                <c:ptCount val="14"/>
                <c:pt idx="0">
                  <c:v>3.9293702777887751</c:v>
                </c:pt>
                <c:pt idx="1">
                  <c:v>4.1266524614264295</c:v>
                </c:pt>
                <c:pt idx="2">
                  <c:v>4.2658725351399376</c:v>
                </c:pt>
                <c:pt idx="3">
                  <c:v>4.4215853453506195</c:v>
                </c:pt>
                <c:pt idx="4">
                  <c:v>4.5738385054988138</c:v>
                </c:pt>
                <c:pt idx="5">
                  <c:v>4.7214730594287513</c:v>
                </c:pt>
                <c:pt idx="6">
                  <c:v>4.8647392005995771</c:v>
                </c:pt>
                <c:pt idx="7">
                  <c:v>5.0046255464245588</c:v>
                </c:pt>
                <c:pt idx="8">
                  <c:v>5.140908602905661</c:v>
                </c:pt>
                <c:pt idx="9">
                  <c:v>5.2745678245320846</c:v>
                </c:pt>
                <c:pt idx="10">
                  <c:v>5.405350992737973</c:v>
                </c:pt>
                <c:pt idx="11">
                  <c:v>5.5337956632688998</c:v>
                </c:pt>
                <c:pt idx="12">
                  <c:v>5.6598514031077789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15-4FC3-A35E-7C44701C41B7}"/>
            </c:ext>
          </c:extLst>
        </c:ser>
        <c:ser>
          <c:idx val="1"/>
          <c:order val="1"/>
          <c:tx>
            <c:strRef>
              <c:f>'漁海況用（12月会議用）'!$N$4</c:f>
              <c:strCache>
                <c:ptCount val="1"/>
                <c:pt idx="0">
                  <c:v>4-11月</c:v>
                </c:pt>
              </c:strCache>
            </c:strRef>
          </c:tx>
          <c:marker>
            <c:symbol val="circle"/>
            <c:size val="8"/>
            <c:spPr>
              <a:solidFill>
                <a:srgbClr val="FF0000"/>
              </a:solidFill>
              <a:ln w="12700"/>
            </c:spPr>
          </c:marker>
          <c:cat>
            <c:numRef>
              <c:f>'漁海況用（12月会議用）'!$A$5:$A$24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'漁海況用（12月会議用）'!$N$5:$N$24</c:f>
              <c:numCache>
                <c:formatCode>0.0</c:formatCode>
                <c:ptCount val="14"/>
                <c:pt idx="0">
                  <c:v>3.6692260284176688</c:v>
                </c:pt>
                <c:pt idx="1">
                  <c:v>3.8483021066382124</c:v>
                </c:pt>
                <c:pt idx="2">
                  <c:v>3.9864948819928507</c:v>
                </c:pt>
                <c:pt idx="3">
                  <c:v>4.1279796806079636</c:v>
                </c:pt>
                <c:pt idx="4">
                  <c:v>4.2761226568353772</c:v>
                </c:pt>
                <c:pt idx="5">
                  <c:v>4.4089301042503761</c:v>
                </c:pt>
                <c:pt idx="6">
                  <c:v>4.5492943215344477</c:v>
                </c:pt>
                <c:pt idx="7">
                  <c:v>4.6939865643150815</c:v>
                </c:pt>
                <c:pt idx="8">
                  <c:v>4.802351451440285</c:v>
                </c:pt>
                <c:pt idx="9">
                  <c:v>4.9412040836958395</c:v>
                </c:pt>
                <c:pt idx="10">
                  <c:v>5.0591803881690875</c:v>
                </c:pt>
                <c:pt idx="11">
                  <c:v>5.1878516351163961</c:v>
                </c:pt>
                <c:pt idx="12">
                  <c:v>5.2971023070856535</c:v>
                </c:pt>
                <c:pt idx="13">
                  <c:v>9.2764460017157457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5-4FC3-A35E-7C44701C4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562304"/>
        <c:axId val="18608384"/>
      </c:lineChart>
      <c:catAx>
        <c:axId val="39656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 rot="-5400000" vert="horz"/>
          <a:lstStyle/>
          <a:p>
            <a:pPr>
              <a:defRPr lang="ja-JP"/>
            </a:pPr>
            <a:endParaRPr lang="en-JP"/>
          </a:p>
        </c:txPr>
        <c:crossAx val="18608384"/>
        <c:crosses val="autoZero"/>
        <c:auto val="1"/>
        <c:lblAlgn val="ctr"/>
        <c:lblOffset val="100"/>
        <c:tickLblSkip val="2"/>
        <c:noMultiLvlLbl val="0"/>
      </c:catAx>
      <c:valAx>
        <c:axId val="18608384"/>
        <c:scaling>
          <c:orientation val="minMax"/>
          <c:max val="1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ja-JP"/>
                </a:pPr>
                <a:r>
                  <a:rPr lang="ja-JP" altLang="en-US"/>
                  <a:t>加入量指標値</a:t>
                </a:r>
                <a:r>
                  <a:rPr lang="ja-JP"/>
                  <a:t>の相乗平均</a:t>
                </a:r>
              </a:p>
            </c:rich>
          </c:tx>
          <c:layout>
            <c:manualLayout>
              <c:xMode val="edge"/>
              <c:yMode val="edge"/>
              <c:x val="7.0913065325925867E-2"/>
              <c:y val="0.26276666918299491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txPr>
          <a:bodyPr/>
          <a:lstStyle/>
          <a:p>
            <a:pPr>
              <a:defRPr lang="ja-JP"/>
            </a:pPr>
            <a:endParaRPr lang="en-JP"/>
          </a:p>
        </c:txPr>
        <c:crossAx val="396562304"/>
        <c:crosses val="autoZero"/>
        <c:crossBetween val="between"/>
        <c:majorUnit val="2"/>
      </c:valAx>
      <c:spPr>
        <a:noFill/>
        <a:ln w="12700">
          <a:noFill/>
        </a:ln>
      </c:spPr>
    </c:plotArea>
    <c:legend>
      <c:legendPos val="r"/>
      <c:layout>
        <c:manualLayout>
          <c:xMode val="edge"/>
          <c:yMode val="edge"/>
          <c:x val="0.61971947278072348"/>
          <c:y val="0.10832396793652738"/>
          <c:w val="0.26558125590292392"/>
          <c:h val="0.26655983945306955"/>
        </c:manualLayout>
      </c:layout>
      <c:overlay val="0"/>
      <c:txPr>
        <a:bodyPr/>
        <a:lstStyle/>
        <a:p>
          <a:pPr>
            <a:defRPr lang="ja-JP"/>
          </a:pPr>
          <a:endParaRPr lang="en-JP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 b="0"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79361744611032"/>
          <c:y val="6.2058945418200437E-2"/>
          <c:w val="0.52294503058874209"/>
          <c:h val="0.72039101923405102"/>
        </c:manualLayout>
      </c:layout>
      <c:lineChart>
        <c:grouping val="standard"/>
        <c:varyColors val="0"/>
        <c:ser>
          <c:idx val="0"/>
          <c:order val="0"/>
          <c:tx>
            <c:strRef>
              <c:f>'資源評価用table&amp;graph'!$B$34</c:f>
              <c:strCache>
                <c:ptCount val="1"/>
                <c:pt idx="0">
                  <c:v>①宮崎県南部定置アジ仔CPUE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'資源評価用table&amp;graph'!$C$3:$V$3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'資源評価用table&amp;graph'!$C$34:$V$34</c:f>
              <c:numCache>
                <c:formatCode>General</c:formatCode>
                <c:ptCount val="20"/>
                <c:pt idx="0">
                  <c:v>0.42646035642223401</c:v>
                </c:pt>
                <c:pt idx="1">
                  <c:v>0.43428307244004927</c:v>
                </c:pt>
                <c:pt idx="2">
                  <c:v>0.44181949161720857</c:v>
                </c:pt>
                <c:pt idx="3">
                  <c:v>0.44908871313907184</c:v>
                </c:pt>
                <c:pt idx="4">
                  <c:v>0.45610791846394133</c:v>
                </c:pt>
                <c:pt idx="5">
                  <c:v>0.46289262989831592</c:v>
                </c:pt>
                <c:pt idx="6">
                  <c:v>0.46945692571039072</c:v>
                </c:pt>
                <c:pt idx="7">
                  <c:v>0.47581362044250203</c:v>
                </c:pt>
                <c:pt idx="8">
                  <c:v>0.48197441710658123</c:v>
                </c:pt>
                <c:pt idx="9">
                  <c:v>0.4879500364742666</c:v>
                </c:pt>
                <c:pt idx="10">
                  <c:v>0.49375032756392245</c:v>
                </c:pt>
                <c:pt idx="11">
                  <c:v>0.499384362582038</c:v>
                </c:pt>
                <c:pt idx="12">
                  <c:v>0.50486051892686568</c:v>
                </c:pt>
                <c:pt idx="13">
                  <c:v>0.51018655035803895</c:v>
                </c:pt>
                <c:pt idx="14">
                  <c:v>0.51536964904134464</c:v>
                </c:pt>
                <c:pt idx="15">
                  <c:v>0.52041649986653316</c:v>
                </c:pt>
                <c:pt idx="16">
                  <c:v>0.52533332818862177</c:v>
                </c:pt>
                <c:pt idx="17">
                  <c:v>0.530125941945082</c:v>
                </c:pt>
                <c:pt idx="18">
                  <c:v>0.53479976894171144</c:v>
                </c:pt>
                <c:pt idx="19">
                  <c:v>0.5393598899705937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82-4761-8EDC-6EACE57F0172}"/>
            </c:ext>
          </c:extLst>
        </c:ser>
        <c:ser>
          <c:idx val="1"/>
          <c:order val="1"/>
          <c:tx>
            <c:strRef>
              <c:f>'資源評価用table&amp;graph'!$B$35</c:f>
              <c:strCache>
                <c:ptCount val="1"/>
                <c:pt idx="0">
                  <c:v>②宇和島港まき網ゼンゴCPUE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'資源評価用table&amp;graph'!$C$3:$V$3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'資源評価用table&amp;graph'!$C$35:$V$35</c:f>
              <c:numCache>
                <c:formatCode>General</c:formatCode>
                <c:ptCount val="20"/>
                <c:pt idx="0">
                  <c:v>30.303011449104353</c:v>
                </c:pt>
                <c:pt idx="1">
                  <c:v>54.390389860844394</c:v>
                </c:pt>
                <c:pt idx="2">
                  <c:v>78.424003247556755</c:v>
                </c:pt>
                <c:pt idx="3">
                  <c:v>102.44182755164692</c:v>
                </c:pt>
                <c:pt idx="4">
                  <c:v>126.4528760236509</c:v>
                </c:pt>
                <c:pt idx="5">
                  <c:v>150.4603963719025</c:v>
                </c:pt>
                <c:pt idx="6">
                  <c:v>174.46584624527574</c:v>
                </c:pt>
                <c:pt idx="7">
                  <c:v>198.46997738043837</c:v>
                </c:pt>
                <c:pt idx="8">
                  <c:v>222.47321683666922</c:v>
                </c:pt>
                <c:pt idx="9">
                  <c:v>246.47582521997541</c:v>
                </c:pt>
                <c:pt idx="10">
                  <c:v>270.47797058752082</c:v>
                </c:pt>
                <c:pt idx="11">
                  <c:v>294.47976618440003</c:v>
                </c:pt>
                <c:pt idx="12">
                  <c:v>318.48129110678121</c:v>
                </c:pt>
                <c:pt idx="13">
                  <c:v>342.48260227229207</c:v>
                </c:pt>
                <c:pt idx="14">
                  <c:v>366.48374168477301</c:v>
                </c:pt>
                <c:pt idx="15">
                  <c:v>390.48474101891452</c:v>
                </c:pt>
                <c:pt idx="16">
                  <c:v>414.48562461154876</c:v>
                </c:pt>
                <c:pt idx="17">
                  <c:v>438.48641147029088</c:v>
                </c:pt>
                <c:pt idx="18">
                  <c:v>462.48711665659943</c:v>
                </c:pt>
                <c:pt idx="19">
                  <c:v>485.98971165537404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82-4761-8EDC-6EACE57F0172}"/>
            </c:ext>
          </c:extLst>
        </c:ser>
        <c:ser>
          <c:idx val="2"/>
          <c:order val="2"/>
          <c:tx>
            <c:strRef>
              <c:f>'資源評価用table&amp;graph'!$B$36</c:f>
              <c:strCache>
                <c:ptCount val="1"/>
                <c:pt idx="0">
                  <c:v>③宿毛湾ゼンゴ資源量指数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'資源評価用table&amp;graph'!$C$3:$V$3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'資源評価用table&amp;graph'!$C$36:$V$36</c:f>
              <c:numCache>
                <c:formatCode>General</c:formatCode>
                <c:ptCount val="20"/>
                <c:pt idx="0">
                  <c:v>1.6852579932393425E-3</c:v>
                </c:pt>
                <c:pt idx="1">
                  <c:v>1.6851940976301038E-3</c:v>
                </c:pt>
                <c:pt idx="2">
                  <c:v>1.6850791081482329E-3</c:v>
                </c:pt>
                <c:pt idx="3">
                  <c:v>1.6842749955088339E-3</c:v>
                </c:pt>
                <c:pt idx="4">
                  <c:v>1.6857316600442747E-3</c:v>
                </c:pt>
                <c:pt idx="5">
                  <c:v>1.6849785161997925E-3</c:v>
                </c:pt>
                <c:pt idx="6">
                  <c:v>1.6853941485974026E-3</c:v>
                </c:pt>
                <c:pt idx="7">
                  <c:v>1.7506410927455845E-3</c:v>
                </c:pt>
                <c:pt idx="8">
                  <c:v>1.6888522145554604E-3</c:v>
                </c:pt>
                <c:pt idx="9">
                  <c:v>1.6844758902132013E-3</c:v>
                </c:pt>
                <c:pt idx="10">
                  <c:v>1.6845494104992579E-3</c:v>
                </c:pt>
                <c:pt idx="11">
                  <c:v>1.6846862241124561E-3</c:v>
                </c:pt>
                <c:pt idx="12">
                  <c:v>1.6842749955088339E-3</c:v>
                </c:pt>
                <c:pt idx="13">
                  <c:v>1.6844758902132013E-3</c:v>
                </c:pt>
                <c:pt idx="14">
                  <c:v>1.6840939835323057E-3</c:v>
                </c:pt>
                <c:pt idx="15">
                  <c:v>1.6844758902132013E-3</c:v>
                </c:pt>
                <c:pt idx="16">
                  <c:v>1.6846194408897612E-3</c:v>
                </c:pt>
                <c:pt idx="17">
                  <c:v>1.6851264532373156E-3</c:v>
                </c:pt>
                <c:pt idx="18">
                  <c:v>1.6855466658606496E-3</c:v>
                </c:pt>
                <c:pt idx="19">
                  <c:v>3.5195389995976989E-2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82-4761-8EDC-6EACE57F0172}"/>
            </c:ext>
          </c:extLst>
        </c:ser>
        <c:ser>
          <c:idx val="3"/>
          <c:order val="3"/>
          <c:tx>
            <c:strRef>
              <c:f>'資源評価用table&amp;graph'!$B$37</c:f>
              <c:strCache>
                <c:ptCount val="1"/>
                <c:pt idx="0">
                  <c:v>④串本棒受網0歳魚漁獲量</c:v>
                </c:pt>
              </c:strCache>
            </c:strRef>
          </c:tx>
          <c:spPr>
            <a:ln w="28575" cap="rnd">
              <a:solidFill>
                <a:srgbClr val="3366FF"/>
              </a:solidFill>
              <a:round/>
            </a:ln>
            <a:effectLst/>
          </c:spPr>
          <c:marker>
            <c:symbol val="none"/>
          </c:marker>
          <c:cat>
            <c:numRef>
              <c:f>'資源評価用table&amp;graph'!$C$3:$V$3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'資源評価用table&amp;graph'!$C$37:$V$37</c:f>
              <c:numCache>
                <c:formatCode>General</c:formatCode>
                <c:ptCount val="20"/>
                <c:pt idx="0">
                  <c:v>157</c:v>
                </c:pt>
                <c:pt idx="1">
                  <c:v>171</c:v>
                </c:pt>
                <c:pt idx="2">
                  <c:v>185</c:v>
                </c:pt>
                <c:pt idx="3">
                  <c:v>199</c:v>
                </c:pt>
                <c:pt idx="4">
                  <c:v>213</c:v>
                </c:pt>
                <c:pt idx="5">
                  <c:v>227</c:v>
                </c:pt>
                <c:pt idx="6">
                  <c:v>241</c:v>
                </c:pt>
                <c:pt idx="7">
                  <c:v>255</c:v>
                </c:pt>
                <c:pt idx="8">
                  <c:v>269</c:v>
                </c:pt>
                <c:pt idx="9">
                  <c:v>283</c:v>
                </c:pt>
                <c:pt idx="10">
                  <c:v>297</c:v>
                </c:pt>
                <c:pt idx="11">
                  <c:v>311</c:v>
                </c:pt>
                <c:pt idx="12">
                  <c:v>325</c:v>
                </c:pt>
                <c:pt idx="13">
                  <c:v>339</c:v>
                </c:pt>
                <c:pt idx="14">
                  <c:v>353</c:v>
                </c:pt>
                <c:pt idx="15">
                  <c:v>367</c:v>
                </c:pt>
                <c:pt idx="16">
                  <c:v>381</c:v>
                </c:pt>
                <c:pt idx="17">
                  <c:v>395</c:v>
                </c:pt>
                <c:pt idx="18">
                  <c:v>409</c:v>
                </c:pt>
                <c:pt idx="19">
                  <c:v>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82-4761-8EDC-6EACE57F0172}"/>
            </c:ext>
          </c:extLst>
        </c:ser>
        <c:ser>
          <c:idx val="4"/>
          <c:order val="4"/>
          <c:tx>
            <c:strRef>
              <c:f>'資源評価用table&amp;graph'!$B$38</c:f>
              <c:strCache>
                <c:ptCount val="1"/>
                <c:pt idx="0">
                  <c:v>⑤伊勢湾まめ板漁業0歳魚漁獲量</c:v>
                </c:pt>
              </c:strCache>
            </c:strRef>
          </c:tx>
          <c:spPr>
            <a:ln>
              <a:solidFill>
                <a:srgbClr val="FF66FF"/>
              </a:solidFill>
            </a:ln>
          </c:spPr>
          <c:marker>
            <c:symbol val="none"/>
          </c:marker>
          <c:cat>
            <c:numRef>
              <c:f>'資源評価用table&amp;graph'!$C$3:$V$3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'資源評価用table&amp;graph'!$C$38:$V$38</c:f>
              <c:numCache>
                <c:formatCode>General</c:formatCode>
                <c:ptCount val="20"/>
                <c:pt idx="0">
                  <c:v>1.8420000000000001</c:v>
                </c:pt>
                <c:pt idx="1">
                  <c:v>1.986</c:v>
                </c:pt>
                <c:pt idx="2">
                  <c:v>2.13</c:v>
                </c:pt>
                <c:pt idx="3">
                  <c:v>2.274</c:v>
                </c:pt>
                <c:pt idx="4">
                  <c:v>2.4180000000000001</c:v>
                </c:pt>
                <c:pt idx="5">
                  <c:v>2.5619999999999998</c:v>
                </c:pt>
                <c:pt idx="6">
                  <c:v>2.706</c:v>
                </c:pt>
                <c:pt idx="7">
                  <c:v>2.85</c:v>
                </c:pt>
                <c:pt idx="8">
                  <c:v>2.9940000000000002</c:v>
                </c:pt>
                <c:pt idx="9">
                  <c:v>3.1379999999999999</c:v>
                </c:pt>
                <c:pt idx="10">
                  <c:v>3.282</c:v>
                </c:pt>
                <c:pt idx="11">
                  <c:v>3.4260000000000002</c:v>
                </c:pt>
                <c:pt idx="12">
                  <c:v>3.57</c:v>
                </c:pt>
                <c:pt idx="13">
                  <c:v>3.714</c:v>
                </c:pt>
                <c:pt idx="14">
                  <c:v>3.8580000000000001</c:v>
                </c:pt>
                <c:pt idx="15">
                  <c:v>4.0019999999999998</c:v>
                </c:pt>
                <c:pt idx="16">
                  <c:v>4.1459999999999999</c:v>
                </c:pt>
                <c:pt idx="17">
                  <c:v>4.29</c:v>
                </c:pt>
                <c:pt idx="18">
                  <c:v>4.4340000000000002</c:v>
                </c:pt>
                <c:pt idx="19">
                  <c:v>4.1909999999999998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82-4761-8EDC-6EACE57F0172}"/>
            </c:ext>
          </c:extLst>
        </c:ser>
        <c:ser>
          <c:idx val="6"/>
          <c:order val="5"/>
          <c:tx>
            <c:strRef>
              <c:f>'資源評価用table&amp;graph'!$B$39</c:f>
              <c:strCache>
                <c:ptCount val="1"/>
                <c:pt idx="0">
                  <c:v>⑥千葉県鴨川、千倉定置ジンダ漁獲量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'資源評価用table&amp;graph'!$C$3:$V$3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'資源評価用table&amp;graph'!$C$39:$V$39</c:f>
              <c:numCache>
                <c:formatCode>General</c:formatCode>
                <c:ptCount val="20"/>
                <c:pt idx="0">
                  <c:v>39.591000000000001</c:v>
                </c:pt>
                <c:pt idx="1">
                  <c:v>39.807000000000002</c:v>
                </c:pt>
                <c:pt idx="2">
                  <c:v>40.023000000000003</c:v>
                </c:pt>
                <c:pt idx="3">
                  <c:v>40.238999999999997</c:v>
                </c:pt>
                <c:pt idx="4">
                  <c:v>40.454999999999998</c:v>
                </c:pt>
                <c:pt idx="5">
                  <c:v>40.670999999999999</c:v>
                </c:pt>
                <c:pt idx="6">
                  <c:v>40.887</c:v>
                </c:pt>
                <c:pt idx="7">
                  <c:v>41.103000000000002</c:v>
                </c:pt>
                <c:pt idx="8">
                  <c:v>41.319000000000003</c:v>
                </c:pt>
                <c:pt idx="9">
                  <c:v>41.534999999999997</c:v>
                </c:pt>
                <c:pt idx="10">
                  <c:v>41.750999999999998</c:v>
                </c:pt>
                <c:pt idx="11">
                  <c:v>41.966999999999999</c:v>
                </c:pt>
                <c:pt idx="12">
                  <c:v>42.183</c:v>
                </c:pt>
                <c:pt idx="13">
                  <c:v>42.399000000000001</c:v>
                </c:pt>
                <c:pt idx="14">
                  <c:v>42.615000000000002</c:v>
                </c:pt>
                <c:pt idx="15">
                  <c:v>42.831000000000003</c:v>
                </c:pt>
                <c:pt idx="16">
                  <c:v>43.046999999999997</c:v>
                </c:pt>
                <c:pt idx="17">
                  <c:v>43.262999999999998</c:v>
                </c:pt>
                <c:pt idx="18">
                  <c:v>43.478999999999999</c:v>
                </c:pt>
                <c:pt idx="19">
                  <c:v>36.405000000000001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82-4761-8EDC-6EACE57F0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294288"/>
        <c:axId val="404295920"/>
      </c:lineChart>
      <c:catAx>
        <c:axId val="40429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vert="horz"/>
          <a:lstStyle/>
          <a:p>
            <a:pPr>
              <a:defRPr lang="ja-JP"/>
            </a:pPr>
            <a:endParaRPr lang="en-JP"/>
          </a:p>
        </c:txPr>
        <c:crossAx val="404295920"/>
        <c:crossesAt val="0.1"/>
        <c:auto val="1"/>
        <c:lblAlgn val="ctr"/>
        <c:lblOffset val="100"/>
        <c:noMultiLvlLbl val="0"/>
      </c:catAx>
      <c:valAx>
        <c:axId val="404295920"/>
        <c:scaling>
          <c:logBase val="10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ja-JP"/>
                </a:pPr>
                <a:r>
                  <a:rPr lang="ja-JP"/>
                  <a:t>加入量指標値（対数値）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vert="horz"/>
          <a:lstStyle/>
          <a:p>
            <a:pPr>
              <a:defRPr lang="ja-JP"/>
            </a:pPr>
            <a:endParaRPr lang="en-JP"/>
          </a:p>
        </c:txPr>
        <c:crossAx val="404294288"/>
        <c:crosses val="autoZero"/>
        <c:crossBetween val="between"/>
        <c:majorUnit val="1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3986779180576914"/>
          <c:y val="4.9899051318022553E-2"/>
          <c:w val="0.36013220819423086"/>
          <c:h val="0.6171588046618578"/>
        </c:manualLayout>
      </c:layout>
      <c:overlay val="0"/>
      <c:spPr>
        <a:noFill/>
        <a:ln w="25400">
          <a:noFill/>
        </a:ln>
      </c:spPr>
      <c:txPr>
        <a:bodyPr rot="0" vert="horz"/>
        <a:lstStyle/>
        <a:p>
          <a:pPr>
            <a:defRPr lang="ja-JP"/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0">
          <a:solidFill>
            <a:schemeClr val="tx1">
              <a:lumMod val="95000"/>
              <a:lumOff val="5000"/>
            </a:schemeClr>
          </a:solidFill>
        </a:defRPr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00"/>
            </a:pPr>
            <a:r>
              <a:rPr lang="ja-JP" altLang="en-US" sz="2000"/>
              <a:t>指標値の相乗平均</a:t>
            </a:r>
          </a:p>
        </c:rich>
      </c:tx>
      <c:layout>
        <c:manualLayout>
          <c:xMode val="edge"/>
          <c:yMode val="edge"/>
          <c:x val="0.32704394417769916"/>
          <c:y val="3.055555555555555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4559981217402863"/>
          <c:y val="0.12508490485372348"/>
          <c:w val="0.7208447024748984"/>
          <c:h val="0.72618388830124003"/>
        </c:manualLayout>
      </c:layout>
      <c:lineChart>
        <c:grouping val="standard"/>
        <c:varyColors val="0"/>
        <c:ser>
          <c:idx val="0"/>
          <c:order val="0"/>
          <c:tx>
            <c:strRef>
              <c:f>'漁海況用（''20年３月会議用）'!$O$4</c:f>
              <c:strCache>
                <c:ptCount val="1"/>
                <c:pt idx="0">
                  <c:v>4-翌3月</c:v>
                </c:pt>
              </c:strCache>
            </c:strRef>
          </c:tx>
          <c:spPr>
            <a:ln w="31750">
              <a:solidFill>
                <a:schemeClr val="tx1">
                  <a:alpha val="97000"/>
                </a:schemeClr>
              </a:solidFill>
            </a:ln>
          </c:spPr>
          <c:marker>
            <c:symbol val="none"/>
          </c:marker>
          <c:cat>
            <c:numRef>
              <c:f>'漁海況用（''20年３月会議用）'!$B$5:$B$24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'漁海況用（''20年３月会議用）'!$O$5:$O$24</c:f>
              <c:numCache>
                <c:formatCode>0.0_ </c:formatCode>
                <c:ptCount val="14"/>
                <c:pt idx="0">
                  <c:v>3.9293702777887751</c:v>
                </c:pt>
                <c:pt idx="1">
                  <c:v>4.1266524614264295</c:v>
                </c:pt>
                <c:pt idx="2">
                  <c:v>4.2658725351399376</c:v>
                </c:pt>
                <c:pt idx="3">
                  <c:v>4.4215853453506195</c:v>
                </c:pt>
                <c:pt idx="4">
                  <c:v>4.5738385054988138</c:v>
                </c:pt>
                <c:pt idx="5">
                  <c:v>4.7214730594287513</c:v>
                </c:pt>
                <c:pt idx="6">
                  <c:v>4.8647392005995771</c:v>
                </c:pt>
                <c:pt idx="7">
                  <c:v>5.0046255464245588</c:v>
                </c:pt>
                <c:pt idx="8">
                  <c:v>5.140908602905661</c:v>
                </c:pt>
                <c:pt idx="9">
                  <c:v>5.2745678245320846</c:v>
                </c:pt>
                <c:pt idx="10">
                  <c:v>5.405350992737973</c:v>
                </c:pt>
                <c:pt idx="11">
                  <c:v>5.5337956632688998</c:v>
                </c:pt>
                <c:pt idx="12">
                  <c:v>5.6598514031077789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5-E549-A20C-3971539AE243}"/>
            </c:ext>
          </c:extLst>
        </c:ser>
        <c:ser>
          <c:idx val="1"/>
          <c:order val="1"/>
          <c:tx>
            <c:strRef>
              <c:f>'漁海況用（''20年３月会議用）'!$P$4</c:f>
              <c:strCache>
                <c:ptCount val="1"/>
                <c:pt idx="0">
                  <c:v>4-翌2月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'漁海況用（''20年３月会議用）'!$B$5:$B$24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'漁海況用（''20年３月会議用）'!$P$5:$P$24</c:f>
              <c:numCache>
                <c:formatCode>0.0_ </c:formatCode>
                <c:ptCount val="14"/>
                <c:pt idx="0">
                  <c:v>3.7561605104539089</c:v>
                </c:pt>
                <c:pt idx="1">
                  <c:v>3.9455957089806128</c:v>
                </c:pt>
                <c:pt idx="2">
                  <c:v>4.0777056717913327</c:v>
                </c:pt>
                <c:pt idx="3">
                  <c:v>4.2276998841995752</c:v>
                </c:pt>
                <c:pt idx="4">
                  <c:v>4.373389160611171</c:v>
                </c:pt>
                <c:pt idx="5">
                  <c:v>4.5145722683143319</c:v>
                </c:pt>
                <c:pt idx="6">
                  <c:v>4.6509526022381369</c:v>
                </c:pt>
                <c:pt idx="7">
                  <c:v>4.7846744211346595</c:v>
                </c:pt>
                <c:pt idx="8">
                  <c:v>4.9181694144282151</c:v>
                </c:pt>
                <c:pt idx="9">
                  <c:v>5.0480700372148144</c:v>
                </c:pt>
                <c:pt idx="10">
                  <c:v>5.1692533378468353</c:v>
                </c:pt>
                <c:pt idx="11">
                  <c:v>5.2989005831337126</c:v>
                </c:pt>
                <c:pt idx="12">
                  <c:v>5.4107401523074703</c:v>
                </c:pt>
                <c:pt idx="13">
                  <c:v>9.1720925423244672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45-E549-A20C-3971539AE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562304"/>
        <c:axId val="18608384"/>
      </c:lineChart>
      <c:catAx>
        <c:axId val="39656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>
            <a:solidFill>
              <a:schemeClr val="tx1"/>
            </a:solidFill>
          </a:ln>
        </c:spPr>
        <c:txPr>
          <a:bodyPr rot="-5400000" vert="horz"/>
          <a:lstStyle/>
          <a:p>
            <a:pPr>
              <a:defRPr lang="ja-JP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JP"/>
          </a:p>
        </c:txPr>
        <c:crossAx val="18608384"/>
        <c:crosses val="autoZero"/>
        <c:auto val="1"/>
        <c:lblAlgn val="ctr"/>
        <c:lblOffset val="100"/>
        <c:tickLblSkip val="2"/>
        <c:noMultiLvlLbl val="0"/>
      </c:catAx>
      <c:valAx>
        <c:axId val="18608384"/>
        <c:scaling>
          <c:orientation val="minMax"/>
          <c:max val="9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ja-JP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ja-JP">
                    <a:latin typeface="Arial" panose="020B0604020202020204" pitchFamily="34" charset="0"/>
                    <a:cs typeface="Arial" panose="020B0604020202020204" pitchFamily="34" charset="0"/>
                  </a:rPr>
                  <a:t>相乗平均</a:t>
                </a:r>
              </a:p>
            </c:rich>
          </c:tx>
          <c:layout>
            <c:manualLayout>
              <c:xMode val="edge"/>
              <c:yMode val="edge"/>
              <c:x val="1.4625032796624738E-2"/>
              <c:y val="0.33789807524059495"/>
            </c:manualLayout>
          </c:layout>
          <c:overlay val="0"/>
        </c:title>
        <c:numFmt formatCode="0.0_ " sourceLinked="1"/>
        <c:majorTickMark val="out"/>
        <c:minorTickMark val="out"/>
        <c:tickLblPos val="nextTo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lang="ja-JP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JP"/>
          </a:p>
        </c:txPr>
        <c:crossAx val="396562304"/>
        <c:crosses val="autoZero"/>
        <c:crossBetween val="between"/>
        <c:majorUnit val="2"/>
        <c:minorUnit val="1"/>
      </c:valAx>
      <c:spPr>
        <a:noFill/>
        <a:ln w="635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1502906575816718"/>
          <c:y val="0.15105205599300089"/>
          <c:w val="0.32469512195121958"/>
          <c:h val="0.1512497100653116"/>
        </c:manualLayout>
      </c:layout>
      <c:overlay val="0"/>
      <c:spPr>
        <a:ln w="6350">
          <a:solidFill>
            <a:schemeClr val="tx1"/>
          </a:solidFill>
        </a:ln>
      </c:spPr>
      <c:txPr>
        <a:bodyPr/>
        <a:lstStyle/>
        <a:p>
          <a:pPr>
            <a:defRPr lang="ja-JP">
              <a:latin typeface="Arial" panose="020B0604020202020204" pitchFamily="34" charset="0"/>
              <a:cs typeface="Arial" panose="020B0604020202020204" pitchFamily="34" charset="0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1600" b="0"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00"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ja-JP" altLang="en-US" sz="2000">
                <a:latin typeface="Arial" panose="020B0604020202020204" pitchFamily="34" charset="0"/>
                <a:cs typeface="Arial" panose="020B0604020202020204" pitchFamily="34" charset="0"/>
              </a:rPr>
              <a:t>加入量指標値（</a:t>
            </a:r>
            <a:r>
              <a:rPr lang="en-US" altLang="ja-JP" sz="2000">
                <a:latin typeface="Arial" panose="020B0604020202020204" pitchFamily="34" charset="0"/>
                <a:cs typeface="Arial" panose="020B0604020202020204" pitchFamily="34" charset="0"/>
              </a:rPr>
              <a:t>2019</a:t>
            </a:r>
            <a:r>
              <a:rPr lang="ja-JP" altLang="en-US" sz="2000">
                <a:latin typeface="Arial" panose="020B0604020202020204" pitchFamily="34" charset="0"/>
                <a:cs typeface="Arial" panose="020B0604020202020204" pitchFamily="34" charset="0"/>
              </a:rPr>
              <a:t>年まで）</a:t>
            </a:r>
          </a:p>
        </c:rich>
      </c:tx>
      <c:layout>
        <c:manualLayout>
          <c:xMode val="edge"/>
          <c:yMode val="edge"/>
          <c:x val="0.23955117444208643"/>
          <c:y val="2.996108490439582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0062977169386959"/>
          <c:y val="0.1260787887625158"/>
          <c:w val="0.75322942855506425"/>
          <c:h val="0.72555361135413632"/>
        </c:manualLayout>
      </c:layout>
      <c:lineChart>
        <c:grouping val="standard"/>
        <c:varyColors val="0"/>
        <c:ser>
          <c:idx val="0"/>
          <c:order val="0"/>
          <c:tx>
            <c:v>宮崎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整理!$A$22:$A$41</c:f>
              <c:numCache>
                <c:formatCode>0_ 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整理!$B$22:$B$41</c:f>
              <c:numCache>
                <c:formatCode>0.00_ </c:formatCode>
                <c:ptCount val="20"/>
                <c:pt idx="0">
                  <c:v>0.42646035642223401</c:v>
                </c:pt>
                <c:pt idx="1">
                  <c:v>0.43428307244004927</c:v>
                </c:pt>
                <c:pt idx="2">
                  <c:v>0.44181949161720857</c:v>
                </c:pt>
                <c:pt idx="3">
                  <c:v>0.44908871313907184</c:v>
                </c:pt>
                <c:pt idx="4">
                  <c:v>0.45610791846394133</c:v>
                </c:pt>
                <c:pt idx="5">
                  <c:v>0.46289262989831592</c:v>
                </c:pt>
                <c:pt idx="6">
                  <c:v>0.46945692571039072</c:v>
                </c:pt>
                <c:pt idx="7">
                  <c:v>0.47581362044250203</c:v>
                </c:pt>
                <c:pt idx="8">
                  <c:v>0.48197441710658123</c:v>
                </c:pt>
                <c:pt idx="9">
                  <c:v>0.4879500364742666</c:v>
                </c:pt>
                <c:pt idx="10">
                  <c:v>0.49375032756392245</c:v>
                </c:pt>
                <c:pt idx="11">
                  <c:v>0.499384362582038</c:v>
                </c:pt>
                <c:pt idx="12">
                  <c:v>0.50486051892686568</c:v>
                </c:pt>
                <c:pt idx="13">
                  <c:v>0.51018655035803895</c:v>
                </c:pt>
                <c:pt idx="14">
                  <c:v>0.51536964904134464</c:v>
                </c:pt>
                <c:pt idx="15">
                  <c:v>0.52041649986653316</c:v>
                </c:pt>
                <c:pt idx="16">
                  <c:v>0.52533332818862177</c:v>
                </c:pt>
                <c:pt idx="17">
                  <c:v>0.530125941945082</c:v>
                </c:pt>
                <c:pt idx="18">
                  <c:v>0.53479976894171144</c:v>
                </c:pt>
                <c:pt idx="19">
                  <c:v>0.5393598899705937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50-A744-8360-03DE4E7D35F7}"/>
            </c:ext>
          </c:extLst>
        </c:ser>
        <c:ser>
          <c:idx val="1"/>
          <c:order val="1"/>
          <c:tx>
            <c:v>宇和海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整理!$A$22:$A$41</c:f>
              <c:numCache>
                <c:formatCode>0_ 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整理!$D$22:$D$41</c:f>
              <c:numCache>
                <c:formatCode>0.00_ </c:formatCode>
                <c:ptCount val="20"/>
                <c:pt idx="0">
                  <c:v>30.303011449104353</c:v>
                </c:pt>
                <c:pt idx="1">
                  <c:v>54.390389860844394</c:v>
                </c:pt>
                <c:pt idx="2">
                  <c:v>78.424003247556755</c:v>
                </c:pt>
                <c:pt idx="3">
                  <c:v>102.44182755164692</c:v>
                </c:pt>
                <c:pt idx="4">
                  <c:v>126.4528760236509</c:v>
                </c:pt>
                <c:pt idx="5">
                  <c:v>150.4603963719025</c:v>
                </c:pt>
                <c:pt idx="6">
                  <c:v>174.46584624527574</c:v>
                </c:pt>
                <c:pt idx="7">
                  <c:v>198.46997738043837</c:v>
                </c:pt>
                <c:pt idx="8">
                  <c:v>222.47321683666922</c:v>
                </c:pt>
                <c:pt idx="9">
                  <c:v>246.47582521997541</c:v>
                </c:pt>
                <c:pt idx="10">
                  <c:v>270.47797058752082</c:v>
                </c:pt>
                <c:pt idx="11">
                  <c:v>294.47976618440003</c:v>
                </c:pt>
                <c:pt idx="12">
                  <c:v>318.48129110678121</c:v>
                </c:pt>
                <c:pt idx="13">
                  <c:v>342.48260227229207</c:v>
                </c:pt>
                <c:pt idx="14">
                  <c:v>366.48374168477301</c:v>
                </c:pt>
                <c:pt idx="15">
                  <c:v>390.48474101891452</c:v>
                </c:pt>
                <c:pt idx="16">
                  <c:v>414.48562461154876</c:v>
                </c:pt>
                <c:pt idx="17">
                  <c:v>438.48641147029088</c:v>
                </c:pt>
                <c:pt idx="18">
                  <c:v>462.48711665659943</c:v>
                </c:pt>
                <c:pt idx="19">
                  <c:v>485.98971165537404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50-A744-8360-03DE4E7D35F7}"/>
            </c:ext>
          </c:extLst>
        </c:ser>
        <c:ser>
          <c:idx val="2"/>
          <c:order val="2"/>
          <c:tx>
            <c:v>宿毛湾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整理!$A$22:$A$41</c:f>
              <c:numCache>
                <c:formatCode>0_ 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整理!$I$22:$I$41</c:f>
              <c:numCache>
                <c:formatCode>0.00_ </c:formatCode>
                <c:ptCount val="20"/>
                <c:pt idx="0">
                  <c:v>1.6852579932393425E-3</c:v>
                </c:pt>
                <c:pt idx="1">
                  <c:v>1.6851940976301038E-3</c:v>
                </c:pt>
                <c:pt idx="2">
                  <c:v>1.6850791081482329E-3</c:v>
                </c:pt>
                <c:pt idx="3">
                  <c:v>1.6842749955088339E-3</c:v>
                </c:pt>
                <c:pt idx="4">
                  <c:v>1.6857316600442747E-3</c:v>
                </c:pt>
                <c:pt idx="5">
                  <c:v>1.6849785161997925E-3</c:v>
                </c:pt>
                <c:pt idx="6">
                  <c:v>1.6853941485974026E-3</c:v>
                </c:pt>
                <c:pt idx="7">
                  <c:v>1.7506410927455845E-3</c:v>
                </c:pt>
                <c:pt idx="8">
                  <c:v>1.6888522145554604E-3</c:v>
                </c:pt>
                <c:pt idx="9">
                  <c:v>1.6844758902132013E-3</c:v>
                </c:pt>
                <c:pt idx="10">
                  <c:v>1.6845494104992579E-3</c:v>
                </c:pt>
                <c:pt idx="11">
                  <c:v>1.6846862241124561E-3</c:v>
                </c:pt>
                <c:pt idx="12">
                  <c:v>1.6842749955088339E-3</c:v>
                </c:pt>
                <c:pt idx="13">
                  <c:v>1.6844758902132013E-3</c:v>
                </c:pt>
                <c:pt idx="14">
                  <c:v>1.6840939835323057E-3</c:v>
                </c:pt>
                <c:pt idx="15">
                  <c:v>1.6844758902132013E-3</c:v>
                </c:pt>
                <c:pt idx="16">
                  <c:v>1.6846194408897612E-3</c:v>
                </c:pt>
                <c:pt idx="17">
                  <c:v>1.6851264532373156E-3</c:v>
                </c:pt>
                <c:pt idx="18">
                  <c:v>1.6855466658606496E-3</c:v>
                </c:pt>
                <c:pt idx="19">
                  <c:v>3.5195389995976989E-2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50-A744-8360-03DE4E7D35F7}"/>
            </c:ext>
          </c:extLst>
        </c:ser>
        <c:ser>
          <c:idx val="3"/>
          <c:order val="3"/>
          <c:tx>
            <c:v>串本</c:v>
          </c:tx>
          <c:spPr>
            <a:ln w="28575" cap="rnd">
              <a:solidFill>
                <a:srgbClr val="3366FF"/>
              </a:solidFill>
              <a:round/>
            </a:ln>
            <a:effectLst/>
          </c:spPr>
          <c:marker>
            <c:symbol val="none"/>
          </c:marker>
          <c:cat>
            <c:numRef>
              <c:f>整理!$A$22:$A$41</c:f>
              <c:numCache>
                <c:formatCode>0_ 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整理!$N$22:$N$41</c:f>
              <c:numCache>
                <c:formatCode>0.00_ </c:formatCode>
                <c:ptCount val="20"/>
                <c:pt idx="0">
                  <c:v>157</c:v>
                </c:pt>
                <c:pt idx="1">
                  <c:v>171</c:v>
                </c:pt>
                <c:pt idx="2">
                  <c:v>185</c:v>
                </c:pt>
                <c:pt idx="3">
                  <c:v>199</c:v>
                </c:pt>
                <c:pt idx="4">
                  <c:v>213</c:v>
                </c:pt>
                <c:pt idx="5">
                  <c:v>227</c:v>
                </c:pt>
                <c:pt idx="6">
                  <c:v>241</c:v>
                </c:pt>
                <c:pt idx="7">
                  <c:v>255</c:v>
                </c:pt>
                <c:pt idx="8">
                  <c:v>269</c:v>
                </c:pt>
                <c:pt idx="9">
                  <c:v>283</c:v>
                </c:pt>
                <c:pt idx="10">
                  <c:v>297</c:v>
                </c:pt>
                <c:pt idx="11">
                  <c:v>311</c:v>
                </c:pt>
                <c:pt idx="12">
                  <c:v>325</c:v>
                </c:pt>
                <c:pt idx="13">
                  <c:v>339</c:v>
                </c:pt>
                <c:pt idx="14">
                  <c:v>353</c:v>
                </c:pt>
                <c:pt idx="15">
                  <c:v>367</c:v>
                </c:pt>
                <c:pt idx="16">
                  <c:v>381</c:v>
                </c:pt>
                <c:pt idx="17">
                  <c:v>395</c:v>
                </c:pt>
                <c:pt idx="18">
                  <c:v>409</c:v>
                </c:pt>
                <c:pt idx="19">
                  <c:v>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50-A744-8360-03DE4E7D35F7}"/>
            </c:ext>
          </c:extLst>
        </c:ser>
        <c:ser>
          <c:idx val="4"/>
          <c:order val="4"/>
          <c:tx>
            <c:v>伊勢湾</c:v>
          </c:tx>
          <c:spPr>
            <a:ln>
              <a:solidFill>
                <a:srgbClr val="FF66FF"/>
              </a:solidFill>
            </a:ln>
          </c:spPr>
          <c:marker>
            <c:symbol val="none"/>
          </c:marker>
          <c:cat>
            <c:numRef>
              <c:f>整理!$A$22:$A$41</c:f>
              <c:numCache>
                <c:formatCode>0_ 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整理!$P$22:$P$41</c:f>
              <c:numCache>
                <c:formatCode>0.00_ </c:formatCode>
                <c:ptCount val="20"/>
                <c:pt idx="0">
                  <c:v>1.8420000000000001</c:v>
                </c:pt>
                <c:pt idx="1">
                  <c:v>1.986</c:v>
                </c:pt>
                <c:pt idx="2">
                  <c:v>2.13</c:v>
                </c:pt>
                <c:pt idx="3">
                  <c:v>2.274</c:v>
                </c:pt>
                <c:pt idx="4">
                  <c:v>2.4180000000000001</c:v>
                </c:pt>
                <c:pt idx="5">
                  <c:v>2.5619999999999998</c:v>
                </c:pt>
                <c:pt idx="6">
                  <c:v>2.706</c:v>
                </c:pt>
                <c:pt idx="7">
                  <c:v>2.85</c:v>
                </c:pt>
                <c:pt idx="8">
                  <c:v>2.9940000000000002</c:v>
                </c:pt>
                <c:pt idx="9">
                  <c:v>3.1379999999999999</c:v>
                </c:pt>
                <c:pt idx="10">
                  <c:v>3.282</c:v>
                </c:pt>
                <c:pt idx="11">
                  <c:v>3.4260000000000002</c:v>
                </c:pt>
                <c:pt idx="12">
                  <c:v>3.57</c:v>
                </c:pt>
                <c:pt idx="13">
                  <c:v>3.714</c:v>
                </c:pt>
                <c:pt idx="14">
                  <c:v>3.8580000000000001</c:v>
                </c:pt>
                <c:pt idx="15">
                  <c:v>4.0019999999999998</c:v>
                </c:pt>
                <c:pt idx="16">
                  <c:v>4.1459999999999999</c:v>
                </c:pt>
                <c:pt idx="17">
                  <c:v>4.29</c:v>
                </c:pt>
                <c:pt idx="18">
                  <c:v>4.4340000000000002</c:v>
                </c:pt>
                <c:pt idx="19">
                  <c:v>4.1909999999999998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50-A744-8360-03DE4E7D35F7}"/>
            </c:ext>
          </c:extLst>
        </c:ser>
        <c:ser>
          <c:idx val="6"/>
          <c:order val="5"/>
          <c:tx>
            <c:v>外房</c:v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整理!$A$22:$A$41</c:f>
              <c:numCache>
                <c:formatCode>0_ 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整理!$U$22:$U$41</c:f>
              <c:numCache>
                <c:formatCode>0.00_ </c:formatCode>
                <c:ptCount val="20"/>
                <c:pt idx="0">
                  <c:v>39.591000000000001</c:v>
                </c:pt>
                <c:pt idx="1">
                  <c:v>39.807000000000002</c:v>
                </c:pt>
                <c:pt idx="2">
                  <c:v>40.023000000000003</c:v>
                </c:pt>
                <c:pt idx="3">
                  <c:v>40.238999999999997</c:v>
                </c:pt>
                <c:pt idx="4">
                  <c:v>40.454999999999998</c:v>
                </c:pt>
                <c:pt idx="5">
                  <c:v>40.670999999999999</c:v>
                </c:pt>
                <c:pt idx="6">
                  <c:v>40.887</c:v>
                </c:pt>
                <c:pt idx="7">
                  <c:v>41.103000000000002</c:v>
                </c:pt>
                <c:pt idx="8">
                  <c:v>41.319000000000003</c:v>
                </c:pt>
                <c:pt idx="9">
                  <c:v>41.534999999999997</c:v>
                </c:pt>
                <c:pt idx="10">
                  <c:v>41.750999999999998</c:v>
                </c:pt>
                <c:pt idx="11">
                  <c:v>41.966999999999999</c:v>
                </c:pt>
                <c:pt idx="12">
                  <c:v>42.183</c:v>
                </c:pt>
                <c:pt idx="13">
                  <c:v>42.399000000000001</c:v>
                </c:pt>
                <c:pt idx="14">
                  <c:v>42.615000000000002</c:v>
                </c:pt>
                <c:pt idx="15">
                  <c:v>42.831000000000003</c:v>
                </c:pt>
                <c:pt idx="16">
                  <c:v>43.046999999999997</c:v>
                </c:pt>
                <c:pt idx="17">
                  <c:v>43.262999999999998</c:v>
                </c:pt>
                <c:pt idx="18">
                  <c:v>43.478999999999999</c:v>
                </c:pt>
                <c:pt idx="19">
                  <c:v>36.405000000000001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50-A744-8360-03DE4E7D3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294288"/>
        <c:axId val="404295920"/>
      </c:lineChart>
      <c:catAx>
        <c:axId val="404294288"/>
        <c:scaling>
          <c:orientation val="minMax"/>
        </c:scaling>
        <c:delete val="0"/>
        <c:axPos val="b"/>
        <c:numFmt formatCode="0_ 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5400000" vert="horz"/>
          <a:lstStyle/>
          <a:p>
            <a:pPr>
              <a:defRPr lang="ja-JP" sz="16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JP"/>
          </a:p>
        </c:txPr>
        <c:crossAx val="404295920"/>
        <c:crossesAt val="1.0000000000000002E-2"/>
        <c:auto val="1"/>
        <c:lblAlgn val="ctr"/>
        <c:lblOffset val="25"/>
        <c:tickLblSkip val="2"/>
        <c:noMultiLvlLbl val="0"/>
      </c:catAx>
      <c:valAx>
        <c:axId val="404295920"/>
        <c:scaling>
          <c:logBase val="10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ja-JP" sz="16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ja-JP" sz="1600">
                    <a:latin typeface="Arial" panose="020B0604020202020204" pitchFamily="34" charset="0"/>
                    <a:cs typeface="Arial" panose="020B0604020202020204" pitchFamily="34" charset="0"/>
                  </a:rPr>
                  <a:t>加入量指標値（対数値）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out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vert="horz"/>
          <a:lstStyle/>
          <a:p>
            <a:pPr>
              <a:defRPr lang="ja-JP" sz="16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JP"/>
          </a:p>
        </c:txPr>
        <c:crossAx val="404294288"/>
        <c:crosses val="autoZero"/>
        <c:crossBetween val="between"/>
        <c:majorUnit val="10"/>
      </c:valAx>
      <c:spPr>
        <a:noFill/>
        <a:ln w="635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21269085929476203"/>
          <c:y val="0.72836395450568681"/>
          <c:w val="0.51035925196850396"/>
          <c:h val="0.10271218763305766"/>
        </c:manualLayout>
      </c:layout>
      <c:overlay val="0"/>
      <c:spPr>
        <a:noFill/>
        <a:ln w="6350">
          <a:solidFill>
            <a:schemeClr val="tx1"/>
          </a:solidFill>
        </a:ln>
      </c:spPr>
      <c:txPr>
        <a:bodyPr rot="0" vert="horz"/>
        <a:lstStyle/>
        <a:p>
          <a:pPr>
            <a:defRPr lang="ja-JP"/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0">
          <a:solidFill>
            <a:schemeClr val="tx1">
              <a:lumMod val="95000"/>
              <a:lumOff val="5000"/>
            </a:schemeClr>
          </a:solidFill>
        </a:defRPr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'宇和島（月別相乗）‗19年評価から使用　'!$B$2</c:f>
              <c:strCache>
                <c:ptCount val="1"/>
                <c:pt idx="0">
                  <c:v>4~翌３月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'宇和島（月別相乗）‗19年評価から使用　'!$A$3:$A$21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'宇和島（月別相乗）‗19年評価から使用　'!$B$3:$B$21</c:f>
              <c:numCache>
                <c:formatCode>General</c:formatCode>
                <c:ptCount val="19"/>
                <c:pt idx="0">
                  <c:v>30.303011449104353</c:v>
                </c:pt>
                <c:pt idx="1">
                  <c:v>54.390389860844394</c:v>
                </c:pt>
                <c:pt idx="2">
                  <c:v>78.424003247556755</c:v>
                </c:pt>
                <c:pt idx="3">
                  <c:v>102.44182755164692</c:v>
                </c:pt>
                <c:pt idx="4">
                  <c:v>126.4528760236509</c:v>
                </c:pt>
                <c:pt idx="5">
                  <c:v>150.4603963719025</c:v>
                </c:pt>
                <c:pt idx="6">
                  <c:v>174.46584624527574</c:v>
                </c:pt>
                <c:pt idx="7">
                  <c:v>198.46997738043837</c:v>
                </c:pt>
                <c:pt idx="8">
                  <c:v>222.47321683666922</c:v>
                </c:pt>
                <c:pt idx="9">
                  <c:v>246.47582521997541</c:v>
                </c:pt>
                <c:pt idx="10">
                  <c:v>270.47797058752082</c:v>
                </c:pt>
                <c:pt idx="11">
                  <c:v>294.47976618440003</c:v>
                </c:pt>
                <c:pt idx="12">
                  <c:v>318.48129110678121</c:v>
                </c:pt>
                <c:pt idx="13">
                  <c:v>342.48260227229207</c:v>
                </c:pt>
                <c:pt idx="14">
                  <c:v>366.48374168477301</c:v>
                </c:pt>
                <c:pt idx="15">
                  <c:v>390.48474101891452</c:v>
                </c:pt>
                <c:pt idx="16">
                  <c:v>414.48562461154876</c:v>
                </c:pt>
                <c:pt idx="17">
                  <c:v>438.48641147029088</c:v>
                </c:pt>
                <c:pt idx="18">
                  <c:v>462.48711665659943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6-4F8D-AC8C-5547CC5D034F}"/>
            </c:ext>
          </c:extLst>
        </c:ser>
        <c:ser>
          <c:idx val="1"/>
          <c:order val="1"/>
          <c:tx>
            <c:strRef>
              <c:f>'宇和島（月別相乗）‗19年評価から使用　'!$C$2</c:f>
              <c:strCache>
                <c:ptCount val="1"/>
                <c:pt idx="0">
                  <c:v>4~6月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'宇和島（月別相乗）‗19年評価から使用　'!$A$3:$A$21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'宇和島（月別相乗）‗19年評価から使用　'!$C$3:$C$21</c:f>
              <c:numCache>
                <c:formatCode>General</c:formatCode>
                <c:ptCount val="19"/>
                <c:pt idx="0">
                  <c:v>25.987173160227083</c:v>
                </c:pt>
                <c:pt idx="1">
                  <c:v>49.99333244424686</c:v>
                </c:pt>
                <c:pt idx="2">
                  <c:v>73.9954952212709</c:v>
                </c:pt>
                <c:pt idx="3">
                  <c:v>97.996598521395342</c:v>
                </c:pt>
                <c:pt idx="4">
                  <c:v>121.99726769837089</c:v>
                </c:pt>
                <c:pt idx="5">
                  <c:v>145.99771685927371</c:v>
                </c:pt>
                <c:pt idx="6">
                  <c:v>169.9980391930701</c:v>
                </c:pt>
                <c:pt idx="7">
                  <c:v>193.99828177172355</c:v>
                </c:pt>
                <c:pt idx="8">
                  <c:v>217.99847093728732</c:v>
                </c:pt>
                <c:pt idx="9">
                  <c:v>241.99862258169168</c:v>
                </c:pt>
                <c:pt idx="10">
                  <c:v>265.99874686126435</c:v>
                </c:pt>
                <c:pt idx="11">
                  <c:v>289.99885057015683</c:v>
                </c:pt>
                <c:pt idx="12">
                  <c:v>313.99893842528576</c:v>
                </c:pt>
                <c:pt idx="13">
                  <c:v>337.99901380382863</c:v>
                </c:pt>
                <c:pt idx="14">
                  <c:v>361.99907918734465</c:v>
                </c:pt>
                <c:pt idx="15">
                  <c:v>385.99913644020967</c:v>
                </c:pt>
                <c:pt idx="16">
                  <c:v>409.99918699025778</c:v>
                </c:pt>
                <c:pt idx="17">
                  <c:v>433.99923194948559</c:v>
                </c:pt>
                <c:pt idx="18">
                  <c:v>457.99927219680558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A6-4F8D-AC8C-5547CC5D034F}"/>
            </c:ext>
          </c:extLst>
        </c:ser>
        <c:ser>
          <c:idx val="2"/>
          <c:order val="2"/>
          <c:tx>
            <c:strRef>
              <c:f>'宇和島（月別相乗）‗19年評価から使用　'!$D$2</c:f>
              <c:strCache>
                <c:ptCount val="1"/>
                <c:pt idx="0">
                  <c:v>4月～11月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'宇和島（月別相乗）‗19年評価から使用　'!$A$3:$A$21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'宇和島（月別相乗）‗19年評価から使用　'!$D$3:$D$21</c:f>
              <c:numCache>
                <c:formatCode>General</c:formatCode>
                <c:ptCount val="19"/>
                <c:pt idx="0">
                  <c:v>28.407515977527673</c:v>
                </c:pt>
                <c:pt idx="1">
                  <c:v>52.449939762455884</c:v>
                </c:pt>
                <c:pt idx="2">
                  <c:v>76.465666829882423</c:v>
                </c:pt>
                <c:pt idx="3">
                  <c:v>100.47387202513892</c:v>
                </c:pt>
                <c:pt idx="4">
                  <c:v>124.4789111548433</c:v>
                </c:pt>
                <c:pt idx="5">
                  <c:v>148.48232057626186</c:v>
                </c:pt>
                <c:pt idx="6">
                  <c:v>172.48478091429575</c:v>
                </c:pt>
                <c:pt idx="7">
                  <c:v>196.48664007514063</c:v>
                </c:pt>
                <c:pt idx="8">
                  <c:v>220.4880944269112</c:v>
                </c:pt>
                <c:pt idx="9">
                  <c:v>244.4892632087078</c:v>
                </c:pt>
                <c:pt idx="10">
                  <c:v>268.49022301443227</c:v>
                </c:pt>
                <c:pt idx="11">
                  <c:v>292.49102529353615</c:v>
                </c:pt>
                <c:pt idx="12">
                  <c:v>316.49170588685803</c:v>
                </c:pt>
                <c:pt idx="13">
                  <c:v>340.49229052862682</c:v>
                </c:pt>
                <c:pt idx="14">
                  <c:v>364.4927981743474</c:v>
                </c:pt>
                <c:pt idx="15">
                  <c:v>388.49324309494654</c:v>
                </c:pt>
                <c:pt idx="16">
                  <c:v>412.49363623974801</c:v>
                </c:pt>
                <c:pt idx="17">
                  <c:v>436.49398614973978</c:v>
                </c:pt>
                <c:pt idx="18">
                  <c:v>460.494299585222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A6-4F8D-AC8C-5547CC5D034F}"/>
            </c:ext>
          </c:extLst>
        </c:ser>
        <c:ser>
          <c:idx val="3"/>
          <c:order val="3"/>
          <c:tx>
            <c:strRef>
              <c:f>'宇和島（月別相乗）‗19年評価から使用　'!$E$2</c:f>
              <c:strCache>
                <c:ptCount val="1"/>
                <c:pt idx="0">
                  <c:v>4月～2月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'宇和島（月別相乗）‗19年評価から使用　'!$A$3:$A$21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'宇和島（月別相乗）‗19年評価から使用　'!$E$3:$E$21</c:f>
              <c:numCache>
                <c:formatCode>General</c:formatCode>
                <c:ptCount val="19"/>
                <c:pt idx="0">
                  <c:v>29.832130539512058</c:v>
                </c:pt>
                <c:pt idx="1">
                  <c:v>53.90720326642284</c:v>
                </c:pt>
                <c:pt idx="2">
                  <c:v>77.935829858009285</c:v>
                </c:pt>
                <c:pt idx="3">
                  <c:v>101.95095019974082</c:v>
                </c:pt>
                <c:pt idx="4">
                  <c:v>125.96030145008606</c:v>
                </c:pt>
                <c:pt idx="5">
                  <c:v>149.96665717965024</c:v>
                </c:pt>
                <c:pt idx="6">
                  <c:v>173.97125829079746</c:v>
                </c:pt>
                <c:pt idx="7">
                  <c:v>197.97474335092613</c:v>
                </c:pt>
                <c:pt idx="8">
                  <c:v>221.97747455193277</c:v>
                </c:pt>
                <c:pt idx="9">
                  <c:v>245.97967264674597</c:v>
                </c:pt>
                <c:pt idx="10">
                  <c:v>269.98147985542028</c:v>
                </c:pt>
                <c:pt idx="11">
                  <c:v>293.98299193784919</c:v>
                </c:pt>
                <c:pt idx="12">
                  <c:v>317.98427573432622</c:v>
                </c:pt>
                <c:pt idx="13">
                  <c:v>341.98537931690305</c:v>
                </c:pt>
                <c:pt idx="14">
                  <c:v>365.98633814506059</c:v>
                </c:pt>
                <c:pt idx="15">
                  <c:v>389.9871789476768</c:v>
                </c:pt>
                <c:pt idx="16">
                  <c:v>413.9879222543081</c:v>
                </c:pt>
                <c:pt idx="17">
                  <c:v>437.98858409403283</c:v>
                </c:pt>
                <c:pt idx="18">
                  <c:v>461.98917716465053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A6-4F8D-AC8C-5547CC5D0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770863"/>
        <c:axId val="627092143"/>
      </c:lineChart>
      <c:catAx>
        <c:axId val="62577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27092143"/>
        <c:crosses val="autoZero"/>
        <c:auto val="1"/>
        <c:lblAlgn val="ctr"/>
        <c:lblOffset val="100"/>
        <c:noMultiLvlLbl val="0"/>
      </c:catAx>
      <c:valAx>
        <c:axId val="62709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2577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■大型定置網</a:t>
            </a:r>
            <a:r>
              <a:rPr lang="en-US" altLang="ja-JP"/>
              <a:t>3</a:t>
            </a:r>
            <a:r>
              <a:rPr lang="ja-JP" altLang="en-US"/>
              <a:t>統 </a:t>
            </a:r>
            <a:r>
              <a:rPr lang="en-US" altLang="ja-JP"/>
              <a:t>CPUE(</a:t>
            </a:r>
            <a:r>
              <a:rPr lang="en-US" altLang="ja-JP" baseline="0"/>
              <a:t> t/</a:t>
            </a:r>
            <a:r>
              <a:rPr lang="ja-JP" altLang="en-US" baseline="0"/>
              <a:t>日</a:t>
            </a:r>
            <a:r>
              <a:rPr lang="en-US" altLang="ja-JP" baseline="0"/>
              <a:t>)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宮崎県アジ仔漁獲量!$N$18</c:f>
              <c:strCache>
                <c:ptCount val="1"/>
                <c:pt idx="0">
                  <c:v>2014年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宮崎県アジ仔漁獲量!$O$3:$Q$3</c:f>
              <c:strCache>
                <c:ptCount val="3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</c:strCache>
            </c:strRef>
          </c:cat>
          <c:val>
            <c:numRef>
              <c:f>宮崎県アジ仔漁獲量!$O$18:$Q$18</c:f>
              <c:numCache>
                <c:formatCode>#,##0_);[Red]\(#,##0\)</c:formatCode>
                <c:ptCount val="3"/>
                <c:pt idx="0">
                  <c:v>0.2</c:v>
                </c:pt>
                <c:pt idx="1">
                  <c:v>0.36842105263157893</c:v>
                </c:pt>
                <c:pt idx="2">
                  <c:v>0.47826086956521741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8C-43AE-BB43-E7E815485239}"/>
            </c:ext>
          </c:extLst>
        </c:ser>
        <c:ser>
          <c:idx val="0"/>
          <c:order val="1"/>
          <c:tx>
            <c:strRef>
              <c:f>宮崎県アジ仔漁獲量!$N$19</c:f>
              <c:strCache>
                <c:ptCount val="1"/>
                <c:pt idx="0">
                  <c:v>2015年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宮崎県アジ仔漁獲量!$O$3:$Q$3</c:f>
              <c:strCache>
                <c:ptCount val="3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</c:strCache>
            </c:strRef>
          </c:cat>
          <c:val>
            <c:numRef>
              <c:f>宮崎県アジ仔漁獲量!$O$19:$Q$19</c:f>
              <c:numCache>
                <c:formatCode>#,##0_);[Red]\(#,##0\)</c:formatCode>
                <c:ptCount val="3"/>
                <c:pt idx="0">
                  <c:v>0.21052631578947367</c:v>
                </c:pt>
                <c:pt idx="1">
                  <c:v>0.375</c:v>
                </c:pt>
                <c:pt idx="2">
                  <c:v>0.48275862068965519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8C-43AE-BB43-E7E815485239}"/>
            </c:ext>
          </c:extLst>
        </c:ser>
        <c:ser>
          <c:idx val="1"/>
          <c:order val="2"/>
          <c:tx>
            <c:strRef>
              <c:f>宮崎県アジ仔漁獲量!$N$20</c:f>
              <c:strCache>
                <c:ptCount val="1"/>
                <c:pt idx="0">
                  <c:v>2016年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宮崎県アジ仔漁獲量!$O$3:$Q$3</c:f>
              <c:strCache>
                <c:ptCount val="3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</c:strCache>
            </c:strRef>
          </c:cat>
          <c:val>
            <c:numRef>
              <c:f>宮崎県アジ仔漁獲量!$O$20:$Q$20</c:f>
              <c:numCache>
                <c:formatCode>#,##0_);[Red]\(#,##0\)</c:formatCode>
                <c:ptCount val="3"/>
                <c:pt idx="0">
                  <c:v>0.22077922077922077</c:v>
                </c:pt>
                <c:pt idx="1">
                  <c:v>0.38144329896907214</c:v>
                </c:pt>
                <c:pt idx="2">
                  <c:v>0.48717948717948717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8C-43AE-BB43-E7E815485239}"/>
            </c:ext>
          </c:extLst>
        </c:ser>
        <c:ser>
          <c:idx val="2"/>
          <c:order val="3"/>
          <c:tx>
            <c:strRef>
              <c:f>宮崎県アジ仔漁獲量!$N$21</c:f>
              <c:strCache>
                <c:ptCount val="1"/>
                <c:pt idx="0">
                  <c:v>2017年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宮崎県アジ仔漁獲量!$O$3:$Q$3</c:f>
              <c:strCache>
                <c:ptCount val="3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</c:strCache>
            </c:strRef>
          </c:cat>
          <c:val>
            <c:numRef>
              <c:f>宮崎県アジ仔漁獲量!$O$21:$Q$21</c:f>
              <c:numCache>
                <c:formatCode>#,##0_);[Red]\(#,##0\)</c:formatCode>
                <c:ptCount val="3"/>
                <c:pt idx="0">
                  <c:v>0.23076923076923078</c:v>
                </c:pt>
                <c:pt idx="1">
                  <c:v>0.38775510204081631</c:v>
                </c:pt>
                <c:pt idx="2">
                  <c:v>0.49152542372881358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8C-43AE-BB43-E7E815485239}"/>
            </c:ext>
          </c:extLst>
        </c:ser>
        <c:ser>
          <c:idx val="3"/>
          <c:order val="4"/>
          <c:tx>
            <c:strRef>
              <c:f>宮崎県アジ仔漁獲量!$N$22</c:f>
              <c:strCache>
                <c:ptCount val="1"/>
                <c:pt idx="0">
                  <c:v>2018年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宮崎県アジ仔漁獲量!$O$3:$Q$3</c:f>
              <c:strCache>
                <c:ptCount val="3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</c:strCache>
            </c:strRef>
          </c:cat>
          <c:val>
            <c:numRef>
              <c:f>宮崎県アジ仔漁獲量!$O$22:$Q$22</c:f>
              <c:numCache>
                <c:formatCode>#,##0_);[Red]\(#,##0\)</c:formatCode>
                <c:ptCount val="3"/>
                <c:pt idx="0">
                  <c:v>0.24050632911392406</c:v>
                </c:pt>
                <c:pt idx="1">
                  <c:v>0.39393939393939392</c:v>
                </c:pt>
                <c:pt idx="2">
                  <c:v>0.49579831932773111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8C-43AE-BB43-E7E815485239}"/>
            </c:ext>
          </c:extLst>
        </c:ser>
        <c:ser>
          <c:idx val="5"/>
          <c:order val="5"/>
          <c:tx>
            <c:strRef>
              <c:f>宮崎県アジ仔漁獲量!$N$23</c:f>
              <c:strCache>
                <c:ptCount val="1"/>
                <c:pt idx="0">
                  <c:v>2019年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宮崎県アジ仔漁獲量!$O$3:$Q$3</c:f>
              <c:strCache>
                <c:ptCount val="3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</c:strCache>
            </c:strRef>
          </c:cat>
          <c:val>
            <c:numRef>
              <c:f>宮崎県アジ仔漁獲量!$O$23:$Q$23</c:f>
              <c:numCache>
                <c:formatCode>#,##0_);[Red]\(#,##0\)</c:formatCode>
                <c:ptCount val="3"/>
                <c:pt idx="0">
                  <c:v>0.25</c:v>
                </c:pt>
                <c:pt idx="1">
                  <c:v>0.4</c:v>
                </c:pt>
                <c:pt idx="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8C-43AE-BB43-E7E815485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843775"/>
        <c:axId val="992546527"/>
      </c:lineChart>
      <c:catAx>
        <c:axId val="103684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92546527"/>
        <c:crosses val="autoZero"/>
        <c:auto val="1"/>
        <c:lblAlgn val="ctr"/>
        <c:lblOffset val="100"/>
        <c:noMultiLvlLbl val="0"/>
      </c:catAx>
      <c:valAx>
        <c:axId val="99254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3684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■小台網　</a:t>
            </a:r>
            <a:r>
              <a:rPr lang="en-US" altLang="ja-JP"/>
              <a:t>CPUEton/</a:t>
            </a:r>
            <a:r>
              <a:rPr lang="ja-JP" altLang="en-US"/>
              <a:t>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宮崎県アジ仔漁獲量!$N$42</c:f>
              <c:strCache>
                <c:ptCount val="1"/>
                <c:pt idx="0">
                  <c:v>2014年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宮崎県アジ仔漁獲量!$O$3:$Q$3</c:f>
              <c:strCache>
                <c:ptCount val="3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</c:strCache>
            </c:strRef>
          </c:cat>
          <c:val>
            <c:numRef>
              <c:f>宮崎県アジ仔漁獲量!$O$42:$Q$42</c:f>
              <c:numCache>
                <c:formatCode>0.0</c:formatCode>
                <c:ptCount val="3"/>
                <c:pt idx="0">
                  <c:v>0.69230769230769229</c:v>
                </c:pt>
                <c:pt idx="1">
                  <c:v>0.72093023255813948</c:v>
                </c:pt>
                <c:pt idx="2">
                  <c:v>0.74468085106382975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8C-43AE-BB43-E7E815485239}"/>
            </c:ext>
          </c:extLst>
        </c:ser>
        <c:ser>
          <c:idx val="0"/>
          <c:order val="1"/>
          <c:tx>
            <c:strRef>
              <c:f>宮崎県アジ仔漁獲量!$N$43</c:f>
              <c:strCache>
                <c:ptCount val="1"/>
                <c:pt idx="0">
                  <c:v>2015年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宮崎県アジ仔漁獲量!$O$3:$Q$3</c:f>
              <c:strCache>
                <c:ptCount val="3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</c:strCache>
            </c:strRef>
          </c:cat>
          <c:val>
            <c:numRef>
              <c:f>宮崎県アジ仔漁獲量!$O$43:$Q$43</c:f>
              <c:numCache>
                <c:formatCode>0.0</c:formatCode>
                <c:ptCount val="3"/>
                <c:pt idx="0">
                  <c:v>0.69387755102040816</c:v>
                </c:pt>
                <c:pt idx="1">
                  <c:v>0.72222222222222221</c:v>
                </c:pt>
                <c:pt idx="2">
                  <c:v>0.74576271186440679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8C-43AE-BB43-E7E815485239}"/>
            </c:ext>
          </c:extLst>
        </c:ser>
        <c:ser>
          <c:idx val="1"/>
          <c:order val="2"/>
          <c:tx>
            <c:strRef>
              <c:f>宮崎県アジ仔漁獲量!$N$44</c:f>
              <c:strCache>
                <c:ptCount val="1"/>
                <c:pt idx="0">
                  <c:v>2016年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宮崎県アジ仔漁獲量!$O$3:$Q$3</c:f>
              <c:strCache>
                <c:ptCount val="3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</c:strCache>
            </c:strRef>
          </c:cat>
          <c:val>
            <c:numRef>
              <c:f>宮崎県アジ仔漁獲量!$O$44:$Q$44</c:f>
              <c:numCache>
                <c:formatCode>0.0</c:formatCode>
                <c:ptCount val="3"/>
                <c:pt idx="0">
                  <c:v>0.69543147208121825</c:v>
                </c:pt>
                <c:pt idx="1">
                  <c:v>0.72350230414746541</c:v>
                </c:pt>
                <c:pt idx="2">
                  <c:v>0.74683544303797467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8C-43AE-BB43-E7E815485239}"/>
            </c:ext>
          </c:extLst>
        </c:ser>
        <c:ser>
          <c:idx val="2"/>
          <c:order val="3"/>
          <c:tx>
            <c:strRef>
              <c:f>宮崎県アジ仔漁獲量!$N$45</c:f>
              <c:strCache>
                <c:ptCount val="1"/>
                <c:pt idx="0">
                  <c:v>2017年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宮崎県アジ仔漁獲量!$O$3:$Q$3</c:f>
              <c:strCache>
                <c:ptCount val="3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</c:strCache>
            </c:strRef>
          </c:cat>
          <c:val>
            <c:numRef>
              <c:f>宮崎県アジ仔漁獲量!$O$45:$Q$45</c:f>
              <c:numCache>
                <c:formatCode>0.0</c:formatCode>
                <c:ptCount val="3"/>
                <c:pt idx="0">
                  <c:v>0.69696969696969702</c:v>
                </c:pt>
                <c:pt idx="1">
                  <c:v>0.72477064220183485</c:v>
                </c:pt>
                <c:pt idx="2">
                  <c:v>0.74789915966386555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8C-43AE-BB43-E7E815485239}"/>
            </c:ext>
          </c:extLst>
        </c:ser>
        <c:ser>
          <c:idx val="3"/>
          <c:order val="4"/>
          <c:tx>
            <c:strRef>
              <c:f>宮崎県アジ仔漁獲量!$N$46</c:f>
              <c:strCache>
                <c:ptCount val="1"/>
                <c:pt idx="0">
                  <c:v>2018年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宮崎県アジ仔漁獲量!$O$3:$Q$3</c:f>
              <c:strCache>
                <c:ptCount val="3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</c:strCache>
            </c:strRef>
          </c:cat>
          <c:val>
            <c:numRef>
              <c:f>宮崎県アジ仔漁獲量!$O$46:$Q$46</c:f>
              <c:numCache>
                <c:formatCode>0.0</c:formatCode>
                <c:ptCount val="3"/>
                <c:pt idx="0">
                  <c:v>0.69849246231155782</c:v>
                </c:pt>
                <c:pt idx="1">
                  <c:v>0.72602739726027399</c:v>
                </c:pt>
                <c:pt idx="2">
                  <c:v>0.7489539748953975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8C-43AE-BB43-E7E815485239}"/>
            </c:ext>
          </c:extLst>
        </c:ser>
        <c:ser>
          <c:idx val="5"/>
          <c:order val="5"/>
          <c:tx>
            <c:strRef>
              <c:f>宮崎県アジ仔漁獲量!$N$47</c:f>
              <c:strCache>
                <c:ptCount val="1"/>
                <c:pt idx="0">
                  <c:v>2019年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宮崎県アジ仔漁獲量!$O$3:$Q$3</c:f>
              <c:strCache>
                <c:ptCount val="3"/>
                <c:pt idx="0">
                  <c:v>4月</c:v>
                </c:pt>
                <c:pt idx="1">
                  <c:v>5月</c:v>
                </c:pt>
                <c:pt idx="2">
                  <c:v>6月</c:v>
                </c:pt>
              </c:strCache>
            </c:strRef>
          </c:cat>
          <c:val>
            <c:numRef>
              <c:f>宮崎県アジ仔漁獲量!$O$47:$Q$47</c:f>
              <c:numCache>
                <c:formatCode>0.0</c:formatCode>
                <c:ptCount val="3"/>
                <c:pt idx="0">
                  <c:v>0.7</c:v>
                </c:pt>
                <c:pt idx="1">
                  <c:v>0.72727272727272729</c:v>
                </c:pt>
                <c:pt idx="2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EAF-408D-B968-475CFDFE8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843775"/>
        <c:axId val="992546527"/>
      </c:lineChart>
      <c:catAx>
        <c:axId val="103684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92546527"/>
        <c:crosses val="autoZero"/>
        <c:auto val="1"/>
        <c:lblAlgn val="ctr"/>
        <c:lblOffset val="100"/>
        <c:noMultiLvlLbl val="0"/>
      </c:catAx>
      <c:valAx>
        <c:axId val="99254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3684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3</a:t>
            </a:r>
            <a:r>
              <a:rPr lang="ja-JP" altLang="en-US"/>
              <a:t>か月漁獲量</a:t>
            </a:r>
            <a:r>
              <a:rPr lang="en-US" altLang="ja-JP"/>
              <a:t>/</a:t>
            </a:r>
            <a:r>
              <a:rPr lang="ja-JP" altLang="en-US"/>
              <a:t>日数の相乗平均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宮崎県アジ仔漁獲量!$X$3</c:f>
              <c:strCache>
                <c:ptCount val="1"/>
                <c:pt idx="0">
                  <c:v>3か月漁獲量/日数の相乗平均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宮崎県アジ仔漁獲量!$N$18:$N$22</c:f>
              <c:strCache>
                <c:ptCount val="5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  <c:pt idx="3">
                  <c:v>2017年</c:v>
                </c:pt>
                <c:pt idx="4">
                  <c:v>2018年</c:v>
                </c:pt>
              </c:strCache>
            </c:strRef>
          </c:cat>
          <c:val>
            <c:numRef>
              <c:f>宮崎県アジ仔漁獲量!$X$18:$X$22</c:f>
              <c:numCache>
                <c:formatCode>#,##0.0;[Red]\-#,##0.0</c:formatCode>
                <c:ptCount val="5"/>
                <c:pt idx="0">
                  <c:v>0.51536964904134464</c:v>
                </c:pt>
                <c:pt idx="1">
                  <c:v>0.52041649986653316</c:v>
                </c:pt>
                <c:pt idx="2">
                  <c:v>0.52533332818862177</c:v>
                </c:pt>
                <c:pt idx="3">
                  <c:v>0.530125941945082</c:v>
                </c:pt>
                <c:pt idx="4">
                  <c:v>0.53479976894171144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EEC-4B03-BC64-4AE0BB3BF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843775"/>
        <c:axId val="992546527"/>
      </c:lineChart>
      <c:catAx>
        <c:axId val="103684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92546527"/>
        <c:crosses val="autoZero"/>
        <c:auto val="1"/>
        <c:lblAlgn val="ctr"/>
        <c:lblOffset val="100"/>
        <c:noMultiLvlLbl val="0"/>
      </c:catAx>
      <c:valAx>
        <c:axId val="99254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;[Red]\-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3684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棒受網（潮岬周辺）当歳魚（ｔ）漁獲量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'串本棒受け網マアジ漁獲量（当歳魚のみ）'!$A$28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'串本棒受け網マアジ漁獲量（当歳魚のみ）'!$B$2:$H$2</c:f>
              <c:strCache>
                <c:ptCount val="7"/>
                <c:pt idx="0">
                  <c:v>５月</c:v>
                </c:pt>
                <c:pt idx="1">
                  <c:v>６月</c:v>
                </c:pt>
                <c:pt idx="2">
                  <c:v>７月</c:v>
                </c:pt>
                <c:pt idx="3">
                  <c:v>８月</c:v>
                </c:pt>
                <c:pt idx="4">
                  <c:v>９月</c:v>
                </c:pt>
                <c:pt idx="5">
                  <c:v>10月</c:v>
                </c:pt>
                <c:pt idx="6">
                  <c:v>11月</c:v>
                </c:pt>
              </c:strCache>
            </c:strRef>
          </c:cat>
          <c:val>
            <c:numRef>
              <c:f>'串本棒受け網マアジ漁獲量（当歳魚のみ）'!$B$28:$H$28</c:f>
              <c:numCache>
                <c:formatCode>0.0</c:formatCode>
                <c:ptCount val="7"/>
                <c:pt idx="0">
                  <c:v>176</c:v>
                </c:pt>
                <c:pt idx="1">
                  <c:v>177</c:v>
                </c:pt>
                <c:pt idx="2">
                  <c:v>178</c:v>
                </c:pt>
                <c:pt idx="3">
                  <c:v>179</c:v>
                </c:pt>
                <c:pt idx="4">
                  <c:v>180</c:v>
                </c:pt>
                <c:pt idx="5">
                  <c:v>181</c:v>
                </c:pt>
                <c:pt idx="6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22-4C6E-90AD-579A91B6330E}"/>
            </c:ext>
          </c:extLst>
        </c:ser>
        <c:ser>
          <c:idx val="0"/>
          <c:order val="1"/>
          <c:tx>
            <c:strRef>
              <c:f>'串本棒受け網マアジ漁獲量（当歳魚のみ）'!$A$29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'串本棒受け網マアジ漁獲量（当歳魚のみ）'!$B$2:$H$2</c:f>
              <c:strCache>
                <c:ptCount val="7"/>
                <c:pt idx="0">
                  <c:v>５月</c:v>
                </c:pt>
                <c:pt idx="1">
                  <c:v>６月</c:v>
                </c:pt>
                <c:pt idx="2">
                  <c:v>７月</c:v>
                </c:pt>
                <c:pt idx="3">
                  <c:v>８月</c:v>
                </c:pt>
                <c:pt idx="4">
                  <c:v>９月</c:v>
                </c:pt>
                <c:pt idx="5">
                  <c:v>10月</c:v>
                </c:pt>
                <c:pt idx="6">
                  <c:v>11月</c:v>
                </c:pt>
              </c:strCache>
            </c:strRef>
          </c:cat>
          <c:val>
            <c:numRef>
              <c:f>'串本棒受け網マアジ漁獲量（当歳魚のみ）'!$B$29:$H$29</c:f>
              <c:numCache>
                <c:formatCode>0.0</c:formatCode>
                <c:ptCount val="7"/>
                <c:pt idx="0">
                  <c:v>183</c:v>
                </c:pt>
                <c:pt idx="1">
                  <c:v>184</c:v>
                </c:pt>
                <c:pt idx="2">
                  <c:v>185</c:v>
                </c:pt>
                <c:pt idx="3">
                  <c:v>186</c:v>
                </c:pt>
                <c:pt idx="4">
                  <c:v>187</c:v>
                </c:pt>
                <c:pt idx="5">
                  <c:v>188</c:v>
                </c:pt>
                <c:pt idx="6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22-4C6E-90AD-579A91B6330E}"/>
            </c:ext>
          </c:extLst>
        </c:ser>
        <c:ser>
          <c:idx val="1"/>
          <c:order val="2"/>
          <c:tx>
            <c:strRef>
              <c:f>'串本棒受け網マアジ漁獲量（当歳魚のみ）'!$A$30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'串本棒受け網マアジ漁獲量（当歳魚のみ）'!$B$2:$H$2</c:f>
              <c:strCache>
                <c:ptCount val="7"/>
                <c:pt idx="0">
                  <c:v>５月</c:v>
                </c:pt>
                <c:pt idx="1">
                  <c:v>６月</c:v>
                </c:pt>
                <c:pt idx="2">
                  <c:v>７月</c:v>
                </c:pt>
                <c:pt idx="3">
                  <c:v>８月</c:v>
                </c:pt>
                <c:pt idx="4">
                  <c:v>９月</c:v>
                </c:pt>
                <c:pt idx="5">
                  <c:v>10月</c:v>
                </c:pt>
                <c:pt idx="6">
                  <c:v>11月</c:v>
                </c:pt>
              </c:strCache>
            </c:strRef>
          </c:cat>
          <c:val>
            <c:numRef>
              <c:f>'串本棒受け網マアジ漁獲量（当歳魚のみ）'!$B$30:$H$30</c:f>
              <c:numCache>
                <c:formatCode>0.0</c:formatCode>
                <c:ptCount val="7"/>
                <c:pt idx="0">
                  <c:v>190</c:v>
                </c:pt>
                <c:pt idx="1">
                  <c:v>191</c:v>
                </c:pt>
                <c:pt idx="2">
                  <c:v>192</c:v>
                </c:pt>
                <c:pt idx="3">
                  <c:v>193</c:v>
                </c:pt>
                <c:pt idx="4">
                  <c:v>194</c:v>
                </c:pt>
                <c:pt idx="5">
                  <c:v>195</c:v>
                </c:pt>
                <c:pt idx="6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22-4C6E-90AD-579A91B6330E}"/>
            </c:ext>
          </c:extLst>
        </c:ser>
        <c:ser>
          <c:idx val="2"/>
          <c:order val="3"/>
          <c:tx>
            <c:strRef>
              <c:f>'串本棒受け網マアジ漁獲量（当歳魚のみ）'!$A$31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'串本棒受け網マアジ漁獲量（当歳魚のみ）'!$B$2:$H$2</c:f>
              <c:strCache>
                <c:ptCount val="7"/>
                <c:pt idx="0">
                  <c:v>５月</c:v>
                </c:pt>
                <c:pt idx="1">
                  <c:v>６月</c:v>
                </c:pt>
                <c:pt idx="2">
                  <c:v>７月</c:v>
                </c:pt>
                <c:pt idx="3">
                  <c:v>８月</c:v>
                </c:pt>
                <c:pt idx="4">
                  <c:v>９月</c:v>
                </c:pt>
                <c:pt idx="5">
                  <c:v>10月</c:v>
                </c:pt>
                <c:pt idx="6">
                  <c:v>11月</c:v>
                </c:pt>
              </c:strCache>
            </c:strRef>
          </c:cat>
          <c:val>
            <c:numRef>
              <c:f>'串本棒受け網マアジ漁獲量（当歳魚のみ）'!$B$31:$H$31</c:f>
              <c:numCache>
                <c:formatCode>0.0</c:formatCode>
                <c:ptCount val="7"/>
                <c:pt idx="0">
                  <c:v>197</c:v>
                </c:pt>
                <c:pt idx="1">
                  <c:v>198</c:v>
                </c:pt>
                <c:pt idx="2">
                  <c:v>199</c:v>
                </c:pt>
                <c:pt idx="3">
                  <c:v>200</c:v>
                </c:pt>
                <c:pt idx="4">
                  <c:v>201</c:v>
                </c:pt>
                <c:pt idx="5">
                  <c:v>202</c:v>
                </c:pt>
                <c:pt idx="6">
                  <c:v>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22-4C6E-90AD-579A91B6330E}"/>
            </c:ext>
          </c:extLst>
        </c:ser>
        <c:ser>
          <c:idx val="3"/>
          <c:order val="4"/>
          <c:tx>
            <c:strRef>
              <c:f>'串本棒受け網マアジ漁獲量（当歳魚のみ）'!$A$32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'串本棒受け網マアジ漁獲量（当歳魚のみ）'!$B$2:$H$2</c:f>
              <c:strCache>
                <c:ptCount val="7"/>
                <c:pt idx="0">
                  <c:v>５月</c:v>
                </c:pt>
                <c:pt idx="1">
                  <c:v>６月</c:v>
                </c:pt>
                <c:pt idx="2">
                  <c:v>７月</c:v>
                </c:pt>
                <c:pt idx="3">
                  <c:v>８月</c:v>
                </c:pt>
                <c:pt idx="4">
                  <c:v>９月</c:v>
                </c:pt>
                <c:pt idx="5">
                  <c:v>10月</c:v>
                </c:pt>
                <c:pt idx="6">
                  <c:v>11月</c:v>
                </c:pt>
              </c:strCache>
            </c:strRef>
          </c:cat>
          <c:val>
            <c:numRef>
              <c:f>'串本棒受け網マアジ漁獲量（当歳魚のみ）'!$B$32:$H$32</c:f>
              <c:numCache>
                <c:formatCode>0.0</c:formatCode>
                <c:ptCount val="7"/>
                <c:pt idx="0">
                  <c:v>204</c:v>
                </c:pt>
                <c:pt idx="1">
                  <c:v>205</c:v>
                </c:pt>
                <c:pt idx="2">
                  <c:v>206</c:v>
                </c:pt>
                <c:pt idx="3">
                  <c:v>207</c:v>
                </c:pt>
                <c:pt idx="4">
                  <c:v>208</c:v>
                </c:pt>
                <c:pt idx="5">
                  <c:v>209</c:v>
                </c:pt>
                <c:pt idx="6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022-4C6E-90AD-579A91B6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843775"/>
        <c:axId val="992546527"/>
      </c:lineChart>
      <c:catAx>
        <c:axId val="103684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92546527"/>
        <c:crosses val="autoZero"/>
        <c:auto val="1"/>
        <c:lblAlgn val="ctr"/>
        <c:lblOffset val="100"/>
        <c:noMultiLvlLbl val="0"/>
      </c:catAx>
      <c:valAx>
        <c:axId val="99254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3684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伊勢湾豆板マアジ当歳漁獲量ｋｇ（指数）</a:t>
            </a:r>
          </a:p>
        </c:rich>
      </c:tx>
      <c:layout>
        <c:manualLayout>
          <c:xMode val="edge"/>
          <c:yMode val="edge"/>
          <c:x val="0.22250926499356119"/>
          <c:y val="2.0171460591636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伊勢湾豆板マアジ当歳!$B$31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伊勢湾豆板マアジ当歳!$C$4:$N$4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xVal>
          <c:yVal>
            <c:numRef>
              <c:f>伊勢湾豆板マアジ当歳!$C$31:$N$31</c:f>
              <c:numCache>
                <c:formatCode>General</c:formatCode>
                <c:ptCount val="12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  <c:pt idx="6">
                  <c:v>319</c:v>
                </c:pt>
                <c:pt idx="7">
                  <c:v>320</c:v>
                </c:pt>
                <c:pt idx="8">
                  <c:v>321</c:v>
                </c:pt>
                <c:pt idx="9">
                  <c:v>322</c:v>
                </c:pt>
                <c:pt idx="10">
                  <c:v>323</c:v>
                </c:pt>
                <c:pt idx="11">
                  <c:v>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FF-4A6C-B7F8-132F02E6FCF3}"/>
            </c:ext>
          </c:extLst>
        </c:ser>
        <c:ser>
          <c:idx val="1"/>
          <c:order val="1"/>
          <c:tx>
            <c:strRef>
              <c:f>伊勢湾豆板マアジ当歳!$B$32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伊勢湾豆板マアジ当歳!$C$4:$N$4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xVal>
          <c:yVal>
            <c:numRef>
              <c:f>伊勢湾豆板マアジ当歳!$C$32:$N$32</c:f>
              <c:numCache>
                <c:formatCode>General</c:formatCode>
                <c:ptCount val="12"/>
                <c:pt idx="0">
                  <c:v>325</c:v>
                </c:pt>
                <c:pt idx="1">
                  <c:v>326</c:v>
                </c:pt>
                <c:pt idx="2">
                  <c:v>327</c:v>
                </c:pt>
                <c:pt idx="3">
                  <c:v>328</c:v>
                </c:pt>
                <c:pt idx="4">
                  <c:v>329</c:v>
                </c:pt>
                <c:pt idx="5">
                  <c:v>330</c:v>
                </c:pt>
                <c:pt idx="6">
                  <c:v>331</c:v>
                </c:pt>
                <c:pt idx="7">
                  <c:v>332</c:v>
                </c:pt>
                <c:pt idx="8">
                  <c:v>333</c:v>
                </c:pt>
                <c:pt idx="9">
                  <c:v>334</c:v>
                </c:pt>
                <c:pt idx="10">
                  <c:v>335</c:v>
                </c:pt>
                <c:pt idx="11">
                  <c:v>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FF-4A6C-B7F8-132F02E6FCF3}"/>
            </c:ext>
          </c:extLst>
        </c:ser>
        <c:ser>
          <c:idx val="2"/>
          <c:order val="2"/>
          <c:tx>
            <c:strRef>
              <c:f>伊勢湾豆板マアジ当歳!$B$33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伊勢湾豆板マアジ当歳!$C$4:$N$4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xVal>
          <c:yVal>
            <c:numRef>
              <c:f>伊勢湾豆板マアジ当歳!$C$33:$N$33</c:f>
              <c:numCache>
                <c:formatCode>General</c:formatCode>
                <c:ptCount val="12"/>
                <c:pt idx="0">
                  <c:v>337</c:v>
                </c:pt>
                <c:pt idx="1">
                  <c:v>338</c:v>
                </c:pt>
                <c:pt idx="2">
                  <c:v>339</c:v>
                </c:pt>
                <c:pt idx="3">
                  <c:v>340</c:v>
                </c:pt>
                <c:pt idx="4">
                  <c:v>341</c:v>
                </c:pt>
                <c:pt idx="5">
                  <c:v>342</c:v>
                </c:pt>
                <c:pt idx="6">
                  <c:v>343</c:v>
                </c:pt>
                <c:pt idx="7">
                  <c:v>344</c:v>
                </c:pt>
                <c:pt idx="8">
                  <c:v>345</c:v>
                </c:pt>
                <c:pt idx="9">
                  <c:v>346</c:v>
                </c:pt>
                <c:pt idx="10">
                  <c:v>347</c:v>
                </c:pt>
                <c:pt idx="11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FF-4A6C-B7F8-132F02E6FCF3}"/>
            </c:ext>
          </c:extLst>
        </c:ser>
        <c:ser>
          <c:idx val="3"/>
          <c:order val="3"/>
          <c:tx>
            <c:strRef>
              <c:f>伊勢湾豆板マアジ当歳!$B$34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伊勢湾豆板マアジ当歳!$C$4:$N$4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xVal>
          <c:yVal>
            <c:numRef>
              <c:f>伊勢湾豆板マアジ当歳!$C$34:$N$34</c:f>
              <c:numCache>
                <c:formatCode>General</c:formatCode>
                <c:ptCount val="12"/>
                <c:pt idx="0">
                  <c:v>349</c:v>
                </c:pt>
                <c:pt idx="1">
                  <c:v>350</c:v>
                </c:pt>
                <c:pt idx="2">
                  <c:v>351</c:v>
                </c:pt>
                <c:pt idx="3">
                  <c:v>352</c:v>
                </c:pt>
                <c:pt idx="4">
                  <c:v>353</c:v>
                </c:pt>
                <c:pt idx="5">
                  <c:v>354</c:v>
                </c:pt>
                <c:pt idx="6">
                  <c:v>355</c:v>
                </c:pt>
                <c:pt idx="7">
                  <c:v>356</c:v>
                </c:pt>
                <c:pt idx="8">
                  <c:v>357</c:v>
                </c:pt>
                <c:pt idx="9">
                  <c:v>358</c:v>
                </c:pt>
                <c:pt idx="10">
                  <c:v>359</c:v>
                </c:pt>
                <c:pt idx="11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2FF-4A6C-B7F8-132F02E6FCF3}"/>
            </c:ext>
          </c:extLst>
        </c:ser>
        <c:ser>
          <c:idx val="4"/>
          <c:order val="4"/>
          <c:tx>
            <c:strRef>
              <c:f>伊勢湾豆板マアジ当歳!$B$35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伊勢湾豆板マアジ当歳!$C$4:$N$4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xVal>
          <c:yVal>
            <c:numRef>
              <c:f>伊勢湾豆板マアジ当歳!$C$35:$N$35</c:f>
              <c:numCache>
                <c:formatCode>General</c:formatCode>
                <c:ptCount val="12"/>
                <c:pt idx="0">
                  <c:v>361</c:v>
                </c:pt>
                <c:pt idx="1">
                  <c:v>362</c:v>
                </c:pt>
                <c:pt idx="2">
                  <c:v>363</c:v>
                </c:pt>
                <c:pt idx="3">
                  <c:v>364</c:v>
                </c:pt>
                <c:pt idx="4">
                  <c:v>365</c:v>
                </c:pt>
                <c:pt idx="5">
                  <c:v>366</c:v>
                </c:pt>
                <c:pt idx="6">
                  <c:v>367</c:v>
                </c:pt>
                <c:pt idx="7">
                  <c:v>368</c:v>
                </c:pt>
                <c:pt idx="8">
                  <c:v>369</c:v>
                </c:pt>
                <c:pt idx="9">
                  <c:v>370</c:v>
                </c:pt>
                <c:pt idx="10">
                  <c:v>371</c:v>
                </c:pt>
                <c:pt idx="11">
                  <c:v>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2FF-4A6C-B7F8-132F02E6FCF3}"/>
            </c:ext>
          </c:extLst>
        </c:ser>
        <c:ser>
          <c:idx val="5"/>
          <c:order val="5"/>
          <c:tx>
            <c:strRef>
              <c:f>伊勢湾豆板マアジ当歳!$B$36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伊勢湾豆板マアジ当歳!$C$4:$N$4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xVal>
          <c:yVal>
            <c:numRef>
              <c:f>伊勢湾豆板マアジ当歳!$C$36:$N$36</c:f>
              <c:numCache>
                <c:formatCode>General</c:formatCode>
                <c:ptCount val="12"/>
                <c:pt idx="0">
                  <c:v>373</c:v>
                </c:pt>
                <c:pt idx="1">
                  <c:v>374</c:v>
                </c:pt>
                <c:pt idx="2">
                  <c:v>375</c:v>
                </c:pt>
                <c:pt idx="3">
                  <c:v>376</c:v>
                </c:pt>
                <c:pt idx="4">
                  <c:v>377</c:v>
                </c:pt>
                <c:pt idx="5">
                  <c:v>378</c:v>
                </c:pt>
                <c:pt idx="6">
                  <c:v>379</c:v>
                </c:pt>
                <c:pt idx="7">
                  <c:v>380</c:v>
                </c:pt>
                <c:pt idx="8">
                  <c:v>381</c:v>
                </c:pt>
                <c:pt idx="9">
                  <c:v>382</c:v>
                </c:pt>
                <c:pt idx="10">
                  <c:v>383</c:v>
                </c:pt>
                <c:pt idx="11">
                  <c:v>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2FF-4A6C-B7F8-132F02E6F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843775"/>
        <c:axId val="992546527"/>
      </c:scatterChart>
      <c:valAx>
        <c:axId val="103684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92546527"/>
        <c:crosses val="autoZero"/>
        <c:crossBetween val="midCat"/>
      </c:valAx>
      <c:valAx>
        <c:axId val="99254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36843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2000</a:t>
            </a:r>
            <a:endParaRPr lang="ja-JP" altLang="en-US"/>
          </a:p>
        </cx:rich>
      </cx:tx>
    </cx:title>
    <cx:plotArea>
      <cx:plotAreaRegion>
        <cx:series layoutId="clusteredColumn" uniqueId="{791D4F9E-BB65-414E-85F1-3162D7BD9612}">
          <cx:tx>
            <cx:txData>
              <cx:f>_xlchart.v1.26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2001</a:t>
            </a:r>
            <a:endParaRPr lang="ja-JP" altLang="en-US"/>
          </a:p>
        </cx:rich>
      </cx:tx>
    </cx:title>
    <cx:plotArea>
      <cx:plotAreaRegion>
        <cx:series layoutId="clusteredColumn" uniqueId="{F5C5B030-9967-461D-B7DE-B6B0BC1D1519}">
          <cx:tx>
            <cx:txData>
              <cx:f>_xlchart.v1.15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2002</a:t>
            </a:r>
            <a:endParaRPr lang="ja-JP" altLang="en-US"/>
          </a:p>
        </cx:rich>
      </cx:tx>
    </cx:title>
    <cx:plotArea>
      <cx:plotAreaRegion>
        <cx:series layoutId="clusteredColumn" uniqueId="{EDC3CB4C-6803-474E-9924-3483D8E56C8F}">
          <cx:tx>
            <cx:txData>
              <cx:f>_xlchart.v1.25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2003</a:t>
            </a:r>
            <a:endParaRPr lang="ja-JP" altLang="en-US"/>
          </a:p>
        </cx:rich>
      </cx:tx>
    </cx:title>
    <cx:plotArea>
      <cx:plotAreaRegion>
        <cx:series layoutId="clusteredColumn" uniqueId="{0600ABCF-75D0-43C5-BA42-04FF08D96CAC}">
          <cx:tx>
            <cx:txData>
              <cx:f>_xlchart.v1.1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2004</a:t>
            </a:r>
            <a:endParaRPr lang="ja-JP" altLang="en-US"/>
          </a:p>
        </cx:rich>
      </cx:tx>
    </cx:title>
    <cx:plotArea>
      <cx:plotAreaRegion>
        <cx:series layoutId="clusteredColumn" uniqueId="{BE78735D-F674-4DA9-816B-A354A151C4D4}">
          <cx:tx>
            <cx:txData>
              <cx:f>_xlchart.v1.35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2005</a:t>
            </a:r>
            <a:endParaRPr lang="ja-JP" altLang="en-US"/>
          </a:p>
        </cx:rich>
      </cx:tx>
    </cx:title>
    <cx:plotArea>
      <cx:plotAreaRegion>
        <cx:series layoutId="clusteredColumn" uniqueId="{BE78735D-F674-4DA9-816B-A354A151C4D4}">
          <cx:tx>
            <cx:txData>
              <cx:f>_xlchart.v1.19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2006</a:t>
            </a:r>
            <a:endParaRPr lang="ja-JP" altLang="en-US"/>
          </a:p>
        </cx:rich>
      </cx:tx>
    </cx:title>
    <cx:plotArea>
      <cx:plotAreaRegion>
        <cx:series layoutId="clusteredColumn" uniqueId="{BE78735D-F674-4DA9-816B-A354A151C4D4}">
          <cx:tx>
            <cx:txData>
              <cx:f>_xlchart.v1.11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2007</a:t>
            </a:r>
            <a:endParaRPr lang="ja-JP" altLang="en-US"/>
          </a:p>
        </cx:rich>
      </cx:tx>
    </cx:title>
    <cx:plotArea>
      <cx:plotAreaRegion>
        <cx:series layoutId="clusteredColumn" uniqueId="{BE78735D-F674-4DA9-816B-A354A151C4D4}">
          <cx:tx>
            <cx:txData>
              <cx:f>_xlchart.v1.23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2008</a:t>
            </a:r>
            <a:endParaRPr lang="ja-JP" altLang="en-US"/>
          </a:p>
        </cx:rich>
      </cx:tx>
    </cx:title>
    <cx:plotArea>
      <cx:plotAreaRegion>
        <cx:series layoutId="clusteredColumn" uniqueId="{BE78735D-F674-4DA9-816B-A354A151C4D4}">
          <cx:tx>
            <cx:txData>
              <cx:f>_xlchart.v1.29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2009</a:t>
            </a:r>
            <a:endParaRPr lang="ja-JP" altLang="en-US"/>
          </a:p>
        </cx:rich>
      </cx:tx>
    </cx:title>
    <cx:plotArea>
      <cx:plotAreaRegion>
        <cx:series layoutId="clusteredColumn" uniqueId="{BE78735D-F674-4DA9-816B-A354A151C4D4}">
          <cx:tx>
            <cx:txData>
              <cx:f>_xlchart.v1.33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2010</a:t>
            </a:r>
            <a:endParaRPr lang="ja-JP" altLang="en-US"/>
          </a:p>
        </cx:rich>
      </cx:tx>
    </cx:title>
    <cx:plotArea>
      <cx:plotAreaRegion>
        <cx:series layoutId="clusteredColumn" uniqueId="{BE78735D-F674-4DA9-816B-A354A151C4D4}">
          <cx:tx>
            <cx:txData>
              <cx:f>_xlchart.v1.31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2011</a:t>
            </a:r>
            <a:endParaRPr lang="ja-JP" altLang="en-US"/>
          </a:p>
        </cx:rich>
      </cx:tx>
    </cx:title>
    <cx:plotArea>
      <cx:plotAreaRegion>
        <cx:series layoutId="clusteredColumn" uniqueId="{BE78735D-F674-4DA9-816B-A354A151C4D4}">
          <cx:tx>
            <cx:txData>
              <cx:f>_xlchart.v1.13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2012</a:t>
            </a:r>
            <a:endParaRPr lang="ja-JP" altLang="en-US"/>
          </a:p>
        </cx:rich>
      </cx:tx>
    </cx:title>
    <cx:plotArea>
      <cx:plotAreaRegion>
        <cx:series layoutId="clusteredColumn" uniqueId="{BE78735D-F674-4DA9-816B-A354A151C4D4}">
          <cx:tx>
            <cx:txData>
              <cx:f>_xlchart.v1.17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2013</a:t>
            </a:r>
            <a:endParaRPr lang="ja-JP" altLang="en-US"/>
          </a:p>
        </cx:rich>
      </cx:tx>
    </cx:title>
    <cx:plotArea>
      <cx:plotAreaRegion>
        <cx:series layoutId="clusteredColumn" uniqueId="{BE78735D-F674-4DA9-816B-A354A151C4D4}">
          <cx:tx>
            <cx:txData>
              <cx:f>_xlchart.v1.3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2014</a:t>
            </a:r>
            <a:endParaRPr lang="ja-JP" altLang="en-US"/>
          </a:p>
        </cx:rich>
      </cx:tx>
    </cx:title>
    <cx:plotArea>
      <cx:plotAreaRegion>
        <cx:series layoutId="clusteredColumn" uniqueId="{BE78735D-F674-4DA9-816B-A354A151C4D4}">
          <cx:tx>
            <cx:txData>
              <cx:f>_xlchart.v1.37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2015</a:t>
            </a:r>
            <a:endParaRPr lang="ja-JP" altLang="en-US"/>
          </a:p>
        </cx:rich>
      </cx:tx>
    </cx:title>
    <cx:plotArea>
      <cx:plotAreaRegion>
        <cx:series layoutId="clusteredColumn" uniqueId="{BE78735D-F674-4DA9-816B-A354A151C4D4}">
          <cx:tx>
            <cx:txData>
              <cx:f>_xlchart.v1.7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2016</a:t>
            </a:r>
            <a:endParaRPr lang="ja-JP" altLang="en-US"/>
          </a:p>
        </cx:rich>
      </cx:tx>
    </cx:title>
    <cx:plotArea>
      <cx:plotAreaRegion>
        <cx:series layoutId="clusteredColumn" uniqueId="{BE78735D-F674-4DA9-816B-A354A151C4D4}">
          <cx:tx>
            <cx:txData>
              <cx:f>_xlchart.v1.9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2017</a:t>
            </a:r>
            <a:endParaRPr lang="ja-JP" altLang="en-US"/>
          </a:p>
        </cx:rich>
      </cx:tx>
    </cx:title>
    <cx:plotArea>
      <cx:plotAreaRegion>
        <cx:series layoutId="clusteredColumn" uniqueId="{BE78735D-F674-4DA9-816B-A354A151C4D4}">
          <cx:tx>
            <cx:txData>
              <cx:f>_xlchart.v1.5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</a:rPr>
              <a:t>2018</a:t>
            </a:r>
            <a:endParaRPr lang="ja-JP" altLang="en-US"/>
          </a:p>
        </cx:rich>
      </cx:tx>
    </cx:title>
    <cx:plotArea>
      <cx:plotAreaRegion>
        <cx:series layoutId="clusteredColumn" uniqueId="{BE78735D-F674-4DA9-816B-A354A151C4D4}">
          <cx:tx>
            <cx:txData>
              <cx:f>_xlchart.v1.21</cx:f>
              <cx:v>日数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18" Type="http://schemas.microsoft.com/office/2014/relationships/chartEx" Target="../charts/chartEx1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17" Type="http://schemas.microsoft.com/office/2014/relationships/chartEx" Target="../charts/chartEx17.xml"/><Relationship Id="rId2" Type="http://schemas.microsoft.com/office/2014/relationships/chartEx" Target="../charts/chartEx2.xml"/><Relationship Id="rId16" Type="http://schemas.microsoft.com/office/2014/relationships/chartEx" Target="../charts/chartEx16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5" Type="http://schemas.microsoft.com/office/2014/relationships/chartEx" Target="../charts/chartEx15.xml"/><Relationship Id="rId10" Type="http://schemas.microsoft.com/office/2014/relationships/chartEx" Target="../charts/chartEx10.xml"/><Relationship Id="rId19" Type="http://schemas.microsoft.com/office/2014/relationships/chartEx" Target="../charts/chartEx19.xml"/><Relationship Id="rId4" Type="http://schemas.microsoft.com/office/2014/relationships/chartEx" Target="../charts/chartEx4.xml"/><Relationship Id="rId9" Type="http://schemas.microsoft.com/office/2014/relationships/chartEx" Target="../charts/chartEx9.xml"/><Relationship Id="rId14" Type="http://schemas.microsoft.com/office/2014/relationships/chartEx" Target="../charts/chartEx1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40007</xdr:colOff>
      <xdr:row>10</xdr:row>
      <xdr:rowOff>28574</xdr:rowOff>
    </xdr:from>
    <xdr:to>
      <xdr:col>14</xdr:col>
      <xdr:colOff>342900</xdr:colOff>
      <xdr:row>28</xdr:row>
      <xdr:rowOff>19049</xdr:rowOff>
    </xdr:to>
    <xdr:graphicFrame macro="">
      <xdr:nvGraphicFramePr>
        <xdr:cNvPr id="3126294" name="グラフ 1">
          <a:extLst>
            <a:ext uri="{FF2B5EF4-FFF2-40B4-BE49-F238E27FC236}">
              <a16:creationId xmlns:a16="http://schemas.microsoft.com/office/drawing/2014/main" id="{00000000-0008-0000-0000-000016B42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619124</xdr:colOff>
      <xdr:row>36</xdr:row>
      <xdr:rowOff>-1</xdr:rowOff>
    </xdr:from>
    <xdr:to>
      <xdr:col>23</xdr:col>
      <xdr:colOff>319086</xdr:colOff>
      <xdr:row>53</xdr:row>
      <xdr:rowOff>19049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DEADA47-B0B7-440F-9975-E4DB7C21A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631031</xdr:colOff>
      <xdr:row>18</xdr:row>
      <xdr:rowOff>59531</xdr:rowOff>
    </xdr:from>
    <xdr:to>
      <xdr:col>23</xdr:col>
      <xdr:colOff>333375</xdr:colOff>
      <xdr:row>35</xdr:row>
      <xdr:rowOff>119062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4B06381-8BF4-46E0-8790-01D4BBED7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654843</xdr:colOff>
      <xdr:row>1</xdr:row>
      <xdr:rowOff>178594</xdr:rowOff>
    </xdr:from>
    <xdr:to>
      <xdr:col>23</xdr:col>
      <xdr:colOff>354805</xdr:colOff>
      <xdr:row>18</xdr:row>
      <xdr:rowOff>30956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A8E13B55-DFDA-43A3-BC67-B555D2E7F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559592</xdr:colOff>
      <xdr:row>24</xdr:row>
      <xdr:rowOff>71438</xdr:rowOff>
    </xdr:from>
    <xdr:to>
      <xdr:col>14</xdr:col>
      <xdr:colOff>559593</xdr:colOff>
      <xdr:row>48</xdr:row>
      <xdr:rowOff>0</xdr:rowOff>
    </xdr:to>
    <xdr:graphicFrame macro="">
      <xdr:nvGraphicFramePr>
        <xdr:cNvPr id="2" name="グラフ 2">
          <a:extLst>
            <a:ext uri="{FF2B5EF4-FFF2-40B4-BE49-F238E27FC236}">
              <a16:creationId xmlns:a16="http://schemas.microsoft.com/office/drawing/2014/main" id="{0B078481-A038-49DA-8159-E5FF26E2C6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95250</xdr:rowOff>
    </xdr:from>
    <xdr:to>
      <xdr:col>8</xdr:col>
      <xdr:colOff>0</xdr:colOff>
      <xdr:row>48</xdr:row>
      <xdr:rowOff>0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B76BB39E-D279-4FE1-BFB8-5E0A4296E0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631032</xdr:colOff>
      <xdr:row>26</xdr:row>
      <xdr:rowOff>119063</xdr:rowOff>
    </xdr:from>
    <xdr:to>
      <xdr:col>12</xdr:col>
      <xdr:colOff>619126</xdr:colOff>
      <xdr:row>49</xdr:row>
      <xdr:rowOff>83345</xdr:rowOff>
    </xdr:to>
    <xdr:graphicFrame macro="">
      <xdr:nvGraphicFramePr>
        <xdr:cNvPr id="2388" name="グラフ 2">
          <a:extLst>
            <a:ext uri="{FF2B5EF4-FFF2-40B4-BE49-F238E27FC236}">
              <a16:creationId xmlns:a16="http://schemas.microsoft.com/office/drawing/2014/main" id="{00000000-0008-0000-0300-000054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470647</xdr:colOff>
      <xdr:row>25</xdr:row>
      <xdr:rowOff>100853</xdr:rowOff>
    </xdr:from>
    <xdr:to>
      <xdr:col>13</xdr:col>
      <xdr:colOff>549089</xdr:colOff>
      <xdr:row>46</xdr:row>
      <xdr:rowOff>100853</xdr:rowOff>
    </xdr:to>
    <xdr:graphicFrame macro="">
      <xdr:nvGraphicFramePr>
        <xdr:cNvPr id="2" name="グラフ 2">
          <a:extLst>
            <a:ext uri="{FF2B5EF4-FFF2-40B4-BE49-F238E27FC236}">
              <a16:creationId xmlns:a16="http://schemas.microsoft.com/office/drawing/2014/main" id="{CBE87932-9147-4034-841F-A5874E3C5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44823</xdr:colOff>
      <xdr:row>25</xdr:row>
      <xdr:rowOff>78442</xdr:rowOff>
    </xdr:from>
    <xdr:to>
      <xdr:col>8</xdr:col>
      <xdr:colOff>100852</xdr:colOff>
      <xdr:row>46</xdr:row>
      <xdr:rowOff>28575</xdr:rowOff>
    </xdr:to>
    <xdr:graphicFrame macro="">
      <xdr:nvGraphicFramePr>
        <xdr:cNvPr id="3" name="グラフ 1">
          <a:extLst>
            <a:ext uri="{FF2B5EF4-FFF2-40B4-BE49-F238E27FC236}">
              <a16:creationId xmlns:a16="http://schemas.microsoft.com/office/drawing/2014/main" id="{F048D46E-3FAD-4DBA-87F1-4AB56EFCD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25</xdr:row>
      <xdr:rowOff>23813</xdr:rowOff>
    </xdr:from>
    <xdr:to>
      <xdr:col>16</xdr:col>
      <xdr:colOff>3968</xdr:colOff>
      <xdr:row>48</xdr:row>
      <xdr:rowOff>49213</xdr:rowOff>
    </xdr:to>
    <xdr:graphicFrame macro="">
      <xdr:nvGraphicFramePr>
        <xdr:cNvPr id="2" name="グラフ 2">
          <a:extLst>
            <a:ext uri="{FF2B5EF4-FFF2-40B4-BE49-F238E27FC236}">
              <a16:creationId xmlns:a16="http://schemas.microsoft.com/office/drawing/2014/main" id="{F93190A1-61A8-014B-9FB6-10B85BA75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25</xdr:row>
      <xdr:rowOff>23813</xdr:rowOff>
    </xdr:from>
    <xdr:to>
      <xdr:col>9</xdr:col>
      <xdr:colOff>0</xdr:colOff>
      <xdr:row>48</xdr:row>
      <xdr:rowOff>49213</xdr:rowOff>
    </xdr:to>
    <xdr:graphicFrame macro="">
      <xdr:nvGraphicFramePr>
        <xdr:cNvPr id="3" name="グラフ 1">
          <a:extLst>
            <a:ext uri="{FF2B5EF4-FFF2-40B4-BE49-F238E27FC236}">
              <a16:creationId xmlns:a16="http://schemas.microsoft.com/office/drawing/2014/main" id="{3A6D13B2-BE6B-A34E-AF44-B1E75D9BC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176212</xdr:colOff>
      <xdr:row>33</xdr:row>
      <xdr:rowOff>119062</xdr:rowOff>
    </xdr:from>
    <xdr:to>
      <xdr:col>13</xdr:col>
      <xdr:colOff>633412</xdr:colOff>
      <xdr:row>49</xdr:row>
      <xdr:rowOff>119062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EEB6467-440F-4380-864F-A8E9E9EE3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33338</xdr:colOff>
      <xdr:row>162</xdr:row>
      <xdr:rowOff>36139</xdr:rowOff>
    </xdr:from>
    <xdr:to>
      <xdr:col>21</xdr:col>
      <xdr:colOff>410135</xdr:colOff>
      <xdr:row>178</xdr:row>
      <xdr:rowOff>89927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83325349-77F2-42C8-BC67-0EAE8C9FAA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90438" y="30973339"/>
              <a:ext cx="4567797" cy="31017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33338</xdr:colOff>
      <xdr:row>178</xdr:row>
      <xdr:rowOff>74631</xdr:rowOff>
    </xdr:from>
    <xdr:to>
      <xdr:col>21</xdr:col>
      <xdr:colOff>403132</xdr:colOff>
      <xdr:row>194</xdr:row>
      <xdr:rowOff>128419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25E87987-B0D6-4262-B6FE-E040B2A5AE8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90438" y="34059831"/>
              <a:ext cx="4560794" cy="31017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33338</xdr:colOff>
      <xdr:row>194</xdr:row>
      <xdr:rowOff>113123</xdr:rowOff>
    </xdr:from>
    <xdr:to>
      <xdr:col>21</xdr:col>
      <xdr:colOff>404533</xdr:colOff>
      <xdr:row>211</xdr:row>
      <xdr:rowOff>223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61E63C77-A20D-490B-AFE8-95334A1C090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90438" y="37146323"/>
              <a:ext cx="4562195" cy="3125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33338</xdr:colOff>
      <xdr:row>210</xdr:row>
      <xdr:rowOff>151615</xdr:rowOff>
    </xdr:from>
    <xdr:to>
      <xdr:col>21</xdr:col>
      <xdr:colOff>404532</xdr:colOff>
      <xdr:row>227</xdr:row>
      <xdr:rowOff>38715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D9C10679-86F6-4309-9068-EDCAEB64048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90438" y="40232815"/>
              <a:ext cx="4562194" cy="3125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33338</xdr:colOff>
      <xdr:row>227</xdr:row>
      <xdr:rowOff>23419</xdr:rowOff>
    </xdr:from>
    <xdr:to>
      <xdr:col>21</xdr:col>
      <xdr:colOff>405653</xdr:colOff>
      <xdr:row>243</xdr:row>
      <xdr:rowOff>77207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グラフ 5">
              <a:extLst>
                <a:ext uri="{FF2B5EF4-FFF2-40B4-BE49-F238E27FC236}">
                  <a16:creationId xmlns:a16="http://schemas.microsoft.com/office/drawing/2014/main" id="{A5F62971-2653-4576-A0BA-593E486930F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90438" y="43343119"/>
              <a:ext cx="4563315" cy="31017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243</xdr:row>
      <xdr:rowOff>69272</xdr:rowOff>
    </xdr:from>
    <xdr:to>
      <xdr:col>21</xdr:col>
      <xdr:colOff>372315</xdr:colOff>
      <xdr:row>259</xdr:row>
      <xdr:rowOff>123061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グラフ 6">
              <a:extLst>
                <a:ext uri="{FF2B5EF4-FFF2-40B4-BE49-F238E27FC236}">
                  <a16:creationId xmlns:a16="http://schemas.microsoft.com/office/drawing/2014/main" id="{924F0E79-1AE4-418B-A8E7-47512699DE9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57100" y="46436972"/>
              <a:ext cx="4563315" cy="3101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162</xdr:row>
      <xdr:rowOff>0</xdr:rowOff>
    </xdr:from>
    <xdr:to>
      <xdr:col>31</xdr:col>
      <xdr:colOff>285724</xdr:colOff>
      <xdr:row>178</xdr:row>
      <xdr:rowOff>53789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グラフ 7">
              <a:extLst>
                <a:ext uri="{FF2B5EF4-FFF2-40B4-BE49-F238E27FC236}">
                  <a16:creationId xmlns:a16="http://schemas.microsoft.com/office/drawing/2014/main" id="{31BD0325-21DD-46B3-8CE3-C84DFEAB6D6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56100" y="30937200"/>
              <a:ext cx="4591024" cy="3101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178</xdr:row>
      <xdr:rowOff>34637</xdr:rowOff>
    </xdr:from>
    <xdr:to>
      <xdr:col>31</xdr:col>
      <xdr:colOff>285724</xdr:colOff>
      <xdr:row>194</xdr:row>
      <xdr:rowOff>88426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グラフ 8">
              <a:extLst>
                <a:ext uri="{FF2B5EF4-FFF2-40B4-BE49-F238E27FC236}">
                  <a16:creationId xmlns:a16="http://schemas.microsoft.com/office/drawing/2014/main" id="{A3447AAA-8FC5-459A-BBF4-9F545BBF594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56100" y="34019837"/>
              <a:ext cx="4591024" cy="3101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195</xdr:row>
      <xdr:rowOff>0</xdr:rowOff>
    </xdr:from>
    <xdr:to>
      <xdr:col>31</xdr:col>
      <xdr:colOff>285724</xdr:colOff>
      <xdr:row>211</xdr:row>
      <xdr:rowOff>53789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グラフ 9">
              <a:extLst>
                <a:ext uri="{FF2B5EF4-FFF2-40B4-BE49-F238E27FC236}">
                  <a16:creationId xmlns:a16="http://schemas.microsoft.com/office/drawing/2014/main" id="{63BF61B9-854E-4640-9BD7-C4845AF55A4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56100" y="37223700"/>
              <a:ext cx="4591024" cy="3101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211</xdr:row>
      <xdr:rowOff>34636</xdr:rowOff>
    </xdr:from>
    <xdr:to>
      <xdr:col>31</xdr:col>
      <xdr:colOff>285724</xdr:colOff>
      <xdr:row>227</xdr:row>
      <xdr:rowOff>88425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グラフ 10">
              <a:extLst>
                <a:ext uri="{FF2B5EF4-FFF2-40B4-BE49-F238E27FC236}">
                  <a16:creationId xmlns:a16="http://schemas.microsoft.com/office/drawing/2014/main" id="{229C9417-B9EB-4FE9-A4DC-CFDD93B32FB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56100" y="40306336"/>
              <a:ext cx="4591024" cy="3101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34636</xdr:colOff>
      <xdr:row>227</xdr:row>
      <xdr:rowOff>69273</xdr:rowOff>
    </xdr:from>
    <xdr:to>
      <xdr:col>31</xdr:col>
      <xdr:colOff>320360</xdr:colOff>
      <xdr:row>243</xdr:row>
      <xdr:rowOff>123061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グラフ 11">
              <a:extLst>
                <a:ext uri="{FF2B5EF4-FFF2-40B4-BE49-F238E27FC236}">
                  <a16:creationId xmlns:a16="http://schemas.microsoft.com/office/drawing/2014/main" id="{C76E54CF-FCC9-474C-B484-B355EA72C9CA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90736" y="43388973"/>
              <a:ext cx="4591024" cy="31017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244</xdr:row>
      <xdr:rowOff>0</xdr:rowOff>
    </xdr:from>
    <xdr:to>
      <xdr:col>31</xdr:col>
      <xdr:colOff>285724</xdr:colOff>
      <xdr:row>260</xdr:row>
      <xdr:rowOff>53789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グラフ 12">
              <a:extLst>
                <a:ext uri="{FF2B5EF4-FFF2-40B4-BE49-F238E27FC236}">
                  <a16:creationId xmlns:a16="http://schemas.microsoft.com/office/drawing/2014/main" id="{9A51BEDD-B88C-41DC-B662-4D2F60B9420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56100" y="46558200"/>
              <a:ext cx="4591024" cy="3101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329045</xdr:colOff>
      <xdr:row>162</xdr:row>
      <xdr:rowOff>0</xdr:rowOff>
    </xdr:from>
    <xdr:to>
      <xdr:col>39</xdr:col>
      <xdr:colOff>303042</xdr:colOff>
      <xdr:row>178</xdr:row>
      <xdr:rowOff>53789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グラフ 13">
              <a:extLst>
                <a:ext uri="{FF2B5EF4-FFF2-40B4-BE49-F238E27FC236}">
                  <a16:creationId xmlns:a16="http://schemas.microsoft.com/office/drawing/2014/main" id="{460CEA70-9C84-4F05-8F27-8D170DB7F13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690445" y="30937200"/>
              <a:ext cx="4558697" cy="3101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311727</xdr:colOff>
      <xdr:row>178</xdr:row>
      <xdr:rowOff>17318</xdr:rowOff>
    </xdr:from>
    <xdr:to>
      <xdr:col>39</xdr:col>
      <xdr:colOff>285724</xdr:colOff>
      <xdr:row>194</xdr:row>
      <xdr:rowOff>71107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グラフ 14">
              <a:extLst>
                <a:ext uri="{FF2B5EF4-FFF2-40B4-BE49-F238E27FC236}">
                  <a16:creationId xmlns:a16="http://schemas.microsoft.com/office/drawing/2014/main" id="{3DDA9D9D-0F5B-406A-A0DA-60536A3AACC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673127" y="34002518"/>
              <a:ext cx="4558697" cy="3101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173182</xdr:colOff>
      <xdr:row>193</xdr:row>
      <xdr:rowOff>121228</xdr:rowOff>
    </xdr:from>
    <xdr:to>
      <xdr:col>39</xdr:col>
      <xdr:colOff>147179</xdr:colOff>
      <xdr:row>210</xdr:row>
      <xdr:rowOff>1835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グラフ 15">
              <a:extLst>
                <a:ext uri="{FF2B5EF4-FFF2-40B4-BE49-F238E27FC236}">
                  <a16:creationId xmlns:a16="http://schemas.microsoft.com/office/drawing/2014/main" id="{1B74D44F-ABFF-4E66-A4AF-02FBEDE7B2A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534582" y="36963928"/>
              <a:ext cx="4558697" cy="31191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349827</xdr:colOff>
      <xdr:row>210</xdr:row>
      <xdr:rowOff>131618</xdr:rowOff>
    </xdr:from>
    <xdr:to>
      <xdr:col>39</xdr:col>
      <xdr:colOff>323824</xdr:colOff>
      <xdr:row>226</xdr:row>
      <xdr:rowOff>185407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グラフ 16">
              <a:extLst>
                <a:ext uri="{FF2B5EF4-FFF2-40B4-BE49-F238E27FC236}">
                  <a16:creationId xmlns:a16="http://schemas.microsoft.com/office/drawing/2014/main" id="{91CAB759-B9B8-4E63-BC6F-8FA05D4B46C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11227" y="40212818"/>
              <a:ext cx="4558697" cy="3101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332014</xdr:colOff>
      <xdr:row>227</xdr:row>
      <xdr:rowOff>29936</xdr:rowOff>
    </xdr:from>
    <xdr:to>
      <xdr:col>39</xdr:col>
      <xdr:colOff>306011</xdr:colOff>
      <xdr:row>243</xdr:row>
      <xdr:rowOff>60593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グラフ 17">
              <a:extLst>
                <a:ext uri="{FF2B5EF4-FFF2-40B4-BE49-F238E27FC236}">
                  <a16:creationId xmlns:a16="http://schemas.microsoft.com/office/drawing/2014/main" id="{1CE8ABA6-5160-440E-B7DB-7204880063F1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693414" y="43349636"/>
              <a:ext cx="4558697" cy="30786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340178</xdr:colOff>
      <xdr:row>243</xdr:row>
      <xdr:rowOff>163286</xdr:rowOff>
    </xdr:from>
    <xdr:to>
      <xdr:col>39</xdr:col>
      <xdr:colOff>314175</xdr:colOff>
      <xdr:row>260</xdr:row>
      <xdr:rowOff>17050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グラフ 18">
              <a:extLst>
                <a:ext uri="{FF2B5EF4-FFF2-40B4-BE49-F238E27FC236}">
                  <a16:creationId xmlns:a16="http://schemas.microsoft.com/office/drawing/2014/main" id="{6C728C2C-65F4-4D2F-9E49-7242D39D4E0F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01578" y="46530986"/>
              <a:ext cx="4558697" cy="30922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39</xdr:col>
      <xdr:colOff>312965</xdr:colOff>
      <xdr:row>162</xdr:row>
      <xdr:rowOff>0</xdr:rowOff>
    </xdr:from>
    <xdr:to>
      <xdr:col>47</xdr:col>
      <xdr:colOff>205318</xdr:colOff>
      <xdr:row>178</xdr:row>
      <xdr:rowOff>30658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グラフ 19">
              <a:extLst>
                <a:ext uri="{FF2B5EF4-FFF2-40B4-BE49-F238E27FC236}">
                  <a16:creationId xmlns:a16="http://schemas.microsoft.com/office/drawing/2014/main" id="{1D2596E6-68E4-4BFA-97C0-81369713C75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59065" y="30937200"/>
              <a:ext cx="4553253" cy="30786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442636</xdr:colOff>
      <xdr:row>25</xdr:row>
      <xdr:rowOff>100853</xdr:rowOff>
    </xdr:from>
    <xdr:to>
      <xdr:col>24</xdr:col>
      <xdr:colOff>476252</xdr:colOff>
      <xdr:row>44</xdr:row>
      <xdr:rowOff>23251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9C0F848-E02E-4378-9624-E02C972D9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433110</xdr:colOff>
      <xdr:row>44</xdr:row>
      <xdr:rowOff>114859</xdr:rowOff>
    </xdr:from>
    <xdr:to>
      <xdr:col>24</xdr:col>
      <xdr:colOff>466726</xdr:colOff>
      <xdr:row>63</xdr:row>
      <xdr:rowOff>83203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98B0E63-8CB8-43F2-B583-8270CE85D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33</xdr:row>
      <xdr:rowOff>0</xdr:rowOff>
    </xdr:from>
    <xdr:to>
      <xdr:col>43</xdr:col>
      <xdr:colOff>414616</xdr:colOff>
      <xdr:row>51</xdr:row>
      <xdr:rowOff>90488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A5631CFD-640C-4955-977A-8FF4A1E63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4</xdr:row>
      <xdr:rowOff>0</xdr:rowOff>
    </xdr:from>
    <xdr:to>
      <xdr:col>21</xdr:col>
      <xdr:colOff>152399</xdr:colOff>
      <xdr:row>22</xdr:row>
      <xdr:rowOff>109537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6EBCFB6-043C-494D-A537-DD8338C8B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12</xdr:row>
      <xdr:rowOff>0</xdr:rowOff>
    </xdr:from>
    <xdr:to>
      <xdr:col>31</xdr:col>
      <xdr:colOff>531867</xdr:colOff>
      <xdr:row>32</xdr:row>
      <xdr:rowOff>82494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3AC45B1-050B-4913-BF36-83CA77676D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uroshio2003/2003/Work/VPA/Wada/SAR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:/98&#24180;&#35413;&#20385;/&#25105;&#12364;&#22269;/98&#24180;/&#35413;&#20385;&#34920;/&#28417;&#28023;&#27841;/98/no-1/&#28417;&#28023;&#27841;/97/&#28417;&#28023;&#27841;/97/no-1/&#28417;&#28023;&#27841;/96/NO-2/TAI96-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海老沢"/>
      <sheetName val="半年ＣからのＦチューニング"/>
      <sheetName val="チューニング図"/>
      <sheetName val="０歳魚のチューニング"/>
      <sheetName val="図－１"/>
      <sheetName val="冷水－再生産"/>
      <sheetName val="ゆえに94"/>
      <sheetName val="S26-ｺﾎｰﾄ"/>
      <sheetName val="解析97-98.8"/>
      <sheetName val="ｼｭﾐﾚｰﾄ α"/>
      <sheetName val="ｼｭﾐﾚｰﾄ α 期中"/>
      <sheetName val="ｼｭﾐﾚｰﾄ β"/>
      <sheetName val="ｼｭﾐﾚｰﾄ β期中"/>
      <sheetName val="解析97-1昔です"/>
      <sheetName val="表-1"/>
      <sheetName val="表－２"/>
      <sheetName val="表-3"/>
      <sheetName val="表４－１"/>
      <sheetName val="表-4 (2)"/>
      <sheetName val="表-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62">
          <cell r="B62">
            <v>45695.830624708266</v>
          </cell>
          <cell r="C62">
            <v>78221.349849409962</v>
          </cell>
          <cell r="D62">
            <v>99582.014199395504</v>
          </cell>
          <cell r="E62">
            <v>64837.461280724703</v>
          </cell>
          <cell r="F62">
            <v>323176.64444252412</v>
          </cell>
          <cell r="G62">
            <v>238282.8965724119</v>
          </cell>
          <cell r="H62">
            <v>197519.52807685887</v>
          </cell>
          <cell r="I62">
            <v>226747.13612850878</v>
          </cell>
          <cell r="J62">
            <v>271479.285924825</v>
          </cell>
          <cell r="K62">
            <v>355048.48011325375</v>
          </cell>
          <cell r="L62">
            <v>529630.44298597239</v>
          </cell>
          <cell r="M62">
            <v>464672.04910281592</v>
          </cell>
          <cell r="N62">
            <v>36630.050441881773</v>
          </cell>
          <cell r="O62">
            <v>20717.689636598236</v>
          </cell>
          <cell r="P62">
            <v>5649.1202437734028</v>
          </cell>
          <cell r="Q62">
            <v>3677.6894138987273</v>
          </cell>
          <cell r="R62">
            <v>27902.834475425258</v>
          </cell>
          <cell r="S62">
            <v>8660.7158545512139</v>
          </cell>
          <cell r="T62">
            <v>6666.5729391200402</v>
          </cell>
          <cell r="U62">
            <v>2658.9286721446474</v>
          </cell>
        </row>
        <row r="63">
          <cell r="B63">
            <v>26116.049957876876</v>
          </cell>
          <cell r="C63">
            <v>28895.940822218981</v>
          </cell>
          <cell r="D63">
            <v>49642.285694783488</v>
          </cell>
          <cell r="E63">
            <v>64635.401345753904</v>
          </cell>
          <cell r="F63">
            <v>41302.857034662724</v>
          </cell>
          <cell r="G63">
            <v>206709.58518380413</v>
          </cell>
          <cell r="H63">
            <v>154928.03998688766</v>
          </cell>
          <cell r="I63">
            <v>129260.64798461064</v>
          </cell>
          <cell r="J63">
            <v>148435.76560598754</v>
          </cell>
          <cell r="K63">
            <v>171783.17210152416</v>
          </cell>
          <cell r="L63">
            <v>221549.4501665695</v>
          </cell>
          <cell r="M63">
            <v>351936.92544663523</v>
          </cell>
          <cell r="N63">
            <v>297804.54830816598</v>
          </cell>
          <cell r="O63">
            <v>22789.492325606931</v>
          </cell>
          <cell r="P63">
            <v>9403.2943363485101</v>
          </cell>
          <cell r="Q63">
            <v>2735.4682549149206</v>
          </cell>
          <cell r="R63">
            <v>2229.4344803429194</v>
          </cell>
          <cell r="S63">
            <v>15958.625075021408</v>
          </cell>
          <cell r="T63">
            <v>3721.7816837408973</v>
          </cell>
          <cell r="U63">
            <v>2571.7383245692085</v>
          </cell>
        </row>
        <row r="64">
          <cell r="B64">
            <v>5980.75766768424</v>
          </cell>
          <cell r="C64">
            <v>12495.479601195835</v>
          </cell>
          <cell r="D64">
            <v>15695.883493132031</v>
          </cell>
          <cell r="E64">
            <v>27638.43926654664</v>
          </cell>
          <cell r="F64">
            <v>40113.705730539776</v>
          </cell>
          <cell r="G64">
            <v>26602.133511803298</v>
          </cell>
          <cell r="H64">
            <v>110460.28301851993</v>
          </cell>
          <cell r="I64">
            <v>95049.196569880529</v>
          </cell>
          <cell r="J64">
            <v>82163.452634538815</v>
          </cell>
          <cell r="K64">
            <v>85824.209465679407</v>
          </cell>
          <cell r="L64">
            <v>102271.06908532517</v>
          </cell>
          <cell r="M64">
            <v>126709.5126033711</v>
          </cell>
          <cell r="N64">
            <v>227902.37057117413</v>
          </cell>
          <cell r="O64">
            <v>185476.69111836507</v>
          </cell>
          <cell r="P64">
            <v>14226.640719383713</v>
          </cell>
          <cell r="Q64">
            <v>3534.2692855180644</v>
          </cell>
          <cell r="R64">
            <v>1195.8479499158516</v>
          </cell>
          <cell r="S64">
            <v>707.63436978896675</v>
          </cell>
          <cell r="T64">
            <v>1931.2361217479061</v>
          </cell>
          <cell r="U64">
            <v>1102.1238585941501</v>
          </cell>
        </row>
        <row r="65">
          <cell r="B65">
            <v>413.11030524163056</v>
          </cell>
          <cell r="C65">
            <v>2368.2853259618269</v>
          </cell>
          <cell r="D65">
            <v>4577.0597672291478</v>
          </cell>
          <cell r="E65">
            <v>7460.0310599277191</v>
          </cell>
          <cell r="F65">
            <v>14927.459490973957</v>
          </cell>
          <cell r="G65">
            <v>24294.463315451383</v>
          </cell>
          <cell r="H65">
            <v>16330.391159133191</v>
          </cell>
          <cell r="I65">
            <v>53898.053087847198</v>
          </cell>
          <cell r="J65">
            <v>48376.098622963007</v>
          </cell>
          <cell r="K65">
            <v>46231.061026929681</v>
          </cell>
          <cell r="L65">
            <v>48419.670950507862</v>
          </cell>
          <cell r="M65">
            <v>58767.240315095027</v>
          </cell>
          <cell r="N65">
            <v>70451.760568742553</v>
          </cell>
          <cell r="O65">
            <v>139749.70855896088</v>
          </cell>
          <cell r="P65">
            <v>118772.83723861333</v>
          </cell>
          <cell r="Q65">
            <v>7415.8898114778176</v>
          </cell>
          <cell r="R65">
            <v>1586.3849502282642</v>
          </cell>
          <cell r="S65">
            <v>564.16893444660366</v>
          </cell>
          <cell r="T65">
            <v>281.93977636001512</v>
          </cell>
          <cell r="U65">
            <v>154.87307775119501</v>
          </cell>
        </row>
        <row r="66">
          <cell r="B66">
            <v>96.21262421434264</v>
          </cell>
          <cell r="C66">
            <v>97.614083903288758</v>
          </cell>
          <cell r="D66">
            <v>397.89334450195315</v>
          </cell>
          <cell r="E66">
            <v>1431.4521384740287</v>
          </cell>
          <cell r="F66">
            <v>2900.5639818730242</v>
          </cell>
          <cell r="G66">
            <v>6394.753981357826</v>
          </cell>
          <cell r="H66">
            <v>13491.556438522448</v>
          </cell>
          <cell r="I66">
            <v>9184.6799729463401</v>
          </cell>
          <cell r="J66">
            <v>16322.211048614528</v>
          </cell>
          <cell r="K66">
            <v>17999.795325228992</v>
          </cell>
          <cell r="L66">
            <v>20612.194660584533</v>
          </cell>
          <cell r="M66">
            <v>22095.638380373079</v>
          </cell>
          <cell r="N66">
            <v>26481.475257362203</v>
          </cell>
          <cell r="O66">
            <v>38232.288795922796</v>
          </cell>
          <cell r="P66">
            <v>83236.576511459396</v>
          </cell>
          <cell r="Q66">
            <v>73368.898079585779</v>
          </cell>
          <cell r="R66">
            <v>4177.6695000924747</v>
          </cell>
          <cell r="S66">
            <v>796.47940736383327</v>
          </cell>
          <cell r="T66">
            <v>166.94121181600559</v>
          </cell>
          <cell r="U66">
            <v>31.793579277950659</v>
          </cell>
        </row>
        <row r="67">
          <cell r="B67">
            <v>1.1054207473826188</v>
          </cell>
          <cell r="C67">
            <v>1.4509827055632132</v>
          </cell>
          <cell r="D67">
            <v>26.952331821114129</v>
          </cell>
          <cell r="E67">
            <v>26.009043598897051</v>
          </cell>
          <cell r="F67">
            <v>390.51318997052795</v>
          </cell>
          <cell r="G67">
            <v>650.71159199523152</v>
          </cell>
          <cell r="H67">
            <v>2875.8586956170029</v>
          </cell>
          <cell r="I67">
            <v>5976.6953319326731</v>
          </cell>
          <cell r="J67">
            <v>5293.7328885438119</v>
          </cell>
          <cell r="K67">
            <v>3898.3833235339112</v>
          </cell>
          <cell r="L67">
            <v>5735.1974482406258</v>
          </cell>
          <cell r="M67">
            <v>6123.9731178578659</v>
          </cell>
          <cell r="N67">
            <v>7535.089133714494</v>
          </cell>
          <cell r="O67">
            <v>10673.9550840006</v>
          </cell>
          <cell r="P67">
            <v>18143.033041091912</v>
          </cell>
          <cell r="Q67">
            <v>46068.624452444055</v>
          </cell>
          <cell r="R67">
            <v>43603.449248324847</v>
          </cell>
          <cell r="S67">
            <v>2558.8500394656689</v>
          </cell>
          <cell r="T67">
            <v>420.91126908580191</v>
          </cell>
          <cell r="U67">
            <v>49.680503555823648</v>
          </cell>
        </row>
        <row r="71">
          <cell r="B71">
            <v>1976</v>
          </cell>
          <cell r="C71">
            <v>1977</v>
          </cell>
          <cell r="D71">
            <v>1978</v>
          </cell>
          <cell r="E71">
            <v>1979</v>
          </cell>
          <cell r="F71">
            <v>1980</v>
          </cell>
          <cell r="G71">
            <v>1981</v>
          </cell>
          <cell r="H71">
            <v>1982</v>
          </cell>
          <cell r="I71">
            <v>1983</v>
          </cell>
          <cell r="J71">
            <v>1984</v>
          </cell>
          <cell r="K71">
            <v>1985</v>
          </cell>
          <cell r="L71">
            <v>1986</v>
          </cell>
          <cell r="M71">
            <v>1987</v>
          </cell>
          <cell r="N71">
            <v>1988</v>
          </cell>
          <cell r="O71">
            <v>1989</v>
          </cell>
          <cell r="P71">
            <v>1990</v>
          </cell>
          <cell r="Q71">
            <v>1991</v>
          </cell>
          <cell r="R71">
            <v>1992</v>
          </cell>
          <cell r="S71">
            <v>1993</v>
          </cell>
          <cell r="T71">
            <v>1994</v>
          </cell>
          <cell r="U71">
            <v>1995</v>
          </cell>
        </row>
        <row r="72">
          <cell r="B72">
            <v>5.8305930868176634E-2</v>
          </cell>
          <cell r="C72">
            <v>5.4699621567233063E-2</v>
          </cell>
          <cell r="D72">
            <v>3.2219298821642893E-2</v>
          </cell>
          <cell r="E72">
            <v>5.0951867334179848E-2</v>
          </cell>
          <cell r="F72">
            <v>4.6884222498759003E-2</v>
          </cell>
          <cell r="G72">
            <v>3.0497857888588543E-2</v>
          </cell>
          <cell r="H72">
            <v>2.4006562936845527E-2</v>
          </cell>
          <cell r="I72">
            <v>2.3683149009644102E-2</v>
          </cell>
          <cell r="J72">
            <v>5.7652787289498929E-2</v>
          </cell>
          <cell r="K72">
            <v>7.160852796608444E-2</v>
          </cell>
          <cell r="L72">
            <v>8.7275154805122636E-3</v>
          </cell>
          <cell r="M72">
            <v>4.4894492857600658E-2</v>
          </cell>
          <cell r="N72">
            <v>7.4569387036057436E-2</v>
          </cell>
          <cell r="O72">
            <v>0.38992781795665699</v>
          </cell>
          <cell r="P72">
            <v>0.32519719436991851</v>
          </cell>
          <cell r="Q72">
            <v>0.10053672127351006</v>
          </cell>
          <cell r="R72">
            <v>0.15872883763917353</v>
          </cell>
          <cell r="S72">
            <v>0.44459488047776508</v>
          </cell>
          <cell r="T72">
            <v>0.55252386451418289</v>
          </cell>
          <cell r="U72">
            <v>0.27657442155340217</v>
          </cell>
        </row>
        <row r="73">
          <cell r="B73">
            <v>0.33718311924544803</v>
          </cell>
          <cell r="C73">
            <v>0.21030264919023331</v>
          </cell>
          <cell r="D73">
            <v>0.18563547387193621</v>
          </cell>
          <cell r="E73">
            <v>7.7044204427408905E-2</v>
          </cell>
          <cell r="F73">
            <v>3.9940255387189344E-2</v>
          </cell>
          <cell r="G73">
            <v>0.22665881140394151</v>
          </cell>
          <cell r="H73">
            <v>8.8566134780597633E-2</v>
          </cell>
          <cell r="I73">
            <v>5.3120304814999394E-2</v>
          </cell>
          <cell r="J73">
            <v>0.14785118152361512</v>
          </cell>
          <cell r="K73">
            <v>0.11860622591691684</v>
          </cell>
          <cell r="L73">
            <v>0.15874865163344268</v>
          </cell>
          <cell r="M73">
            <v>3.4534632468031387E-2</v>
          </cell>
          <cell r="N73">
            <v>7.3508173358828463E-2</v>
          </cell>
          <cell r="O73">
            <v>7.1183252903067262E-2</v>
          </cell>
          <cell r="P73">
            <v>0.57855351969246716</v>
          </cell>
          <cell r="Q73">
            <v>0.42744711432878341</v>
          </cell>
          <cell r="R73">
            <v>0.74757570258671147</v>
          </cell>
          <cell r="S73">
            <v>1.7118391646409326</v>
          </cell>
          <cell r="T73">
            <v>0.81696340208510421</v>
          </cell>
          <cell r="U73">
            <v>1.2528089724967524</v>
          </cell>
        </row>
        <row r="74">
          <cell r="B74">
            <v>0.52638105807271984</v>
          </cell>
          <cell r="C74">
            <v>0.60431012724635313</v>
          </cell>
          <cell r="D74">
            <v>0.34383890234851955</v>
          </cell>
          <cell r="E74">
            <v>0.21600509510983729</v>
          </cell>
          <cell r="F74">
            <v>0.10146958742291337</v>
          </cell>
          <cell r="G74">
            <v>8.7963559679572839E-2</v>
          </cell>
          <cell r="H74">
            <v>0.31756167020740189</v>
          </cell>
          <cell r="I74">
            <v>0.27538875454408435</v>
          </cell>
          <cell r="J74">
            <v>0.17505869925557016</v>
          </cell>
          <cell r="K74">
            <v>0.17239497254672223</v>
          </cell>
          <cell r="L74">
            <v>0.15404226617334846</v>
          </cell>
          <cell r="M74">
            <v>0.18696893588886998</v>
          </cell>
          <cell r="N74">
            <v>8.9064311414411179E-2</v>
          </cell>
          <cell r="O74">
            <v>4.5716481790698635E-2</v>
          </cell>
          <cell r="P74">
            <v>0.25149134397719525</v>
          </cell>
          <cell r="Q74">
            <v>0.40104875806615531</v>
          </cell>
          <cell r="R74">
            <v>0.35125705844241467</v>
          </cell>
          <cell r="S74">
            <v>0.52023404432360065</v>
          </cell>
          <cell r="T74">
            <v>2.1233096262125617</v>
          </cell>
          <cell r="U74">
            <v>1.6046057845212187</v>
          </cell>
        </row>
        <row r="75">
          <cell r="B75">
            <v>1.0426928549139911</v>
          </cell>
          <cell r="C75">
            <v>1.3837374903943629</v>
          </cell>
          <cell r="D75">
            <v>0.76236740928329516</v>
          </cell>
          <cell r="E75">
            <v>0.54465438314392378</v>
          </cell>
          <cell r="F75">
            <v>0.4477244718943823</v>
          </cell>
          <cell r="G75">
            <v>0.18818443651341474</v>
          </cell>
          <cell r="H75">
            <v>0.17549098439972691</v>
          </cell>
          <cell r="I75">
            <v>0.7945675351641599</v>
          </cell>
          <cell r="J75">
            <v>0.58864547463336703</v>
          </cell>
          <cell r="K75">
            <v>0.40776901432140583</v>
          </cell>
          <cell r="L75">
            <v>0.38452592505992522</v>
          </cell>
          <cell r="M75">
            <v>0.39713912049445266</v>
          </cell>
          <cell r="N75">
            <v>0.21124781334010281</v>
          </cell>
          <cell r="O75">
            <v>0.11816615383342244</v>
          </cell>
          <cell r="P75">
            <v>8.1712624078191895E-2</v>
          </cell>
          <cell r="Q75">
            <v>0.17387141474549656</v>
          </cell>
          <cell r="R75">
            <v>0.28901181530608433</v>
          </cell>
          <cell r="S75">
            <v>0.81771201042126818</v>
          </cell>
          <cell r="T75">
            <v>1.7824291292228462</v>
          </cell>
          <cell r="U75">
            <v>1.3221643100136904</v>
          </cell>
        </row>
        <row r="76">
          <cell r="B76">
            <v>3.7943195230480113</v>
          </cell>
          <cell r="C76">
            <v>0.88695196770969442</v>
          </cell>
          <cell r="D76">
            <v>2.3277396824642298</v>
          </cell>
          <cell r="E76">
            <v>0.89898294360928455</v>
          </cell>
          <cell r="F76">
            <v>1.094593952578335</v>
          </cell>
          <cell r="G76">
            <v>0.39912665743226028</v>
          </cell>
          <cell r="H76">
            <v>0.41419624563758917</v>
          </cell>
          <cell r="I76">
            <v>0.15101322867799225</v>
          </cell>
          <cell r="J76">
            <v>1.0319648865131774</v>
          </cell>
          <cell r="K76">
            <v>0.74373820838392712</v>
          </cell>
          <cell r="L76">
            <v>0.81367178631497583</v>
          </cell>
          <cell r="M76">
            <v>0.67580956939142811</v>
          </cell>
          <cell r="N76">
            <v>0.50863877173203553</v>
          </cell>
          <cell r="O76">
            <v>0.34539378248767444</v>
          </cell>
          <cell r="P76">
            <v>0.19155475202381786</v>
          </cell>
          <cell r="Q76">
            <v>0.12036385550901979</v>
          </cell>
          <cell r="R76">
            <v>9.0195600957001326E-2</v>
          </cell>
          <cell r="S76">
            <v>0.23777922590744793</v>
          </cell>
          <cell r="T76">
            <v>0.81202915182688895</v>
          </cell>
          <cell r="U76">
            <v>0.95364576211077268</v>
          </cell>
        </row>
        <row r="97">
          <cell r="B97">
            <v>557.25923133179435</v>
          </cell>
          <cell r="C97">
            <v>1310.0002373441644</v>
          </cell>
          <cell r="D97">
            <v>1849.5546114337685</v>
          </cell>
          <cell r="E97">
            <v>3194.3613879776781</v>
          </cell>
          <cell r="F97">
            <v>7445.5430315035746</v>
          </cell>
          <cell r="G97">
            <v>5445.4296820829422</v>
          </cell>
          <cell r="H97">
            <v>3293.8666866555332</v>
          </cell>
          <cell r="I97">
            <v>3771.9483516616733</v>
          </cell>
          <cell r="J97">
            <v>4330.1909007160921</v>
          </cell>
          <cell r="K97">
            <v>3825.4755085320276</v>
          </cell>
          <cell r="L97">
            <v>5967.1604780371144</v>
          </cell>
          <cell r="M97">
            <v>4719.0829254946939</v>
          </cell>
          <cell r="N97">
            <v>8457.0346633799963</v>
          </cell>
          <cell r="O97">
            <v>15381.749340526963</v>
          </cell>
          <cell r="P97">
            <v>19050.079081799191</v>
          </cell>
          <cell r="Q97">
            <v>13695.72891851918</v>
          </cell>
          <cell r="R97">
            <v>5912.0860084558408</v>
          </cell>
          <cell r="S97">
            <v>577.6140204488072</v>
          </cell>
          <cell r="T97">
            <v>297.8157361692115</v>
          </cell>
          <cell r="U97">
            <v>123.18179691128913</v>
          </cell>
        </row>
        <row r="99">
          <cell r="B99">
            <v>45695.830624708266</v>
          </cell>
          <cell r="C99">
            <v>78221.349849409962</v>
          </cell>
          <cell r="D99">
            <v>99582.014199395504</v>
          </cell>
          <cell r="E99">
            <v>64837.461280724703</v>
          </cell>
          <cell r="F99">
            <v>323176.64444252412</v>
          </cell>
          <cell r="G99">
            <v>238282.8965724119</v>
          </cell>
          <cell r="H99">
            <v>197519.52807685887</v>
          </cell>
          <cell r="I99">
            <v>226747.13612850878</v>
          </cell>
          <cell r="J99">
            <v>271479.285924825</v>
          </cell>
          <cell r="K99">
            <v>355048.48011325375</v>
          </cell>
          <cell r="L99">
            <v>529630.44298597239</v>
          </cell>
          <cell r="M99">
            <v>464672.04910281592</v>
          </cell>
          <cell r="N99">
            <v>36630.050441881773</v>
          </cell>
          <cell r="O99">
            <v>20717.689636598236</v>
          </cell>
          <cell r="P99">
            <v>5649.1202437734028</v>
          </cell>
          <cell r="Q99">
            <v>3677.6894138987273</v>
          </cell>
          <cell r="R99">
            <v>27902.834475425258</v>
          </cell>
          <cell r="S99">
            <v>8660.7158545512139</v>
          </cell>
          <cell r="T99">
            <v>6666.5729391200402</v>
          </cell>
          <cell r="U99">
            <v>2658.9286721446474</v>
          </cell>
        </row>
        <row r="106">
          <cell r="B106">
            <v>557.25923133179435</v>
          </cell>
          <cell r="C106">
            <v>4.406731801125165</v>
          </cell>
        </row>
        <row r="107">
          <cell r="B107">
            <v>1310.0002373441644</v>
          </cell>
          <cell r="C107">
            <v>4.0895153078744997</v>
          </cell>
        </row>
        <row r="108">
          <cell r="B108">
            <v>1849.5546114337685</v>
          </cell>
          <cell r="C108">
            <v>3.9860367084277879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</row>
        <row r="109">
          <cell r="B109">
            <v>3194.3613879776781</v>
          </cell>
          <cell r="C109">
            <v>3.0104963532193683</v>
          </cell>
          <cell r="M109">
            <v>1000</v>
          </cell>
          <cell r="N109">
            <v>70732.31970730731</v>
          </cell>
          <cell r="O109">
            <v>91152.094667295285</v>
          </cell>
          <cell r="P109">
            <v>21608.542159125067</v>
          </cell>
        </row>
        <row r="110">
          <cell r="B110">
            <v>7445.5430315035746</v>
          </cell>
          <cell r="C110">
            <v>3.7705834579903579</v>
          </cell>
          <cell r="M110">
            <v>2000</v>
          </cell>
          <cell r="N110">
            <v>83269.442430150433</v>
          </cell>
          <cell r="O110">
            <v>167456.30036866909</v>
          </cell>
          <cell r="P110">
            <v>33672.105455217432</v>
          </cell>
        </row>
        <row r="111">
          <cell r="B111">
            <v>5445.4296820829422</v>
          </cell>
          <cell r="C111">
            <v>3.778681942439551</v>
          </cell>
          <cell r="M111">
            <v>3000</v>
          </cell>
          <cell r="N111">
            <v>73521.553562647474</v>
          </cell>
          <cell r="O111">
            <v>230726.56176070624</v>
          </cell>
          <cell r="P111">
            <v>39352.86369984776</v>
          </cell>
        </row>
        <row r="112">
          <cell r="B112">
            <v>3293.8666866555332</v>
          </cell>
          <cell r="C112">
            <v>4.0937752964231473</v>
          </cell>
          <cell r="M112">
            <v>4000</v>
          </cell>
          <cell r="N112">
            <v>57702.040567344076</v>
          </cell>
          <cell r="O112">
            <v>282579.83955464448</v>
          </cell>
          <cell r="P112">
            <v>40881.788529372505</v>
          </cell>
        </row>
        <row r="113">
          <cell r="B113">
            <v>3771.9483516616733</v>
          </cell>
          <cell r="C113">
            <v>4.0962437867147967</v>
          </cell>
          <cell r="M113">
            <v>5000</v>
          </cell>
          <cell r="N113">
            <v>42455.987278933724</v>
          </cell>
          <cell r="O113">
            <v>324456.16488100076</v>
          </cell>
          <cell r="P113">
            <v>39815.732489663111</v>
          </cell>
        </row>
        <row r="114">
          <cell r="B114">
            <v>4330.1909007160921</v>
          </cell>
          <cell r="C114">
            <v>4.1382742125594465</v>
          </cell>
          <cell r="M114">
            <v>6000</v>
          </cell>
          <cell r="N114">
            <v>29988.721448702679</v>
          </cell>
          <cell r="O114">
            <v>357636.73364452017</v>
          </cell>
          <cell r="P114">
            <v>37226.376493960044</v>
          </cell>
        </row>
        <row r="115">
          <cell r="B115">
            <v>3825.4755085320276</v>
          </cell>
          <cell r="C115">
            <v>4.5305715683427525</v>
          </cell>
          <cell r="M115">
            <v>7000</v>
          </cell>
          <cell r="N115">
            <v>20594.084938727225</v>
          </cell>
          <cell r="O115">
            <v>383260.22710949491</v>
          </cell>
          <cell r="P115">
            <v>33838.598259455757</v>
          </cell>
        </row>
        <row r="116">
          <cell r="B116">
            <v>5967.1604780371144</v>
          </cell>
          <cell r="C116">
            <v>4.4859083035140319</v>
          </cell>
          <cell r="M116">
            <v>8000</v>
          </cell>
          <cell r="N116">
            <v>13853.905034830024</v>
          </cell>
          <cell r="O116">
            <v>402337.52762012737</v>
          </cell>
          <cell r="P116">
            <v>30131.386815414495</v>
          </cell>
        </row>
        <row r="117">
          <cell r="B117">
            <v>4719.0829254946939</v>
          </cell>
          <cell r="C117">
            <v>4.5897174007466948</v>
          </cell>
          <cell r="M117">
            <v>9000</v>
          </cell>
          <cell r="N117">
            <v>9174.0792721576217</v>
          </cell>
          <cell r="O117">
            <v>415764.98261362314</v>
          </cell>
          <cell r="P117">
            <v>26411.097755931958</v>
          </cell>
        </row>
        <row r="118">
          <cell r="B118">
            <v>8457.0346633799963</v>
          </cell>
          <cell r="C118">
            <v>1.4658703542831304</v>
          </cell>
          <cell r="M118">
            <v>10000</v>
          </cell>
          <cell r="N118">
            <v>6000.0896412755174</v>
          </cell>
          <cell r="O118">
            <v>424336.35578134569</v>
          </cell>
          <cell r="P118">
            <v>22864.344374061653</v>
          </cell>
        </row>
        <row r="119">
          <cell r="B119">
            <v>15381.749340526963</v>
          </cell>
          <cell r="C119">
            <v>0.29780620828298343</v>
          </cell>
          <cell r="M119">
            <v>11000</v>
          </cell>
          <cell r="N119">
            <v>3884.974599519247</v>
          </cell>
          <cell r="O119">
            <v>428753.59124478104</v>
          </cell>
          <cell r="P119">
            <v>19595.946597974544</v>
          </cell>
        </row>
        <row r="120">
          <cell r="B120">
            <v>19050.079081799191</v>
          </cell>
          <cell r="C120">
            <v>-1.2155714288718615</v>
          </cell>
          <cell r="M120">
            <v>12000</v>
          </cell>
          <cell r="N120">
            <v>2494.6780411962131</v>
          </cell>
          <cell r="O120">
            <v>429636.50481912855</v>
          </cell>
          <cell r="P120">
            <v>16655.958020913735</v>
          </cell>
        </row>
        <row r="121">
          <cell r="B121">
            <v>13695.72891851918</v>
          </cell>
          <cell r="C121">
            <v>-1.3147993481294113</v>
          </cell>
          <cell r="M121">
            <v>13000</v>
          </cell>
          <cell r="N121">
            <v>1590.7955603520861</v>
          </cell>
          <cell r="O121">
            <v>427531.5057296016</v>
          </cell>
          <cell r="P121">
            <v>14058.744339202554</v>
          </cell>
        </row>
        <row r="122">
          <cell r="B122">
            <v>5912.0860084558408</v>
          </cell>
          <cell r="C122">
            <v>1.5517295461131813</v>
          </cell>
          <cell r="M122">
            <v>14000</v>
          </cell>
          <cell r="N122">
            <v>1008.4092328689565</v>
          </cell>
          <cell r="O122">
            <v>422919.44242529984</v>
          </cell>
          <cell r="P122">
            <v>11796.305899985309</v>
          </cell>
        </row>
        <row r="123">
          <cell r="B123">
            <v>577.6140204488072</v>
          </cell>
          <cell r="C123">
            <v>2.7076467994142894</v>
          </cell>
          <cell r="M123">
            <v>15000</v>
          </cell>
          <cell r="N123">
            <v>635.97170877483984</v>
          </cell>
          <cell r="O123">
            <v>416222.65731296805</v>
          </cell>
          <cell r="P123">
            <v>9847.4562245854868</v>
          </cell>
        </row>
        <row r="124">
          <cell r="B124">
            <v>297.8157361692115</v>
          </cell>
          <cell r="C124">
            <v>3.108386244382364</v>
          </cell>
          <cell r="M124">
            <v>16000</v>
          </cell>
          <cell r="N124">
            <v>399.30456919019997</v>
          </cell>
          <cell r="O124">
            <v>407811.32722634566</v>
          </cell>
          <cell r="P124">
            <v>8184.0371464974587</v>
          </cell>
        </row>
        <row r="125">
          <cell r="B125">
            <v>123.18179691128913</v>
          </cell>
          <cell r="C125">
            <v>3.0720172779758599</v>
          </cell>
          <cell r="M125">
            <v>17000</v>
          </cell>
          <cell r="N125">
            <v>249.73015012610333</v>
          </cell>
          <cell r="O125">
            <v>398009.15918174793</v>
          </cell>
          <cell r="P125">
            <v>6775.0318324465597</v>
          </cell>
        </row>
        <row r="126">
          <cell r="M126">
            <v>18000</v>
          </cell>
          <cell r="N126">
            <v>155.64397785027458</v>
          </cell>
          <cell r="O126">
            <v>387098.50437931652</v>
          </cell>
          <cell r="P126">
            <v>5589.2010663350184</v>
          </cell>
        </row>
        <row r="127">
          <cell r="M127">
            <v>19000</v>
          </cell>
          <cell r="N127">
            <v>96.705500568056266</v>
          </cell>
          <cell r="O127">
            <v>375324.94743047882</v>
          </cell>
          <cell r="P127">
            <v>4596.694472173589</v>
          </cell>
        </row>
        <row r="128">
          <cell r="E128" t="str">
            <v>1988-1997</v>
          </cell>
          <cell r="F128" t="str">
            <v>回帰分析の結果:</v>
          </cell>
          <cell r="H128" t="str">
            <v>Ln(alpha)</v>
          </cell>
          <cell r="M128">
            <v>20000</v>
          </cell>
          <cell r="N128">
            <v>59.919106923506675</v>
          </cell>
          <cell r="O128">
            <v>362901.42236952146</v>
          </cell>
          <cell r="P128">
            <v>3769.9608713862731</v>
          </cell>
        </row>
        <row r="129">
          <cell r="E129" t="str">
            <v>Y 切片</v>
          </cell>
          <cell r="H129">
            <v>3.3226548309439279</v>
          </cell>
        </row>
        <row r="130">
          <cell r="E130" t="str">
            <v>Y 評価値の標準誤差</v>
          </cell>
          <cell r="H130">
            <v>0.89068426761388275</v>
          </cell>
        </row>
        <row r="131">
          <cell r="E131" t="str">
            <v>Ｒ２乗</v>
          </cell>
          <cell r="H131">
            <v>0.82738607231111505</v>
          </cell>
        </row>
        <row r="132">
          <cell r="E132" t="str">
            <v>標本数</v>
          </cell>
          <cell r="H132">
            <v>10</v>
          </cell>
        </row>
        <row r="133">
          <cell r="E133" t="str">
            <v>自由度</v>
          </cell>
          <cell r="H133">
            <v>8</v>
          </cell>
        </row>
        <row r="134">
          <cell r="G134" t="str">
            <v>(beta)</v>
          </cell>
        </row>
        <row r="135">
          <cell r="E135" t="str">
            <v>X 係数</v>
          </cell>
          <cell r="G135">
            <v>-2.4956612410172472E-4</v>
          </cell>
        </row>
        <row r="136">
          <cell r="E136" t="str">
            <v>X 係数の標準誤差</v>
          </cell>
          <cell r="G136">
            <v>4.0301801077954059E-5</v>
          </cell>
        </row>
        <row r="141">
          <cell r="B141">
            <v>0</v>
          </cell>
          <cell r="C141">
            <v>0.1</v>
          </cell>
          <cell r="D141">
            <v>0.2</v>
          </cell>
          <cell r="E141">
            <v>0.3</v>
          </cell>
          <cell r="F141">
            <v>0.4</v>
          </cell>
          <cell r="G141">
            <v>0.5</v>
          </cell>
          <cell r="H141">
            <v>0.6</v>
          </cell>
          <cell r="I141">
            <v>0.7</v>
          </cell>
          <cell r="J141">
            <v>0.8</v>
          </cell>
          <cell r="K141">
            <v>0.9</v>
          </cell>
          <cell r="L141">
            <v>1</v>
          </cell>
          <cell r="M141">
            <v>1.1000000000000001</v>
          </cell>
          <cell r="N141">
            <v>1.2</v>
          </cell>
          <cell r="O141">
            <v>1.3</v>
          </cell>
          <cell r="P141">
            <v>1.4</v>
          </cell>
          <cell r="Q141">
            <v>1.5</v>
          </cell>
          <cell r="R141">
            <v>1.6</v>
          </cell>
          <cell r="S141">
            <v>1.7</v>
          </cell>
          <cell r="T141">
            <v>1.8</v>
          </cell>
        </row>
        <row r="151">
          <cell r="B151">
            <v>100</v>
          </cell>
          <cell r="C151">
            <v>74.090508528276828</v>
          </cell>
          <cell r="D151">
            <v>55.622553251608679</v>
          </cell>
          <cell r="E151">
            <v>42.286316453943883</v>
          </cell>
          <cell r="F151">
            <v>32.531231292725252</v>
          </cell>
          <cell r="G151">
            <v>25.305749664169895</v>
          </cell>
          <cell r="H151">
            <v>19.889070589917786</v>
          </cell>
          <cell r="I151">
            <v>15.781591204150159</v>
          </cell>
          <cell r="J151">
            <v>12.633060990912441</v>
          </cell>
          <cell r="K151">
            <v>10.195088224271302</v>
          </cell>
          <cell r="L151">
            <v>8.2894773561510018</v>
          </cell>
          <cell r="M151">
            <v>6.7869300196163165</v>
          </cell>
          <cell r="N151">
            <v>5.5925816305988283</v>
          </cell>
          <cell r="O151">
            <v>4.6360828546187367</v>
          </cell>
          <cell r="P151">
            <v>3.8647286170376112</v>
          </cell>
          <cell r="Q151">
            <v>3.2386489252238486</v>
          </cell>
          <cell r="R151">
            <v>2.7274076106583367</v>
          </cell>
          <cell r="S151">
            <v>2.3075717242952232</v>
          </cell>
          <cell r="T151">
            <v>1.9609567002305164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海域月計"/>
      <sheetName val="常磐"/>
      <sheetName val="三陸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X40"/>
  <sheetViews>
    <sheetView tabSelected="1" topLeftCell="A4" workbookViewId="0">
      <selection activeCell="C34" sqref="C34"/>
    </sheetView>
  </sheetViews>
  <sheetFormatPr baseColWidth="10" defaultColWidth="8.83203125" defaultRowHeight="15"/>
  <cols>
    <col min="1" max="1" width="6.1640625" customWidth="1"/>
    <col min="2" max="2" width="35.6640625" customWidth="1"/>
    <col min="3" max="21" width="6.6640625" customWidth="1"/>
  </cols>
  <sheetData>
    <row r="2" spans="1:24">
      <c r="T2" s="60"/>
    </row>
    <row r="3" spans="1:24">
      <c r="A3" s="30"/>
      <c r="B3" s="30"/>
      <c r="C3" s="30">
        <v>2000</v>
      </c>
      <c r="D3" s="30">
        <v>2001</v>
      </c>
      <c r="E3" s="30">
        <v>2002</v>
      </c>
      <c r="F3" s="30">
        <v>2003</v>
      </c>
      <c r="G3" s="30">
        <v>2004</v>
      </c>
      <c r="H3" s="30">
        <v>2005</v>
      </c>
      <c r="I3" s="30">
        <v>2006</v>
      </c>
      <c r="J3" s="30">
        <v>2007</v>
      </c>
      <c r="K3" s="30">
        <v>2008</v>
      </c>
      <c r="L3" s="30">
        <v>2009</v>
      </c>
      <c r="M3" s="30">
        <v>2010</v>
      </c>
      <c r="N3" s="30">
        <v>2011</v>
      </c>
      <c r="O3" s="30">
        <v>2012</v>
      </c>
      <c r="P3" s="30">
        <v>2013</v>
      </c>
      <c r="Q3" s="30">
        <v>2014</v>
      </c>
      <c r="R3" s="30">
        <v>2015</v>
      </c>
      <c r="S3" s="30">
        <v>2016</v>
      </c>
      <c r="T3" s="28">
        <v>2017</v>
      </c>
      <c r="U3" s="30">
        <v>2018</v>
      </c>
      <c r="V3" s="30">
        <v>2019</v>
      </c>
    </row>
    <row r="4" spans="1:24">
      <c r="A4" s="29" t="s">
        <v>130</v>
      </c>
      <c r="B4" s="72" t="s">
        <v>125</v>
      </c>
      <c r="C4" s="70">
        <f t="shared" ref="C4:V4" si="0">ROUND(C34,0)</f>
        <v>0</v>
      </c>
      <c r="D4" s="70">
        <f t="shared" si="0"/>
        <v>0</v>
      </c>
      <c r="E4" s="70">
        <f t="shared" si="0"/>
        <v>0</v>
      </c>
      <c r="F4" s="70">
        <f t="shared" si="0"/>
        <v>0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0">
        <f t="shared" si="0"/>
        <v>0</v>
      </c>
      <c r="L4" s="70">
        <f t="shared" si="0"/>
        <v>0</v>
      </c>
      <c r="M4" s="70">
        <f t="shared" si="0"/>
        <v>0</v>
      </c>
      <c r="N4" s="70">
        <f t="shared" si="0"/>
        <v>0</v>
      </c>
      <c r="O4" s="70">
        <f t="shared" si="0"/>
        <v>1</v>
      </c>
      <c r="P4" s="70">
        <f t="shared" si="0"/>
        <v>1</v>
      </c>
      <c r="Q4" s="70">
        <f t="shared" si="0"/>
        <v>1</v>
      </c>
      <c r="R4" s="70">
        <f t="shared" si="0"/>
        <v>1</v>
      </c>
      <c r="S4" s="70">
        <f t="shared" si="0"/>
        <v>1</v>
      </c>
      <c r="T4" s="70">
        <f t="shared" si="0"/>
        <v>1</v>
      </c>
      <c r="U4" s="70">
        <f t="shared" si="0"/>
        <v>1</v>
      </c>
      <c r="V4" s="70">
        <f t="shared" si="0"/>
        <v>1</v>
      </c>
      <c r="W4" t="s">
        <v>125</v>
      </c>
    </row>
    <row r="5" spans="1:24">
      <c r="A5" t="s">
        <v>131</v>
      </c>
      <c r="B5" s="73" t="s">
        <v>126</v>
      </c>
      <c r="C5" s="70">
        <f t="shared" ref="C5:V5" si="1">ROUND(C35,0)</f>
        <v>30</v>
      </c>
      <c r="D5" s="70">
        <f t="shared" si="1"/>
        <v>54</v>
      </c>
      <c r="E5" s="70">
        <f t="shared" si="1"/>
        <v>78</v>
      </c>
      <c r="F5" s="70">
        <f t="shared" si="1"/>
        <v>102</v>
      </c>
      <c r="G5" s="70">
        <f t="shared" si="1"/>
        <v>126</v>
      </c>
      <c r="H5" s="70">
        <f t="shared" si="1"/>
        <v>150</v>
      </c>
      <c r="I5" s="70">
        <f t="shared" si="1"/>
        <v>174</v>
      </c>
      <c r="J5" s="70">
        <f t="shared" si="1"/>
        <v>198</v>
      </c>
      <c r="K5" s="70">
        <f t="shared" si="1"/>
        <v>222</v>
      </c>
      <c r="L5" s="70">
        <f t="shared" si="1"/>
        <v>246</v>
      </c>
      <c r="M5" s="70">
        <f t="shared" si="1"/>
        <v>270</v>
      </c>
      <c r="N5" s="70">
        <f t="shared" si="1"/>
        <v>294</v>
      </c>
      <c r="O5" s="70">
        <f t="shared" si="1"/>
        <v>318</v>
      </c>
      <c r="P5" s="70">
        <f t="shared" si="1"/>
        <v>342</v>
      </c>
      <c r="Q5" s="70">
        <f t="shared" si="1"/>
        <v>366</v>
      </c>
      <c r="R5" s="70">
        <f t="shared" si="1"/>
        <v>390</v>
      </c>
      <c r="S5" s="70">
        <f t="shared" si="1"/>
        <v>414</v>
      </c>
      <c r="T5" s="70">
        <f t="shared" si="1"/>
        <v>438</v>
      </c>
      <c r="U5" s="70">
        <f t="shared" si="1"/>
        <v>462</v>
      </c>
      <c r="V5" s="70">
        <f t="shared" si="1"/>
        <v>486</v>
      </c>
      <c r="W5" t="s">
        <v>126</v>
      </c>
    </row>
    <row r="6" spans="1:24">
      <c r="A6" t="s">
        <v>131</v>
      </c>
      <c r="B6" s="73" t="s">
        <v>127</v>
      </c>
      <c r="C6" s="70">
        <f t="shared" ref="C6:V6" si="2">ROUND(C36,0)</f>
        <v>0</v>
      </c>
      <c r="D6" s="70">
        <f t="shared" si="2"/>
        <v>0</v>
      </c>
      <c r="E6" s="70">
        <f t="shared" si="2"/>
        <v>0</v>
      </c>
      <c r="F6" s="70">
        <f t="shared" si="2"/>
        <v>0</v>
      </c>
      <c r="G6" s="70">
        <f t="shared" si="2"/>
        <v>0</v>
      </c>
      <c r="H6" s="70">
        <f t="shared" si="2"/>
        <v>0</v>
      </c>
      <c r="I6" s="70">
        <f t="shared" si="2"/>
        <v>0</v>
      </c>
      <c r="J6" s="70">
        <f t="shared" si="2"/>
        <v>0</v>
      </c>
      <c r="K6" s="70">
        <f t="shared" si="2"/>
        <v>0</v>
      </c>
      <c r="L6" s="70">
        <f t="shared" si="2"/>
        <v>0</v>
      </c>
      <c r="M6" s="70">
        <f t="shared" si="2"/>
        <v>0</v>
      </c>
      <c r="N6" s="70">
        <f t="shared" si="2"/>
        <v>0</v>
      </c>
      <c r="O6" s="70">
        <f t="shared" si="2"/>
        <v>0</v>
      </c>
      <c r="P6" s="70">
        <f t="shared" si="2"/>
        <v>0</v>
      </c>
      <c r="Q6" s="70">
        <f t="shared" si="2"/>
        <v>0</v>
      </c>
      <c r="R6" s="70">
        <f t="shared" si="2"/>
        <v>0</v>
      </c>
      <c r="S6" s="70">
        <f t="shared" si="2"/>
        <v>0</v>
      </c>
      <c r="T6" s="70">
        <f t="shared" si="2"/>
        <v>0</v>
      </c>
      <c r="U6" s="70">
        <f t="shared" si="2"/>
        <v>0</v>
      </c>
      <c r="V6" s="70">
        <f t="shared" si="2"/>
        <v>0</v>
      </c>
      <c r="W6" t="s">
        <v>127</v>
      </c>
    </row>
    <row r="7" spans="1:24">
      <c r="A7" t="s">
        <v>132</v>
      </c>
      <c r="B7" s="73" t="s">
        <v>128</v>
      </c>
      <c r="C7" s="70">
        <f t="shared" ref="C7:V7" si="3">ROUND(C37,0)</f>
        <v>157</v>
      </c>
      <c r="D7" s="70">
        <f t="shared" si="3"/>
        <v>171</v>
      </c>
      <c r="E7" s="70">
        <f t="shared" si="3"/>
        <v>185</v>
      </c>
      <c r="F7" s="70">
        <f t="shared" si="3"/>
        <v>199</v>
      </c>
      <c r="G7" s="70">
        <f t="shared" si="3"/>
        <v>213</v>
      </c>
      <c r="H7" s="70">
        <f t="shared" si="3"/>
        <v>227</v>
      </c>
      <c r="I7" s="70">
        <f t="shared" si="3"/>
        <v>241</v>
      </c>
      <c r="J7" s="70">
        <f t="shared" si="3"/>
        <v>255</v>
      </c>
      <c r="K7" s="70">
        <f t="shared" si="3"/>
        <v>269</v>
      </c>
      <c r="L7" s="70">
        <f t="shared" si="3"/>
        <v>283</v>
      </c>
      <c r="M7" s="70">
        <f t="shared" si="3"/>
        <v>297</v>
      </c>
      <c r="N7" s="70">
        <f t="shared" si="3"/>
        <v>311</v>
      </c>
      <c r="O7" s="70">
        <f t="shared" si="3"/>
        <v>325</v>
      </c>
      <c r="P7" s="70">
        <f t="shared" si="3"/>
        <v>339</v>
      </c>
      <c r="Q7" s="70">
        <f t="shared" si="3"/>
        <v>353</v>
      </c>
      <c r="R7" s="70">
        <f t="shared" si="3"/>
        <v>367</v>
      </c>
      <c r="S7" s="70">
        <f t="shared" si="3"/>
        <v>381</v>
      </c>
      <c r="T7" s="70">
        <f t="shared" si="3"/>
        <v>395</v>
      </c>
      <c r="U7" s="70">
        <f t="shared" si="3"/>
        <v>409</v>
      </c>
      <c r="V7" s="70">
        <f t="shared" si="3"/>
        <v>423</v>
      </c>
      <c r="W7" t="s">
        <v>128</v>
      </c>
    </row>
    <row r="8" spans="1:24">
      <c r="A8" t="s">
        <v>131</v>
      </c>
      <c r="B8" s="73" t="s">
        <v>129</v>
      </c>
      <c r="C8" s="70">
        <f t="shared" ref="C8:V8" si="4">ROUND(C38,0)</f>
        <v>2</v>
      </c>
      <c r="D8" s="70">
        <f t="shared" si="4"/>
        <v>2</v>
      </c>
      <c r="E8" s="70">
        <f t="shared" si="4"/>
        <v>2</v>
      </c>
      <c r="F8" s="70">
        <f t="shared" si="4"/>
        <v>2</v>
      </c>
      <c r="G8" s="70">
        <f t="shared" si="4"/>
        <v>2</v>
      </c>
      <c r="H8" s="70">
        <f t="shared" si="4"/>
        <v>3</v>
      </c>
      <c r="I8" s="70">
        <f t="shared" si="4"/>
        <v>3</v>
      </c>
      <c r="J8" s="70">
        <f t="shared" si="4"/>
        <v>3</v>
      </c>
      <c r="K8" s="70">
        <f t="shared" si="4"/>
        <v>3</v>
      </c>
      <c r="L8" s="70">
        <f t="shared" si="4"/>
        <v>3</v>
      </c>
      <c r="M8" s="70">
        <f t="shared" si="4"/>
        <v>3</v>
      </c>
      <c r="N8" s="70">
        <f t="shared" si="4"/>
        <v>3</v>
      </c>
      <c r="O8" s="70">
        <f t="shared" si="4"/>
        <v>4</v>
      </c>
      <c r="P8" s="70">
        <f t="shared" si="4"/>
        <v>4</v>
      </c>
      <c r="Q8" s="70">
        <f t="shared" si="4"/>
        <v>4</v>
      </c>
      <c r="R8" s="70">
        <f t="shared" si="4"/>
        <v>4</v>
      </c>
      <c r="S8" s="70">
        <f t="shared" si="4"/>
        <v>4</v>
      </c>
      <c r="T8" s="70">
        <f t="shared" si="4"/>
        <v>4</v>
      </c>
      <c r="U8" s="70">
        <f t="shared" si="4"/>
        <v>4</v>
      </c>
      <c r="V8" s="70">
        <f t="shared" si="4"/>
        <v>4</v>
      </c>
      <c r="W8" t="s">
        <v>129</v>
      </c>
    </row>
    <row r="9" spans="1:24">
      <c r="A9" s="28" t="s">
        <v>191</v>
      </c>
      <c r="B9" s="74" t="s">
        <v>189</v>
      </c>
      <c r="C9" s="71">
        <f t="shared" ref="C9:V9" si="5">ROUND(C39,0)</f>
        <v>40</v>
      </c>
      <c r="D9" s="71">
        <f t="shared" si="5"/>
        <v>40</v>
      </c>
      <c r="E9" s="71">
        <f t="shared" si="5"/>
        <v>40</v>
      </c>
      <c r="F9" s="71">
        <f t="shared" si="5"/>
        <v>40</v>
      </c>
      <c r="G9" s="71">
        <f t="shared" si="5"/>
        <v>40</v>
      </c>
      <c r="H9" s="71">
        <f t="shared" si="5"/>
        <v>41</v>
      </c>
      <c r="I9" s="71">
        <f t="shared" si="5"/>
        <v>41</v>
      </c>
      <c r="J9" s="71">
        <f t="shared" si="5"/>
        <v>41</v>
      </c>
      <c r="K9" s="71">
        <f t="shared" si="5"/>
        <v>41</v>
      </c>
      <c r="L9" s="71">
        <f t="shared" si="5"/>
        <v>42</v>
      </c>
      <c r="M9" s="71">
        <f t="shared" si="5"/>
        <v>42</v>
      </c>
      <c r="N9" s="71">
        <f t="shared" si="5"/>
        <v>42</v>
      </c>
      <c r="O9" s="71">
        <f t="shared" si="5"/>
        <v>42</v>
      </c>
      <c r="P9" s="71">
        <f t="shared" si="5"/>
        <v>42</v>
      </c>
      <c r="Q9" s="71">
        <f t="shared" si="5"/>
        <v>43</v>
      </c>
      <c r="R9" s="71">
        <f t="shared" si="5"/>
        <v>43</v>
      </c>
      <c r="S9" s="71">
        <f t="shared" si="5"/>
        <v>43</v>
      </c>
      <c r="T9" s="71">
        <f t="shared" si="5"/>
        <v>43</v>
      </c>
      <c r="U9" s="71">
        <f t="shared" si="5"/>
        <v>43</v>
      </c>
      <c r="V9" s="71">
        <f t="shared" si="5"/>
        <v>36</v>
      </c>
      <c r="W9" s="28" t="s">
        <v>189</v>
      </c>
      <c r="X9" s="28"/>
    </row>
    <row r="10" spans="1:24"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68"/>
    </row>
    <row r="32" spans="2:2">
      <c r="B32" s="32" t="s">
        <v>205</v>
      </c>
    </row>
    <row r="33" spans="1:22">
      <c r="A33">
        <f t="array" ref="A33:V40">TRANSPOSE(資源評価用data!A1:H22)</f>
        <v>0</v>
      </c>
      <c r="B33">
        <v>0</v>
      </c>
      <c r="C33">
        <v>2000</v>
      </c>
      <c r="D33">
        <v>2001</v>
      </c>
      <c r="E33">
        <v>2002</v>
      </c>
      <c r="F33">
        <v>2003</v>
      </c>
      <c r="G33">
        <v>2004</v>
      </c>
      <c r="H33">
        <v>2005</v>
      </c>
      <c r="I33">
        <v>2006</v>
      </c>
      <c r="J33">
        <v>2007</v>
      </c>
      <c r="K33">
        <v>2008</v>
      </c>
      <c r="L33">
        <v>2009</v>
      </c>
      <c r="M33">
        <v>2010</v>
      </c>
      <c r="N33">
        <v>2011</v>
      </c>
      <c r="O33">
        <v>2012</v>
      </c>
      <c r="P33">
        <v>2013</v>
      </c>
      <c r="Q33">
        <v>2014</v>
      </c>
      <c r="R33">
        <v>2015</v>
      </c>
      <c r="S33">
        <v>2016</v>
      </c>
      <c r="T33">
        <v>2017</v>
      </c>
      <c r="U33">
        <v>2018</v>
      </c>
      <c r="V33">
        <v>2019</v>
      </c>
    </row>
    <row r="34" spans="1:22">
      <c r="A34" t="str">
        <v>4～6月</v>
      </c>
      <c r="B34" t="str">
        <v>①宮崎県南部定置アジ仔CPUE</v>
      </c>
      <c r="C34">
        <v>0.42646035642223401</v>
      </c>
      <c r="D34">
        <v>0.43428307244004927</v>
      </c>
      <c r="E34">
        <v>0.44181949161720857</v>
      </c>
      <c r="F34">
        <v>0.44908871313907184</v>
      </c>
      <c r="G34">
        <v>0.45610791846394133</v>
      </c>
      <c r="H34">
        <v>0.46289262989831592</v>
      </c>
      <c r="I34">
        <v>0.46945692571039072</v>
      </c>
      <c r="J34">
        <v>0.47581362044250203</v>
      </c>
      <c r="K34">
        <v>0.48197441710658123</v>
      </c>
      <c r="L34">
        <v>0.4879500364742666</v>
      </c>
      <c r="M34">
        <v>0.49375032756392245</v>
      </c>
      <c r="N34">
        <v>0.499384362582038</v>
      </c>
      <c r="O34">
        <v>0.50486051892686568</v>
      </c>
      <c r="P34">
        <v>0.51018655035803895</v>
      </c>
      <c r="Q34">
        <v>0.51536964904134464</v>
      </c>
      <c r="R34">
        <v>0.52041649986653316</v>
      </c>
      <c r="S34">
        <v>0.52533332818862177</v>
      </c>
      <c r="T34">
        <v>0.530125941945082</v>
      </c>
      <c r="U34">
        <v>0.53479976894171144</v>
      </c>
      <c r="V34">
        <v>0.5393598899705937</v>
      </c>
    </row>
    <row r="35" spans="1:22">
      <c r="A35" t="str">
        <v>4月～      翌年3月</v>
      </c>
      <c r="B35" t="str">
        <v>②宇和島港まき網ゼンゴCPUE</v>
      </c>
      <c r="C35">
        <v>30.303011449104353</v>
      </c>
      <c r="D35">
        <v>54.390389860844394</v>
      </c>
      <c r="E35">
        <v>78.424003247556755</v>
      </c>
      <c r="F35">
        <v>102.44182755164692</v>
      </c>
      <c r="G35">
        <v>126.4528760236509</v>
      </c>
      <c r="H35">
        <v>150.4603963719025</v>
      </c>
      <c r="I35">
        <v>174.46584624527574</v>
      </c>
      <c r="J35">
        <v>198.46997738043837</v>
      </c>
      <c r="K35">
        <v>222.47321683666922</v>
      </c>
      <c r="L35">
        <v>246.47582521997541</v>
      </c>
      <c r="M35">
        <v>270.47797058752082</v>
      </c>
      <c r="N35">
        <v>294.47976618440003</v>
      </c>
      <c r="O35">
        <v>318.48129110678121</v>
      </c>
      <c r="P35">
        <v>342.48260227229207</v>
      </c>
      <c r="Q35">
        <v>366.48374168477301</v>
      </c>
      <c r="R35">
        <v>390.48474101891452</v>
      </c>
      <c r="S35">
        <v>414.48562461154876</v>
      </c>
      <c r="T35">
        <v>438.48641147029088</v>
      </c>
      <c r="U35">
        <v>462.48711665659943</v>
      </c>
      <c r="V35">
        <v>485.98971165537404</v>
      </c>
    </row>
    <row r="36" spans="1:22">
      <c r="A36" t="str">
        <v>4月～      翌年3月</v>
      </c>
      <c r="B36" t="str">
        <v>③宿毛湾ゼンゴ資源量指数</v>
      </c>
      <c r="C36">
        <v>1.6852579932393425E-3</v>
      </c>
      <c r="D36">
        <v>1.6851940976301038E-3</v>
      </c>
      <c r="E36">
        <v>1.6850791081482329E-3</v>
      </c>
      <c r="F36">
        <v>1.6842749955088339E-3</v>
      </c>
      <c r="G36">
        <v>1.6857316600442747E-3</v>
      </c>
      <c r="H36">
        <v>1.6849785161997925E-3</v>
      </c>
      <c r="I36">
        <v>1.6853941485974026E-3</v>
      </c>
      <c r="J36">
        <v>1.7506410927455845E-3</v>
      </c>
      <c r="K36">
        <v>1.6888522145554604E-3</v>
      </c>
      <c r="L36">
        <v>1.6844758902132013E-3</v>
      </c>
      <c r="M36">
        <v>1.6845494104992579E-3</v>
      </c>
      <c r="N36">
        <v>1.6846862241124561E-3</v>
      </c>
      <c r="O36">
        <v>1.6842749955088339E-3</v>
      </c>
      <c r="P36">
        <v>1.6844758902132013E-3</v>
      </c>
      <c r="Q36">
        <v>1.6840939835323057E-3</v>
      </c>
      <c r="R36">
        <v>1.6844758902132013E-3</v>
      </c>
      <c r="S36">
        <v>1.6846194408897612E-3</v>
      </c>
      <c r="T36">
        <v>1.6851264532373156E-3</v>
      </c>
      <c r="U36">
        <v>1.6855466658606496E-3</v>
      </c>
      <c r="V36">
        <v>3.5195389995976989E-2</v>
      </c>
    </row>
    <row r="37" spans="1:22">
      <c r="A37" t="str">
        <v>5月～6月</v>
      </c>
      <c r="B37" t="str">
        <v>④串本棒受網0歳魚漁獲量</v>
      </c>
      <c r="C37">
        <v>157</v>
      </c>
      <c r="D37">
        <v>171</v>
      </c>
      <c r="E37">
        <v>185</v>
      </c>
      <c r="F37">
        <v>199</v>
      </c>
      <c r="G37">
        <v>213</v>
      </c>
      <c r="H37">
        <v>227</v>
      </c>
      <c r="I37">
        <v>241</v>
      </c>
      <c r="J37">
        <v>255</v>
      </c>
      <c r="K37">
        <v>269</v>
      </c>
      <c r="L37">
        <v>283</v>
      </c>
      <c r="M37">
        <v>297</v>
      </c>
      <c r="N37">
        <v>311</v>
      </c>
      <c r="O37">
        <v>325</v>
      </c>
      <c r="P37">
        <v>339</v>
      </c>
      <c r="Q37">
        <v>353</v>
      </c>
      <c r="R37">
        <v>367</v>
      </c>
      <c r="S37">
        <v>381</v>
      </c>
      <c r="T37">
        <v>395</v>
      </c>
      <c r="U37">
        <v>409</v>
      </c>
      <c r="V37">
        <v>423</v>
      </c>
    </row>
    <row r="38" spans="1:22">
      <c r="A38" t="str">
        <v>4月～      翌年3月</v>
      </c>
      <c r="B38" t="str">
        <v>⑤伊勢湾まめ板漁業0歳魚漁獲量</v>
      </c>
      <c r="C38">
        <v>1.8420000000000001</v>
      </c>
      <c r="D38">
        <v>1.986</v>
      </c>
      <c r="E38">
        <v>2.13</v>
      </c>
      <c r="F38">
        <v>2.274</v>
      </c>
      <c r="G38">
        <v>2.4180000000000001</v>
      </c>
      <c r="H38">
        <v>2.5619999999999998</v>
      </c>
      <c r="I38">
        <v>2.706</v>
      </c>
      <c r="J38">
        <v>2.85</v>
      </c>
      <c r="K38">
        <v>2.9940000000000002</v>
      </c>
      <c r="L38">
        <v>3.1379999999999999</v>
      </c>
      <c r="M38">
        <v>3.282</v>
      </c>
      <c r="N38">
        <v>3.4260000000000002</v>
      </c>
      <c r="O38">
        <v>3.57</v>
      </c>
      <c r="P38">
        <v>3.714</v>
      </c>
      <c r="Q38">
        <v>3.8580000000000001</v>
      </c>
      <c r="R38">
        <v>4.0019999999999998</v>
      </c>
      <c r="S38">
        <v>4.1459999999999999</v>
      </c>
      <c r="T38">
        <v>4.29</v>
      </c>
      <c r="U38">
        <v>4.4340000000000002</v>
      </c>
      <c r="V38">
        <v>4.1909999999999998</v>
      </c>
    </row>
    <row r="39" spans="1:22">
      <c r="A39" t="str">
        <v>10月～翌年3月</v>
      </c>
      <c r="B39" t="str">
        <v>⑥千葉県鴨川、千倉定置ジンダ漁獲量</v>
      </c>
      <c r="C39">
        <v>39.591000000000001</v>
      </c>
      <c r="D39">
        <v>39.807000000000002</v>
      </c>
      <c r="E39">
        <v>40.023000000000003</v>
      </c>
      <c r="F39">
        <v>40.238999999999997</v>
      </c>
      <c r="G39">
        <v>40.454999999999998</v>
      </c>
      <c r="H39">
        <v>40.670999999999999</v>
      </c>
      <c r="I39">
        <v>40.887</v>
      </c>
      <c r="J39">
        <v>41.103000000000002</v>
      </c>
      <c r="K39">
        <v>41.319000000000003</v>
      </c>
      <c r="L39">
        <v>41.534999999999997</v>
      </c>
      <c r="M39">
        <v>41.750999999999998</v>
      </c>
      <c r="N39">
        <v>41.966999999999999</v>
      </c>
      <c r="O39">
        <v>42.183</v>
      </c>
      <c r="P39">
        <v>42.399000000000001</v>
      </c>
      <c r="Q39">
        <v>42.615000000000002</v>
      </c>
      <c r="R39">
        <v>42.831000000000003</v>
      </c>
      <c r="S39">
        <v>43.046999999999997</v>
      </c>
      <c r="T39">
        <v>43.262999999999998</v>
      </c>
      <c r="U39">
        <v>43.478999999999999</v>
      </c>
      <c r="V39">
        <v>36.405000000000001</v>
      </c>
    </row>
    <row r="40" spans="1:22">
      <c r="A40" t="str">
        <v>4月～      翌年3月</v>
      </c>
      <c r="B40" t="str">
        <v>伊豆東岸定置網0歳魚漁獲量</v>
      </c>
      <c r="C40">
        <v>2.706</v>
      </c>
      <c r="D40">
        <v>2.85</v>
      </c>
      <c r="E40">
        <v>2.9940000000000002</v>
      </c>
      <c r="F40">
        <v>3.1379999999999999</v>
      </c>
      <c r="G40">
        <v>3.282</v>
      </c>
      <c r="H40">
        <v>3.4260000000000002</v>
      </c>
      <c r="I40">
        <v>3.57</v>
      </c>
      <c r="J40">
        <v>3.714</v>
      </c>
      <c r="K40">
        <v>3.8580000000000001</v>
      </c>
      <c r="L40">
        <v>4.0019999999999998</v>
      </c>
      <c r="M40">
        <v>4.1459999999999999</v>
      </c>
      <c r="N40">
        <v>4.29</v>
      </c>
      <c r="O40">
        <v>4.4340000000000002</v>
      </c>
      <c r="P40">
        <v>4.5780000000000003</v>
      </c>
      <c r="Q40">
        <v>4.7220000000000004</v>
      </c>
      <c r="R40">
        <v>4.8659999999999997</v>
      </c>
      <c r="S40">
        <v>5.01</v>
      </c>
      <c r="T40">
        <v>5.1539999999999999</v>
      </c>
      <c r="U40">
        <v>5.298</v>
      </c>
      <c r="V40">
        <v>4.9829999999999997</v>
      </c>
    </row>
  </sheetData>
  <phoneticPr fontId="10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0D25-C39C-47C3-BA2B-E0BE78A46D29}">
  <dimension ref="A1:N82"/>
  <sheetViews>
    <sheetView zoomScale="80" zoomScaleNormal="80" workbookViewId="0">
      <selection activeCell="B7" sqref="B7"/>
    </sheetView>
  </sheetViews>
  <sheetFormatPr baseColWidth="10" defaultColWidth="9" defaultRowHeight="15"/>
  <cols>
    <col min="1" max="1" width="6" style="61" bestFit="1" customWidth="1"/>
    <col min="2" max="8" width="10.6640625" style="61" customWidth="1"/>
    <col min="9" max="9" width="9" style="25"/>
    <col min="10" max="10" width="9.83203125" style="25" bestFit="1" customWidth="1"/>
    <col min="11" max="16384" width="9" style="25"/>
  </cols>
  <sheetData>
    <row r="1" spans="1:14" ht="32.75" customHeight="1">
      <c r="B1" s="65" t="s">
        <v>119</v>
      </c>
      <c r="C1" s="65" t="s">
        <v>175</v>
      </c>
      <c r="D1" s="65" t="s">
        <v>175</v>
      </c>
      <c r="E1" s="65" t="s">
        <v>204</v>
      </c>
      <c r="F1" s="65" t="s">
        <v>175</v>
      </c>
      <c r="G1" s="65" t="s">
        <v>188</v>
      </c>
      <c r="H1" s="65" t="s">
        <v>175</v>
      </c>
      <c r="I1"/>
    </row>
    <row r="2" spans="1:14" ht="26.75" customHeight="1">
      <c r="B2" s="25" t="s">
        <v>125</v>
      </c>
      <c r="C2" s="25" t="s">
        <v>126</v>
      </c>
      <c r="D2" s="25" t="s">
        <v>127</v>
      </c>
      <c r="E2" s="25" t="s">
        <v>128</v>
      </c>
      <c r="F2" s="25" t="s">
        <v>129</v>
      </c>
      <c r="G2" s="25" t="s">
        <v>189</v>
      </c>
      <c r="H2" s="25" t="s">
        <v>190</v>
      </c>
      <c r="I2"/>
    </row>
    <row r="3" spans="1:14">
      <c r="A3" s="61">
        <v>2000</v>
      </c>
      <c r="B3" s="66">
        <f>整理!B22</f>
        <v>0.42646035642223401</v>
      </c>
      <c r="C3" s="67">
        <f>整理!D22</f>
        <v>30.303011449104353</v>
      </c>
      <c r="D3" s="66">
        <f>整理!I22</f>
        <v>1.6852579932393425E-3</v>
      </c>
      <c r="E3" s="66">
        <f>整理!N22</f>
        <v>157</v>
      </c>
      <c r="F3" s="66">
        <f>整理!P22</f>
        <v>1.8420000000000001</v>
      </c>
      <c r="G3" s="66">
        <f>整理!U22</f>
        <v>39.591000000000001</v>
      </c>
      <c r="H3" s="66">
        <f>整理!Y22</f>
        <v>2.706</v>
      </c>
      <c r="I3"/>
      <c r="J3" s="108"/>
      <c r="N3" s="110"/>
    </row>
    <row r="4" spans="1:14">
      <c r="A4" s="61">
        <v>2001</v>
      </c>
      <c r="B4" s="66">
        <f>整理!B23</f>
        <v>0.43428307244004927</v>
      </c>
      <c r="C4" s="67">
        <f>整理!D23</f>
        <v>54.390389860844394</v>
      </c>
      <c r="D4" s="66">
        <f>整理!I23</f>
        <v>1.6851940976301038E-3</v>
      </c>
      <c r="E4" s="66">
        <f>整理!N23</f>
        <v>171</v>
      </c>
      <c r="F4" s="66">
        <f>整理!P23</f>
        <v>1.986</v>
      </c>
      <c r="G4" s="66">
        <f>整理!U23</f>
        <v>39.807000000000002</v>
      </c>
      <c r="H4" s="66">
        <f>整理!Y23</f>
        <v>2.85</v>
      </c>
      <c r="I4"/>
      <c r="J4" s="108"/>
      <c r="N4" s="110"/>
    </row>
    <row r="5" spans="1:14">
      <c r="A5" s="61">
        <v>2002</v>
      </c>
      <c r="B5" s="66">
        <f>整理!B24</f>
        <v>0.44181949161720857</v>
      </c>
      <c r="C5" s="67">
        <f>整理!D24</f>
        <v>78.424003247556755</v>
      </c>
      <c r="D5" s="66">
        <f>整理!I24</f>
        <v>1.6850791081482329E-3</v>
      </c>
      <c r="E5" s="66">
        <f>整理!N24</f>
        <v>185</v>
      </c>
      <c r="F5" s="66">
        <f>整理!P24</f>
        <v>2.13</v>
      </c>
      <c r="G5" s="66">
        <f>整理!U24</f>
        <v>40.023000000000003</v>
      </c>
      <c r="H5" s="66">
        <f>整理!Y24</f>
        <v>2.9940000000000002</v>
      </c>
      <c r="I5"/>
      <c r="J5" s="108"/>
      <c r="N5" s="110"/>
    </row>
    <row r="6" spans="1:14">
      <c r="A6" s="61">
        <v>2003</v>
      </c>
      <c r="B6" s="66">
        <f>整理!B25</f>
        <v>0.44908871313907184</v>
      </c>
      <c r="C6" s="67">
        <f>整理!D25</f>
        <v>102.44182755164692</v>
      </c>
      <c r="D6" s="66">
        <f>整理!I25</f>
        <v>1.6842749955088339E-3</v>
      </c>
      <c r="E6" s="66">
        <f>整理!N25</f>
        <v>199</v>
      </c>
      <c r="F6" s="66">
        <f>整理!P25</f>
        <v>2.274</v>
      </c>
      <c r="G6" s="66">
        <f>整理!U25</f>
        <v>40.238999999999997</v>
      </c>
      <c r="H6" s="66">
        <f>整理!Y25</f>
        <v>3.1379999999999999</v>
      </c>
      <c r="I6"/>
      <c r="J6" s="108"/>
      <c r="N6" s="110"/>
    </row>
    <row r="7" spans="1:14">
      <c r="A7" s="61">
        <v>2004</v>
      </c>
      <c r="B7" s="66">
        <f>整理!B26</f>
        <v>0.45610791846394133</v>
      </c>
      <c r="C7" s="67">
        <f>整理!D26</f>
        <v>126.4528760236509</v>
      </c>
      <c r="D7" s="66">
        <f>整理!I26</f>
        <v>1.6857316600442747E-3</v>
      </c>
      <c r="E7" s="66">
        <f>整理!N26</f>
        <v>213</v>
      </c>
      <c r="F7" s="66">
        <f>整理!P26</f>
        <v>2.4180000000000001</v>
      </c>
      <c r="G7" s="66">
        <f>整理!U26</f>
        <v>40.454999999999998</v>
      </c>
      <c r="H7" s="66">
        <f>整理!Y26</f>
        <v>3.282</v>
      </c>
      <c r="I7"/>
      <c r="J7" s="108"/>
      <c r="N7" s="110"/>
    </row>
    <row r="8" spans="1:14">
      <c r="A8" s="61">
        <v>2005</v>
      </c>
      <c r="B8" s="66">
        <f>整理!B27</f>
        <v>0.46289262989831592</v>
      </c>
      <c r="C8" s="67">
        <f>整理!D27</f>
        <v>150.4603963719025</v>
      </c>
      <c r="D8" s="66">
        <f>整理!I27</f>
        <v>1.6849785161997925E-3</v>
      </c>
      <c r="E8" s="66">
        <f>整理!N27</f>
        <v>227</v>
      </c>
      <c r="F8" s="66">
        <f>整理!P27</f>
        <v>2.5619999999999998</v>
      </c>
      <c r="G8" s="66">
        <f>整理!U27</f>
        <v>40.670999999999999</v>
      </c>
      <c r="H8" s="66">
        <f>整理!Y27</f>
        <v>3.4260000000000002</v>
      </c>
      <c r="I8"/>
      <c r="J8" s="108"/>
      <c r="N8" s="110"/>
    </row>
    <row r="9" spans="1:14">
      <c r="A9" s="61">
        <v>2006</v>
      </c>
      <c r="B9" s="66">
        <f>整理!B28</f>
        <v>0.46945692571039072</v>
      </c>
      <c r="C9" s="67">
        <f>整理!D28</f>
        <v>174.46584624527574</v>
      </c>
      <c r="D9" s="66">
        <f>整理!I28</f>
        <v>1.6853941485974026E-3</v>
      </c>
      <c r="E9" s="66">
        <f>整理!N28</f>
        <v>241</v>
      </c>
      <c r="F9" s="66">
        <f>整理!P28</f>
        <v>2.706</v>
      </c>
      <c r="G9" s="66">
        <f>整理!U28</f>
        <v>40.887</v>
      </c>
      <c r="H9" s="66">
        <f>整理!Y28</f>
        <v>3.57</v>
      </c>
      <c r="I9"/>
      <c r="J9" s="108"/>
      <c r="N9" s="110"/>
    </row>
    <row r="10" spans="1:14">
      <c r="A10" s="61">
        <v>2007</v>
      </c>
      <c r="B10" s="66">
        <f>整理!B29</f>
        <v>0.47581362044250203</v>
      </c>
      <c r="C10" s="67">
        <f>整理!D29</f>
        <v>198.46997738043837</v>
      </c>
      <c r="D10" s="66">
        <f>整理!I29</f>
        <v>1.7506410927455845E-3</v>
      </c>
      <c r="E10" s="66">
        <f>整理!N29</f>
        <v>255</v>
      </c>
      <c r="F10" s="66">
        <f>整理!P29</f>
        <v>2.85</v>
      </c>
      <c r="G10" s="66">
        <f>整理!U29</f>
        <v>41.103000000000002</v>
      </c>
      <c r="H10" s="66">
        <f>整理!Y29</f>
        <v>3.714</v>
      </c>
      <c r="I10"/>
      <c r="J10" s="108"/>
      <c r="N10" s="110"/>
    </row>
    <row r="11" spans="1:14">
      <c r="A11" s="61">
        <v>2008</v>
      </c>
      <c r="B11" s="66">
        <f>整理!B30</f>
        <v>0.48197441710658123</v>
      </c>
      <c r="C11" s="67">
        <f>整理!D30</f>
        <v>222.47321683666922</v>
      </c>
      <c r="D11" s="66">
        <f>整理!I30</f>
        <v>1.6888522145554604E-3</v>
      </c>
      <c r="E11" s="66">
        <f>整理!N30</f>
        <v>269</v>
      </c>
      <c r="F11" s="66">
        <f>整理!P30</f>
        <v>2.9940000000000002</v>
      </c>
      <c r="G11" s="66">
        <f>整理!U30</f>
        <v>41.319000000000003</v>
      </c>
      <c r="H11" s="66">
        <f>整理!Y30</f>
        <v>3.8580000000000001</v>
      </c>
      <c r="I11"/>
      <c r="J11" s="109"/>
      <c r="N11" s="110"/>
    </row>
    <row r="12" spans="1:14">
      <c r="A12" s="61">
        <v>2009</v>
      </c>
      <c r="B12" s="66">
        <f>整理!B31</f>
        <v>0.4879500364742666</v>
      </c>
      <c r="C12" s="67">
        <f>整理!D31</f>
        <v>246.47582521997541</v>
      </c>
      <c r="D12" s="66">
        <f>整理!I31</f>
        <v>1.6844758902132013E-3</v>
      </c>
      <c r="E12" s="66">
        <f>整理!N31</f>
        <v>283</v>
      </c>
      <c r="F12" s="66">
        <f>整理!P31</f>
        <v>3.1379999999999999</v>
      </c>
      <c r="G12" s="66">
        <f>整理!U31</f>
        <v>41.534999999999997</v>
      </c>
      <c r="H12" s="66">
        <f>整理!Y31</f>
        <v>4.0019999999999998</v>
      </c>
      <c r="I12"/>
      <c r="J12" s="109"/>
      <c r="N12" s="110"/>
    </row>
    <row r="13" spans="1:14">
      <c r="A13" s="61">
        <v>2010</v>
      </c>
      <c r="B13" s="66">
        <f>整理!B32</f>
        <v>0.49375032756392245</v>
      </c>
      <c r="C13" s="67">
        <f>整理!D32</f>
        <v>270.47797058752082</v>
      </c>
      <c r="D13" s="66">
        <f>整理!I32</f>
        <v>1.6845494104992579E-3</v>
      </c>
      <c r="E13" s="66">
        <f>整理!N32</f>
        <v>297</v>
      </c>
      <c r="F13" s="66">
        <f>整理!P32</f>
        <v>3.282</v>
      </c>
      <c r="G13" s="66">
        <f>整理!U32</f>
        <v>41.750999999999998</v>
      </c>
      <c r="H13" s="66">
        <f>整理!Y32</f>
        <v>4.1459999999999999</v>
      </c>
      <c r="I13" s="26"/>
      <c r="J13" s="109"/>
      <c r="N13" s="110"/>
    </row>
    <row r="14" spans="1:14">
      <c r="A14" s="61">
        <v>2011</v>
      </c>
      <c r="B14" s="66">
        <f>整理!B33</f>
        <v>0.499384362582038</v>
      </c>
      <c r="C14" s="67">
        <f>整理!D33</f>
        <v>294.47976618440003</v>
      </c>
      <c r="D14" s="66">
        <f>整理!I33</f>
        <v>1.6846862241124561E-3</v>
      </c>
      <c r="E14" s="66">
        <f>整理!N33</f>
        <v>311</v>
      </c>
      <c r="F14" s="66">
        <f>整理!P33</f>
        <v>3.4260000000000002</v>
      </c>
      <c r="G14" s="66">
        <f>整理!U33</f>
        <v>41.966999999999999</v>
      </c>
      <c r="H14" s="66">
        <f>整理!Y33</f>
        <v>4.29</v>
      </c>
      <c r="I14"/>
      <c r="J14" s="109"/>
      <c r="N14" s="110"/>
    </row>
    <row r="15" spans="1:14">
      <c r="A15" s="61">
        <v>2012</v>
      </c>
      <c r="B15" s="66">
        <f>整理!B34</f>
        <v>0.50486051892686568</v>
      </c>
      <c r="C15" s="67">
        <f>整理!D34</f>
        <v>318.48129110678121</v>
      </c>
      <c r="D15" s="66">
        <f>整理!I34</f>
        <v>1.6842749955088339E-3</v>
      </c>
      <c r="E15" s="66">
        <f>整理!N34</f>
        <v>325</v>
      </c>
      <c r="F15" s="66">
        <f>整理!P34</f>
        <v>3.57</v>
      </c>
      <c r="G15" s="66">
        <f>整理!U34</f>
        <v>42.183</v>
      </c>
      <c r="H15" s="66">
        <f>整理!Y34</f>
        <v>4.4340000000000002</v>
      </c>
      <c r="I15"/>
      <c r="J15" s="109"/>
      <c r="N15" s="110"/>
    </row>
    <row r="16" spans="1:14">
      <c r="A16" s="61">
        <v>2013</v>
      </c>
      <c r="B16" s="66">
        <f>整理!B35</f>
        <v>0.51018655035803895</v>
      </c>
      <c r="C16" s="67">
        <f>整理!D35</f>
        <v>342.48260227229207</v>
      </c>
      <c r="D16" s="66">
        <f>整理!I35</f>
        <v>1.6844758902132013E-3</v>
      </c>
      <c r="E16" s="66">
        <f>整理!N35</f>
        <v>339</v>
      </c>
      <c r="F16" s="66">
        <f>整理!P35</f>
        <v>3.714</v>
      </c>
      <c r="G16" s="66">
        <f>整理!U35</f>
        <v>42.399000000000001</v>
      </c>
      <c r="H16" s="66">
        <f>整理!Y35</f>
        <v>4.5780000000000003</v>
      </c>
      <c r="I16"/>
      <c r="J16" s="109"/>
      <c r="N16" s="110"/>
    </row>
    <row r="17" spans="1:14">
      <c r="A17" s="61">
        <v>2014</v>
      </c>
      <c r="B17" s="66">
        <f>整理!B36</f>
        <v>0.51536964904134464</v>
      </c>
      <c r="C17" s="67">
        <f>整理!D36</f>
        <v>366.48374168477301</v>
      </c>
      <c r="D17" s="66">
        <f>整理!I36</f>
        <v>1.6840939835323057E-3</v>
      </c>
      <c r="E17" s="66">
        <f>整理!N36</f>
        <v>353</v>
      </c>
      <c r="F17" s="66">
        <f>整理!P36</f>
        <v>3.8580000000000001</v>
      </c>
      <c r="G17" s="66">
        <f>整理!U36</f>
        <v>42.615000000000002</v>
      </c>
      <c r="H17" s="66">
        <f>整理!Y36</f>
        <v>4.7220000000000004</v>
      </c>
      <c r="I17"/>
      <c r="N17" s="110"/>
    </row>
    <row r="18" spans="1:14">
      <c r="A18" s="61">
        <v>2015</v>
      </c>
      <c r="B18" s="66">
        <f>整理!B37</f>
        <v>0.52041649986653316</v>
      </c>
      <c r="C18" s="67">
        <f>整理!D37</f>
        <v>390.48474101891452</v>
      </c>
      <c r="D18" s="66">
        <f>整理!I37</f>
        <v>1.6844758902132013E-3</v>
      </c>
      <c r="E18" s="66">
        <f>整理!N37</f>
        <v>367</v>
      </c>
      <c r="F18" s="66">
        <f>整理!P37</f>
        <v>4.0019999999999998</v>
      </c>
      <c r="G18" s="66">
        <f>整理!U37</f>
        <v>42.831000000000003</v>
      </c>
      <c r="H18" s="66">
        <f>整理!Y37</f>
        <v>4.8659999999999997</v>
      </c>
      <c r="I18"/>
      <c r="N18" s="110"/>
    </row>
    <row r="19" spans="1:14">
      <c r="A19" s="61">
        <v>2016</v>
      </c>
      <c r="B19" s="66">
        <f>整理!B38</f>
        <v>0.52533332818862177</v>
      </c>
      <c r="C19" s="67">
        <f>整理!D38</f>
        <v>414.48562461154876</v>
      </c>
      <c r="D19" s="66">
        <f>整理!I38</f>
        <v>1.6846194408897612E-3</v>
      </c>
      <c r="E19" s="66">
        <f>整理!N38</f>
        <v>381</v>
      </c>
      <c r="F19" s="66">
        <f>整理!P38</f>
        <v>4.1459999999999999</v>
      </c>
      <c r="G19" s="66">
        <f>整理!U38</f>
        <v>43.046999999999997</v>
      </c>
      <c r="H19" s="66">
        <f>整理!Y38</f>
        <v>5.01</v>
      </c>
      <c r="I19"/>
      <c r="N19" s="110"/>
    </row>
    <row r="20" spans="1:14">
      <c r="A20" s="61">
        <v>2017</v>
      </c>
      <c r="B20" s="66">
        <f>整理!B39</f>
        <v>0.530125941945082</v>
      </c>
      <c r="C20" s="67">
        <f>整理!D39</f>
        <v>438.48641147029088</v>
      </c>
      <c r="D20" s="66">
        <f>整理!I39</f>
        <v>1.6851264532373156E-3</v>
      </c>
      <c r="E20" s="66">
        <f>整理!N39</f>
        <v>395</v>
      </c>
      <c r="F20" s="66">
        <f>整理!P39</f>
        <v>4.29</v>
      </c>
      <c r="G20" s="66">
        <f>整理!U39</f>
        <v>43.262999999999998</v>
      </c>
      <c r="H20" s="66">
        <f>整理!Y39</f>
        <v>5.1539999999999999</v>
      </c>
      <c r="I20"/>
      <c r="N20" s="110"/>
    </row>
    <row r="21" spans="1:14">
      <c r="A21" s="61">
        <v>2018</v>
      </c>
      <c r="B21" s="66">
        <f>整理!B40</f>
        <v>0.53479976894171144</v>
      </c>
      <c r="C21" s="67">
        <f>整理!D40</f>
        <v>462.48711665659943</v>
      </c>
      <c r="D21" s="66">
        <f>整理!I40</f>
        <v>1.6855466658606496E-3</v>
      </c>
      <c r="E21" s="66">
        <f>整理!N40</f>
        <v>409</v>
      </c>
      <c r="F21" s="66">
        <f>整理!P40</f>
        <v>4.4340000000000002</v>
      </c>
      <c r="G21" s="66">
        <f>整理!U40</f>
        <v>43.478999999999999</v>
      </c>
      <c r="H21" s="66">
        <f>整理!Y40</f>
        <v>5.298</v>
      </c>
      <c r="I21"/>
      <c r="N21" s="110"/>
    </row>
    <row r="22" spans="1:14">
      <c r="A22" s="61">
        <v>2019</v>
      </c>
      <c r="B22" s="66">
        <f>整理!B41</f>
        <v>0.5393598899705937</v>
      </c>
      <c r="C22" s="67">
        <f>整理!D41</f>
        <v>485.98971165537404</v>
      </c>
      <c r="D22" s="66">
        <f>整理!I41</f>
        <v>3.5195389995976989E-2</v>
      </c>
      <c r="E22" s="66">
        <f>整理!N41</f>
        <v>423</v>
      </c>
      <c r="F22" s="66">
        <f>整理!P41</f>
        <v>4.1909999999999998</v>
      </c>
      <c r="G22" s="66">
        <f>整理!U41</f>
        <v>36.405000000000001</v>
      </c>
      <c r="H22" s="66">
        <f>整理!Y41</f>
        <v>4.9829999999999997</v>
      </c>
    </row>
    <row r="23" spans="1:14">
      <c r="A23" s="62"/>
      <c r="B23" s="62"/>
      <c r="C23" s="62"/>
      <c r="D23" s="62"/>
      <c r="E23" s="62"/>
      <c r="F23" s="62"/>
      <c r="G23" s="62"/>
    </row>
    <row r="24" spans="1:14">
      <c r="A24" s="62"/>
      <c r="B24" s="62"/>
      <c r="C24" s="62"/>
      <c r="D24" s="62"/>
      <c r="E24" s="62"/>
      <c r="F24" s="62"/>
      <c r="G24" s="62"/>
    </row>
    <row r="25" spans="1:14">
      <c r="A25" s="62"/>
      <c r="B25" s="62"/>
      <c r="C25" s="62"/>
      <c r="D25" s="62"/>
      <c r="E25" s="62"/>
      <c r="F25" s="62"/>
      <c r="G25" s="62"/>
    </row>
    <row r="26" spans="1:14">
      <c r="A26" s="62"/>
      <c r="B26" s="62"/>
      <c r="C26" s="62"/>
      <c r="D26" s="62"/>
      <c r="E26" s="62"/>
      <c r="F26" s="62"/>
      <c r="G26" s="62"/>
    </row>
    <row r="27" spans="1:14">
      <c r="A27" s="63"/>
      <c r="B27" s="62"/>
      <c r="C27" s="62"/>
      <c r="D27" s="62"/>
      <c r="E27" s="62"/>
      <c r="F27" s="62"/>
      <c r="G27" s="62"/>
    </row>
    <row r="28" spans="1:14">
      <c r="A28" s="62"/>
      <c r="B28" s="62"/>
      <c r="C28" s="62"/>
      <c r="D28" s="62"/>
      <c r="E28" s="62"/>
      <c r="F28" s="62"/>
      <c r="G28" s="62"/>
    </row>
    <row r="29" spans="1:14">
      <c r="A29" s="62"/>
      <c r="B29" s="62"/>
      <c r="C29" s="62"/>
      <c r="D29" s="62"/>
      <c r="E29" s="62"/>
      <c r="F29" s="62"/>
      <c r="G29" s="62"/>
    </row>
    <row r="30" spans="1:14">
      <c r="A30" s="62"/>
      <c r="B30" s="62"/>
      <c r="C30" s="62"/>
      <c r="D30" s="62"/>
      <c r="E30" s="62"/>
      <c r="F30" s="62"/>
      <c r="G30" s="62"/>
    </row>
    <row r="31" spans="1:14">
      <c r="A31" s="62"/>
      <c r="B31" s="62"/>
      <c r="C31" s="62"/>
      <c r="D31" s="62"/>
      <c r="E31" s="62"/>
      <c r="F31" s="62"/>
      <c r="G31" s="62"/>
    </row>
    <row r="32" spans="1:14">
      <c r="A32" s="62"/>
      <c r="B32" s="62"/>
      <c r="C32" s="62"/>
      <c r="D32" s="62"/>
      <c r="E32" s="62"/>
      <c r="F32" s="62"/>
      <c r="G32" s="62"/>
    </row>
    <row r="33" spans="1:7">
      <c r="A33" s="62"/>
      <c r="B33" s="62"/>
      <c r="C33" s="62"/>
      <c r="D33" s="62"/>
      <c r="E33" s="62"/>
      <c r="F33" s="62"/>
      <c r="G33" s="62"/>
    </row>
    <row r="34" spans="1:7">
      <c r="A34" s="62"/>
      <c r="B34" s="62"/>
      <c r="C34" s="62"/>
      <c r="D34" s="62"/>
      <c r="E34" s="62"/>
      <c r="G34" s="62"/>
    </row>
    <row r="35" spans="1:7">
      <c r="A35" s="64"/>
      <c r="B35" s="62"/>
      <c r="C35" s="62"/>
      <c r="D35" s="64"/>
      <c r="E35" s="62"/>
      <c r="F35" s="62"/>
      <c r="G35" s="62"/>
    </row>
    <row r="36" spans="1:7">
      <c r="A36" s="62"/>
      <c r="B36" s="62"/>
      <c r="C36" s="62"/>
      <c r="D36" s="62"/>
      <c r="E36" s="62"/>
      <c r="F36" s="62"/>
      <c r="G36" s="62"/>
    </row>
    <row r="37" spans="1:7">
      <c r="A37" s="62"/>
      <c r="B37" s="62"/>
      <c r="C37" s="62"/>
      <c r="D37" s="62"/>
      <c r="E37" s="62"/>
      <c r="F37" s="62"/>
      <c r="G37" s="62"/>
    </row>
    <row r="38" spans="1:7">
      <c r="A38" s="62"/>
      <c r="B38" s="62"/>
      <c r="C38" s="62"/>
      <c r="D38" s="62"/>
      <c r="E38" s="64"/>
      <c r="F38" s="64"/>
      <c r="G38" s="64"/>
    </row>
    <row r="39" spans="1:7">
      <c r="A39" s="62"/>
      <c r="B39" s="62"/>
      <c r="C39" s="62"/>
      <c r="D39" s="62"/>
      <c r="E39" s="62"/>
      <c r="F39" s="62"/>
      <c r="G39" s="62"/>
    </row>
    <row r="40" spans="1:7">
      <c r="A40" s="64"/>
      <c r="B40" s="64"/>
      <c r="C40" s="64"/>
      <c r="D40" s="64"/>
      <c r="E40" s="62"/>
      <c r="F40" s="62"/>
      <c r="G40" s="62"/>
    </row>
    <row r="41" spans="1:7">
      <c r="A41" s="62"/>
      <c r="B41" s="62"/>
      <c r="C41" s="62"/>
      <c r="D41" s="62"/>
      <c r="E41" s="62"/>
      <c r="F41" s="62"/>
      <c r="G41" s="62"/>
    </row>
    <row r="42" spans="1:7">
      <c r="A42" s="62"/>
      <c r="B42" s="62"/>
      <c r="C42" s="62"/>
      <c r="D42" s="62"/>
      <c r="E42" s="62"/>
      <c r="F42" s="62"/>
      <c r="G42" s="62"/>
    </row>
    <row r="43" spans="1:7">
      <c r="A43" s="62"/>
      <c r="B43" s="62"/>
      <c r="C43" s="62"/>
      <c r="D43" s="62"/>
      <c r="E43" s="62"/>
      <c r="F43" s="62"/>
      <c r="G43" s="62"/>
    </row>
    <row r="44" spans="1:7">
      <c r="A44" s="62"/>
      <c r="B44" s="62"/>
      <c r="C44" s="62"/>
      <c r="D44" s="62"/>
      <c r="E44" s="62"/>
      <c r="F44" s="62"/>
      <c r="G44" s="62"/>
    </row>
    <row r="45" spans="1:7">
      <c r="E45" s="62"/>
      <c r="F45" s="62"/>
      <c r="G45" s="62"/>
    </row>
    <row r="46" spans="1:7">
      <c r="E46" s="62"/>
      <c r="F46" s="64"/>
      <c r="G46" s="62"/>
    </row>
    <row r="47" spans="1:7">
      <c r="E47" s="62"/>
      <c r="F47" s="62"/>
      <c r="G47" s="62"/>
    </row>
    <row r="48" spans="1:7">
      <c r="E48" s="62"/>
      <c r="F48" s="62"/>
      <c r="G48" s="62"/>
    </row>
    <row r="49" spans="1:7">
      <c r="E49" s="62"/>
      <c r="F49" s="62"/>
      <c r="G49" s="62"/>
    </row>
    <row r="50" spans="1:7">
      <c r="E50" s="62"/>
      <c r="F50" s="62"/>
      <c r="G50" s="62"/>
    </row>
    <row r="51" spans="1:7">
      <c r="E51" s="62"/>
      <c r="F51" s="62"/>
      <c r="G51" s="62"/>
    </row>
    <row r="52" spans="1:7">
      <c r="E52" s="62"/>
      <c r="G52" s="62"/>
    </row>
    <row r="53" spans="1:7">
      <c r="E53" s="62"/>
      <c r="G53" s="62"/>
    </row>
    <row r="54" spans="1:7">
      <c r="E54" s="62"/>
      <c r="G54" s="62"/>
    </row>
    <row r="55" spans="1:7">
      <c r="E55" s="62"/>
      <c r="G55" s="62"/>
    </row>
    <row r="56" spans="1:7">
      <c r="E56" s="62"/>
      <c r="G56" s="62"/>
    </row>
    <row r="57" spans="1:7">
      <c r="E57" s="62"/>
      <c r="G57" s="62"/>
    </row>
    <row r="58" spans="1:7">
      <c r="E58" s="64"/>
      <c r="G58" s="64"/>
    </row>
    <row r="59" spans="1:7">
      <c r="E59" s="62"/>
      <c r="G59" s="62"/>
    </row>
    <row r="60" spans="1:7">
      <c r="A60" s="62"/>
      <c r="B60" s="62"/>
      <c r="C60" s="62"/>
      <c r="D60" s="62"/>
      <c r="E60" s="62"/>
      <c r="F60" s="62"/>
      <c r="G60" s="62"/>
    </row>
    <row r="61" spans="1:7">
      <c r="A61" s="62"/>
      <c r="B61" s="62"/>
      <c r="C61" s="62"/>
      <c r="D61" s="62"/>
      <c r="E61" s="62"/>
      <c r="F61" s="62"/>
      <c r="G61" s="62"/>
    </row>
    <row r="62" spans="1:7">
      <c r="A62" s="62"/>
      <c r="B62" s="62"/>
      <c r="C62" s="62"/>
      <c r="D62" s="62"/>
      <c r="E62" s="62"/>
      <c r="F62" s="62"/>
      <c r="G62" s="62"/>
    </row>
    <row r="63" spans="1:7">
      <c r="A63" s="62"/>
      <c r="B63" s="62"/>
      <c r="C63" s="62"/>
      <c r="D63" s="62"/>
      <c r="E63" s="62"/>
      <c r="F63" s="62"/>
      <c r="G63" s="62"/>
    </row>
    <row r="64" spans="1:7">
      <c r="A64" s="62"/>
      <c r="B64" s="62"/>
      <c r="C64" s="62"/>
      <c r="D64" s="62"/>
      <c r="E64" s="62"/>
      <c r="F64" s="62"/>
      <c r="G64" s="62"/>
    </row>
    <row r="65" spans="5:7">
      <c r="E65" s="62"/>
      <c r="F65" s="62"/>
      <c r="G65" s="62"/>
    </row>
    <row r="66" spans="5:7">
      <c r="E66" s="62"/>
      <c r="F66" s="62"/>
      <c r="G66" s="62"/>
    </row>
    <row r="67" spans="5:7">
      <c r="E67" s="62"/>
      <c r="F67" s="62"/>
      <c r="G67" s="62"/>
    </row>
    <row r="68" spans="5:7">
      <c r="E68" s="62"/>
      <c r="F68" s="62"/>
      <c r="G68" s="62"/>
    </row>
    <row r="69" spans="5:7">
      <c r="E69" s="62"/>
      <c r="F69" s="62"/>
      <c r="G69" s="62"/>
    </row>
    <row r="70" spans="5:7">
      <c r="E70" s="62"/>
      <c r="F70" s="62"/>
      <c r="G70" s="62"/>
    </row>
    <row r="71" spans="5:7">
      <c r="E71" s="62"/>
      <c r="F71" s="62"/>
      <c r="G71" s="62"/>
    </row>
    <row r="72" spans="5:7">
      <c r="E72" s="62"/>
      <c r="F72" s="62"/>
      <c r="G72" s="62"/>
    </row>
    <row r="73" spans="5:7">
      <c r="E73" s="62"/>
      <c r="F73" s="62"/>
      <c r="G73" s="62"/>
    </row>
    <row r="74" spans="5:7">
      <c r="E74" s="62"/>
      <c r="F74" s="62"/>
      <c r="G74" s="62"/>
    </row>
    <row r="75" spans="5:7">
      <c r="E75" s="62"/>
      <c r="F75" s="62"/>
      <c r="G75" s="62"/>
    </row>
    <row r="76" spans="5:7">
      <c r="E76" s="62"/>
      <c r="G76" s="62"/>
    </row>
    <row r="77" spans="5:7">
      <c r="E77" s="64"/>
      <c r="G77" s="64"/>
    </row>
    <row r="78" spans="5:7">
      <c r="E78" s="62"/>
      <c r="G78" s="62"/>
    </row>
    <row r="79" spans="5:7">
      <c r="E79" s="62"/>
      <c r="G79" s="62"/>
    </row>
    <row r="80" spans="5:7">
      <c r="E80" s="62"/>
      <c r="G80" s="62"/>
    </row>
    <row r="81" spans="5:7">
      <c r="E81" s="62"/>
      <c r="G81" s="62"/>
    </row>
    <row r="82" spans="5:7">
      <c r="E82" s="62"/>
      <c r="G82" s="62"/>
    </row>
  </sheetData>
  <phoneticPr fontId="16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CABA-5D5D-4783-86C0-90890E506C9B}">
  <dimension ref="A1:Y86"/>
  <sheetViews>
    <sheetView zoomScale="60" zoomScaleNormal="60" workbookViewId="0">
      <selection activeCell="B12" sqref="B12"/>
    </sheetView>
  </sheetViews>
  <sheetFormatPr baseColWidth="10" defaultColWidth="9" defaultRowHeight="14"/>
  <cols>
    <col min="1" max="1" width="7.5" style="25" customWidth="1"/>
    <col min="2" max="2" width="9.33203125" style="25" customWidth="1"/>
    <col min="3" max="6" width="7.33203125" style="25" customWidth="1"/>
    <col min="7" max="7" width="7.83203125" style="25" customWidth="1"/>
    <col min="8" max="11" width="7.33203125" style="25" customWidth="1"/>
    <col min="12" max="13" width="8.1640625" style="25" customWidth="1"/>
    <col min="14" max="15" width="7.33203125" style="25" customWidth="1"/>
    <col min="16" max="16384" width="9" style="25"/>
  </cols>
  <sheetData>
    <row r="1" spans="1:25" ht="15">
      <c r="A1" s="101"/>
      <c r="B1" s="101"/>
      <c r="C1" s="101"/>
      <c r="D1" s="101"/>
      <c r="E1" s="102"/>
      <c r="F1" s="101"/>
      <c r="G1" s="101"/>
      <c r="H1" s="101"/>
      <c r="I1" s="101"/>
      <c r="J1" s="101"/>
      <c r="K1" s="102"/>
      <c r="L1" s="101"/>
      <c r="M1" s="101"/>
      <c r="N1" s="101"/>
      <c r="O1" s="103"/>
      <c r="P1"/>
    </row>
    <row r="2" spans="1:25" ht="6.75" customHeight="1">
      <c r="A2" s="105"/>
      <c r="B2" s="105"/>
      <c r="C2" s="105"/>
      <c r="D2" s="105"/>
      <c r="E2" s="106"/>
      <c r="F2" s="105"/>
      <c r="G2" s="105"/>
      <c r="H2" s="105"/>
      <c r="I2" s="105"/>
      <c r="J2" s="105"/>
      <c r="K2" s="106"/>
      <c r="L2" s="105"/>
      <c r="M2" s="105"/>
      <c r="N2" s="105"/>
      <c r="O2" s="107"/>
      <c r="P2"/>
    </row>
    <row r="3" spans="1:25" ht="31.5" customHeight="1">
      <c r="A3" s="83"/>
      <c r="B3" s="104" t="s">
        <v>118</v>
      </c>
      <c r="C3" s="270" t="s">
        <v>96</v>
      </c>
      <c r="D3" s="270"/>
      <c r="E3" s="270" t="s">
        <v>13</v>
      </c>
      <c r="F3" s="270"/>
      <c r="G3" s="104" t="s">
        <v>212</v>
      </c>
      <c r="H3" s="270" t="s">
        <v>211</v>
      </c>
      <c r="I3" s="270"/>
      <c r="J3" s="270" t="s">
        <v>203</v>
      </c>
      <c r="K3" s="270"/>
      <c r="L3" s="270" t="s">
        <v>114</v>
      </c>
      <c r="M3" s="270"/>
      <c r="N3" s="270" t="s">
        <v>216</v>
      </c>
      <c r="O3" s="270"/>
      <c r="P3"/>
    </row>
    <row r="4" spans="1:25" ht="31.5" customHeight="1">
      <c r="A4" s="88"/>
      <c r="B4" s="100" t="s">
        <v>97</v>
      </c>
      <c r="C4" s="268" t="s">
        <v>121</v>
      </c>
      <c r="D4" s="268"/>
      <c r="E4" s="269" t="s">
        <v>177</v>
      </c>
      <c r="F4" s="269"/>
      <c r="G4" s="100" t="s">
        <v>176</v>
      </c>
      <c r="H4" s="269" t="s">
        <v>213</v>
      </c>
      <c r="I4" s="269"/>
      <c r="J4" s="269" t="s">
        <v>214</v>
      </c>
      <c r="K4" s="269"/>
      <c r="L4" s="269" t="s">
        <v>215</v>
      </c>
      <c r="M4" s="269"/>
      <c r="N4" s="269" t="s">
        <v>217</v>
      </c>
      <c r="O4" s="269"/>
      <c r="P4"/>
    </row>
    <row r="5" spans="1:25" ht="38.25" customHeight="1">
      <c r="A5" s="95"/>
      <c r="B5" s="89" t="s">
        <v>206</v>
      </c>
      <c r="C5" s="90" t="s">
        <v>207</v>
      </c>
      <c r="D5" s="91" t="s">
        <v>208</v>
      </c>
      <c r="E5" s="90" t="s">
        <v>207</v>
      </c>
      <c r="F5" s="91" t="s">
        <v>208</v>
      </c>
      <c r="G5" s="92" t="s">
        <v>120</v>
      </c>
      <c r="H5" s="90" t="s">
        <v>207</v>
      </c>
      <c r="I5" s="91" t="s">
        <v>208</v>
      </c>
      <c r="J5" s="93" t="s">
        <v>209</v>
      </c>
      <c r="K5" s="94" t="s">
        <v>210</v>
      </c>
      <c r="L5" s="90" t="s">
        <v>207</v>
      </c>
      <c r="M5" s="91" t="s">
        <v>208</v>
      </c>
      <c r="N5" s="90" t="s">
        <v>207</v>
      </c>
      <c r="O5" s="91" t="s">
        <v>208</v>
      </c>
      <c r="P5" s="69"/>
      <c r="Q5" s="69"/>
    </row>
    <row r="6" spans="1:25" ht="16" hidden="1">
      <c r="A6" s="83">
        <v>2000</v>
      </c>
      <c r="B6" s="75">
        <f>整理!B22</f>
        <v>0.42646035642223401</v>
      </c>
      <c r="C6" s="84" t="e">
        <f>整理!#REF!</f>
        <v>#REF!</v>
      </c>
      <c r="D6" s="85">
        <f>整理!G22</f>
        <v>29.832130539512058</v>
      </c>
      <c r="E6" s="75">
        <f>整理!I22</f>
        <v>1.6852579932393425E-3</v>
      </c>
      <c r="F6" s="76">
        <f>整理!L22</f>
        <v>1.687093143903791E-3</v>
      </c>
      <c r="G6" s="75">
        <f>整理!N22</f>
        <v>157</v>
      </c>
      <c r="H6" s="75">
        <f>整理!P22</f>
        <v>1.8420000000000001</v>
      </c>
      <c r="I6" s="76">
        <f>整理!S22</f>
        <v>1.6830000000000001</v>
      </c>
      <c r="J6" s="86">
        <f>整理!U22</f>
        <v>39.591000000000001</v>
      </c>
      <c r="K6" s="87">
        <f>整理!W22</f>
        <v>32.984999999999999</v>
      </c>
      <c r="L6" s="77">
        <f>整理!Y22</f>
        <v>2.706</v>
      </c>
      <c r="M6" s="78">
        <f>整理!AB22</f>
        <v>2.4750000000000001</v>
      </c>
      <c r="N6" s="77" t="e">
        <f>GEOMEAN(B6,C6,E6,H6,G6,J6)</f>
        <v>#REF!</v>
      </c>
      <c r="O6" s="78">
        <f>GEOMEAN(F6,B6,D6,I6,J6,G6)</f>
        <v>2.465360155606211</v>
      </c>
      <c r="P6"/>
      <c r="T6" s="34"/>
      <c r="U6" s="34"/>
      <c r="V6" s="34"/>
      <c r="W6" s="34"/>
      <c r="X6" s="34"/>
      <c r="Y6" s="34"/>
    </row>
    <row r="7" spans="1:25" ht="16" hidden="1">
      <c r="A7" s="83">
        <v>2001</v>
      </c>
      <c r="B7" s="75">
        <f>整理!B23</f>
        <v>0.43428307244004927</v>
      </c>
      <c r="C7" s="84" t="e">
        <f>整理!#REF!</f>
        <v>#REF!</v>
      </c>
      <c r="D7" s="85">
        <f>整理!G23</f>
        <v>53.90720326642284</v>
      </c>
      <c r="E7" s="75">
        <f>整理!I23</f>
        <v>1.6851940976301038E-3</v>
      </c>
      <c r="F7" s="76">
        <f>整理!L23</f>
        <v>1.6947595716989498E-3</v>
      </c>
      <c r="G7" s="75">
        <f>整理!N23</f>
        <v>171</v>
      </c>
      <c r="H7" s="75">
        <f>整理!P23</f>
        <v>1.986</v>
      </c>
      <c r="I7" s="76">
        <f>整理!S23</f>
        <v>1.8149999999999999</v>
      </c>
      <c r="J7" s="86">
        <f>整理!U23</f>
        <v>39.807000000000002</v>
      </c>
      <c r="K7" s="87">
        <f>整理!W23</f>
        <v>33.164999999999999</v>
      </c>
      <c r="L7" s="77">
        <f>整理!Y23</f>
        <v>2.85</v>
      </c>
      <c r="M7" s="78">
        <f>整理!AB23</f>
        <v>2.6070000000000002</v>
      </c>
      <c r="N7" s="77" t="e">
        <f t="shared" ref="N7:N23" si="0">GEOMEAN(B7,C7,E7,H7,G7,J7)</f>
        <v>#REF!</v>
      </c>
      <c r="O7" s="78">
        <f t="shared" ref="O7:O23" si="1">GEOMEAN(F7,B7,D7,I7,J7,G7)</f>
        <v>2.8079756093891235</v>
      </c>
      <c r="P7"/>
      <c r="T7" s="34"/>
      <c r="U7" s="34"/>
      <c r="V7" s="34"/>
      <c r="W7" s="34"/>
      <c r="X7" s="34"/>
      <c r="Y7" s="34"/>
    </row>
    <row r="8" spans="1:25" ht="16" hidden="1">
      <c r="A8" s="83">
        <v>2002</v>
      </c>
      <c r="B8" s="75">
        <f>整理!B24</f>
        <v>0.44181949161720857</v>
      </c>
      <c r="C8" s="84" t="e">
        <f>整理!#REF!</f>
        <v>#REF!</v>
      </c>
      <c r="D8" s="85">
        <f>整理!G24</f>
        <v>77.935829858009285</v>
      </c>
      <c r="E8" s="75">
        <f>整理!I24</f>
        <v>1.6850791081482329E-3</v>
      </c>
      <c r="F8" s="76">
        <f>整理!L24</f>
        <v>1.6850791081482329E-3</v>
      </c>
      <c r="G8" s="75">
        <f>整理!N24</f>
        <v>185</v>
      </c>
      <c r="H8" s="75">
        <f>整理!P24</f>
        <v>2.13</v>
      </c>
      <c r="I8" s="76">
        <f>整理!S24</f>
        <v>1.9470000000000001</v>
      </c>
      <c r="J8" s="86">
        <f>整理!U24</f>
        <v>40.023000000000003</v>
      </c>
      <c r="K8" s="87">
        <f>整理!W24</f>
        <v>33.344999999999999</v>
      </c>
      <c r="L8" s="77">
        <f>整理!Y24</f>
        <v>2.9940000000000002</v>
      </c>
      <c r="M8" s="78">
        <f>整理!AB24</f>
        <v>2.7389999999999999</v>
      </c>
      <c r="N8" s="77" t="e">
        <f t="shared" si="0"/>
        <v>#REF!</v>
      </c>
      <c r="O8" s="78">
        <f t="shared" si="1"/>
        <v>3.0695516216659393</v>
      </c>
      <c r="P8"/>
      <c r="T8" s="34"/>
      <c r="U8" s="34"/>
      <c r="V8" s="34"/>
      <c r="W8" s="34"/>
      <c r="X8" s="34"/>
      <c r="Y8" s="34"/>
    </row>
    <row r="9" spans="1:25" ht="16" hidden="1">
      <c r="A9" s="83">
        <v>2003</v>
      </c>
      <c r="B9" s="75">
        <f>整理!B25</f>
        <v>0.44908871313907184</v>
      </c>
      <c r="C9" s="84" t="e">
        <f>整理!#REF!</f>
        <v>#REF!</v>
      </c>
      <c r="D9" s="85">
        <f>整理!G25</f>
        <v>101.95095019974082</v>
      </c>
      <c r="E9" s="75">
        <f>整理!I25</f>
        <v>1.6842749955088339E-3</v>
      </c>
      <c r="F9" s="76">
        <f>整理!L25</f>
        <v>1.6922680376552928E-3</v>
      </c>
      <c r="G9" s="75">
        <f>整理!N25</f>
        <v>199</v>
      </c>
      <c r="H9" s="75">
        <f>整理!P25</f>
        <v>2.274</v>
      </c>
      <c r="I9" s="76">
        <f>整理!S25</f>
        <v>2.0790000000000002</v>
      </c>
      <c r="J9" s="86">
        <f>整理!U25</f>
        <v>40.238999999999997</v>
      </c>
      <c r="K9" s="87">
        <f>整理!W25</f>
        <v>33.524999999999999</v>
      </c>
      <c r="L9" s="77">
        <f>整理!Y25</f>
        <v>3.1379999999999999</v>
      </c>
      <c r="M9" s="78">
        <f>整理!AB25</f>
        <v>2.871</v>
      </c>
      <c r="N9" s="77" t="e">
        <f t="shared" si="0"/>
        <v>#REF!</v>
      </c>
      <c r="O9" s="78">
        <f t="shared" si="1"/>
        <v>3.2993208570445809</v>
      </c>
      <c r="P9"/>
      <c r="T9" s="34"/>
      <c r="U9" s="34"/>
      <c r="V9" s="34"/>
      <c r="W9" s="34"/>
      <c r="X9" s="34"/>
      <c r="Y9" s="34"/>
    </row>
    <row r="10" spans="1:25" ht="16" hidden="1">
      <c r="A10" s="83">
        <v>2004</v>
      </c>
      <c r="B10" s="75">
        <f>整理!B26</f>
        <v>0.45610791846394133</v>
      </c>
      <c r="C10" s="84" t="e">
        <f>整理!#REF!</f>
        <v>#REF!</v>
      </c>
      <c r="D10" s="85">
        <f>整理!G26</f>
        <v>125.96030145008606</v>
      </c>
      <c r="E10" s="75">
        <f>整理!I26</f>
        <v>1.6857316600442747E-3</v>
      </c>
      <c r="F10" s="76">
        <f>整理!L26</f>
        <v>1.6915668495476933E-3</v>
      </c>
      <c r="G10" s="75">
        <f>整理!N26</f>
        <v>213</v>
      </c>
      <c r="H10" s="75">
        <f>整理!P26</f>
        <v>2.4180000000000001</v>
      </c>
      <c r="I10" s="76">
        <f>整理!S26</f>
        <v>2.2109999999999999</v>
      </c>
      <c r="J10" s="86">
        <f>整理!U26</f>
        <v>40.454999999999998</v>
      </c>
      <c r="K10" s="87">
        <f>整理!W26</f>
        <v>33.704999999999998</v>
      </c>
      <c r="L10" s="77">
        <f>整理!Y26</f>
        <v>3.282</v>
      </c>
      <c r="M10" s="78">
        <f>整理!AB26</f>
        <v>3.0030000000000001</v>
      </c>
      <c r="N10" s="77" t="e">
        <f t="shared" si="0"/>
        <v>#REF!</v>
      </c>
      <c r="O10" s="78">
        <f t="shared" si="1"/>
        <v>3.5041969186668482</v>
      </c>
      <c r="P10"/>
      <c r="T10" s="34"/>
      <c r="U10" s="34"/>
      <c r="V10" s="34"/>
      <c r="W10" s="34"/>
      <c r="X10" s="34"/>
      <c r="Y10" s="34"/>
    </row>
    <row r="11" spans="1:25" ht="16" hidden="1">
      <c r="A11" s="83">
        <v>2005</v>
      </c>
      <c r="B11" s="75">
        <f>整理!B27</f>
        <v>0.46289262989831592</v>
      </c>
      <c r="C11" s="84" t="e">
        <f>整理!#REF!</f>
        <v>#REF!</v>
      </c>
      <c r="D11" s="85">
        <f>整理!G27</f>
        <v>149.96665717965024</v>
      </c>
      <c r="E11" s="75">
        <f>整理!I27</f>
        <v>1.6849785161997925E-3</v>
      </c>
      <c r="F11" s="76">
        <f>整理!L27</f>
        <v>1.6849785161997925E-3</v>
      </c>
      <c r="G11" s="75">
        <f>整理!N27</f>
        <v>227</v>
      </c>
      <c r="H11" s="75">
        <f>整理!P27</f>
        <v>2.5619999999999998</v>
      </c>
      <c r="I11" s="76">
        <f>整理!S27</f>
        <v>2.343</v>
      </c>
      <c r="J11" s="86">
        <f>整理!U27</f>
        <v>40.670999999999999</v>
      </c>
      <c r="K11" s="87">
        <f>整理!W27</f>
        <v>33.884999999999998</v>
      </c>
      <c r="L11" s="77">
        <f>整理!Y27</f>
        <v>3.4260000000000002</v>
      </c>
      <c r="M11" s="78">
        <f>整理!AB27</f>
        <v>3.1349999999999998</v>
      </c>
      <c r="N11" s="77" t="e">
        <f t="shared" si="0"/>
        <v>#REF!</v>
      </c>
      <c r="O11" s="78">
        <f t="shared" si="1"/>
        <v>3.6914080665783744</v>
      </c>
      <c r="P11"/>
      <c r="T11" s="34"/>
      <c r="U11" s="34"/>
      <c r="V11" s="34"/>
      <c r="W11" s="34"/>
      <c r="X11" s="34"/>
      <c r="Y11" s="34"/>
    </row>
    <row r="12" spans="1:25" ht="16">
      <c r="A12" s="83">
        <v>2006</v>
      </c>
      <c r="B12" s="75">
        <f>整理!B28</f>
        <v>0.46945692571039072</v>
      </c>
      <c r="C12" s="84">
        <f>整理!D22</f>
        <v>30.303011449104353</v>
      </c>
      <c r="D12" s="85">
        <f>整理!G28</f>
        <v>173.97125829079746</v>
      </c>
      <c r="E12" s="75">
        <f>整理!I28</f>
        <v>1.6853941485974026E-3</v>
      </c>
      <c r="F12" s="76">
        <f>整理!L28</f>
        <v>1.69235302079527E-3</v>
      </c>
      <c r="G12" s="75">
        <f>整理!N28</f>
        <v>241</v>
      </c>
      <c r="H12" s="75">
        <f>整理!P28</f>
        <v>2.706</v>
      </c>
      <c r="I12" s="76">
        <f>整理!S28</f>
        <v>2.4750000000000001</v>
      </c>
      <c r="J12" s="86">
        <f>整理!U28</f>
        <v>40.887</v>
      </c>
      <c r="K12" s="87">
        <f>整理!W28</f>
        <v>34.064999999999998</v>
      </c>
      <c r="L12" s="77">
        <f>整理!Y28</f>
        <v>3.57</v>
      </c>
      <c r="M12" s="78">
        <f>整理!AB28</f>
        <v>3.2669999999999999</v>
      </c>
      <c r="N12" s="77">
        <f t="shared" si="0"/>
        <v>2.9350726162173184</v>
      </c>
      <c r="O12" s="78">
        <f>GEOMEAN(F12,B12,D12,I12,J12,G12)</f>
        <v>3.8721926061210197</v>
      </c>
      <c r="P12"/>
      <c r="T12" s="34"/>
      <c r="U12" s="34"/>
      <c r="V12" s="34"/>
      <c r="W12" s="34"/>
      <c r="X12" s="34"/>
      <c r="Y12" s="34"/>
    </row>
    <row r="13" spans="1:25" ht="16">
      <c r="A13" s="83">
        <v>2007</v>
      </c>
      <c r="B13" s="75">
        <f>整理!B29</f>
        <v>0.47581362044250203</v>
      </c>
      <c r="C13" s="84">
        <f>整理!D23</f>
        <v>54.390389860844394</v>
      </c>
      <c r="D13" s="85">
        <f>整理!G29</f>
        <v>197.97474335092613</v>
      </c>
      <c r="E13" s="75">
        <f>整理!I29</f>
        <v>1.7506410927455845E-3</v>
      </c>
      <c r="F13" s="76">
        <f>整理!L29</f>
        <v>1.7593427472979101E-3</v>
      </c>
      <c r="G13" s="75">
        <f>整理!N29</f>
        <v>255</v>
      </c>
      <c r="H13" s="75">
        <f>整理!P29</f>
        <v>2.85</v>
      </c>
      <c r="I13" s="76">
        <f>整理!S29</f>
        <v>2.6070000000000002</v>
      </c>
      <c r="J13" s="86">
        <f>整理!U29</f>
        <v>41.103000000000002</v>
      </c>
      <c r="K13" s="87">
        <f>整理!W29</f>
        <v>34.244999999999997</v>
      </c>
      <c r="L13" s="77">
        <f>整理!Y29</f>
        <v>3.714</v>
      </c>
      <c r="M13" s="78">
        <f>整理!AB29</f>
        <v>3.399</v>
      </c>
      <c r="N13" s="77">
        <f t="shared" si="0"/>
        <v>3.3258484338083156</v>
      </c>
      <c r="O13" s="78">
        <f t="shared" si="1"/>
        <v>4.0674788903221879</v>
      </c>
      <c r="P13"/>
      <c r="T13" s="34"/>
      <c r="U13" s="34"/>
      <c r="V13" s="34"/>
      <c r="W13" s="34"/>
      <c r="X13" s="34"/>
      <c r="Y13" s="34"/>
    </row>
    <row r="14" spans="1:25" ht="16">
      <c r="A14" s="83">
        <v>2008</v>
      </c>
      <c r="B14" s="75">
        <f>整理!B30</f>
        <v>0.48197441710658123</v>
      </c>
      <c r="C14" s="84">
        <f>整理!D24</f>
        <v>78.424003247556755</v>
      </c>
      <c r="D14" s="85">
        <f>整理!G30</f>
        <v>221.97747455193277</v>
      </c>
      <c r="E14" s="75">
        <f>整理!I30</f>
        <v>1.6888522145554604E-3</v>
      </c>
      <c r="F14" s="76">
        <f>整理!L30</f>
        <v>1.6941197188735182E-3</v>
      </c>
      <c r="G14" s="75">
        <f>整理!N30</f>
        <v>269</v>
      </c>
      <c r="H14" s="75">
        <f>整理!P30</f>
        <v>2.9940000000000002</v>
      </c>
      <c r="I14" s="76">
        <f>整理!S30</f>
        <v>2.7389999999999999</v>
      </c>
      <c r="J14" s="86">
        <f>整理!U30</f>
        <v>41.319000000000003</v>
      </c>
      <c r="K14" s="87">
        <f>整理!W30</f>
        <v>34.424999999999997</v>
      </c>
      <c r="L14" s="77">
        <f>整理!Y30</f>
        <v>3.8580000000000001</v>
      </c>
      <c r="M14" s="78">
        <f>整理!AB30</f>
        <v>3.5310000000000001</v>
      </c>
      <c r="N14" s="77">
        <f t="shared" si="0"/>
        <v>3.5853901418907488</v>
      </c>
      <c r="O14" s="78">
        <f t="shared" si="1"/>
        <v>4.2036690526410494</v>
      </c>
      <c r="P14"/>
      <c r="T14" s="34"/>
      <c r="U14" s="34"/>
      <c r="V14" s="34"/>
      <c r="W14" s="34"/>
      <c r="X14" s="34"/>
      <c r="Y14" s="34"/>
    </row>
    <row r="15" spans="1:25" ht="16">
      <c r="A15" s="83">
        <v>2009</v>
      </c>
      <c r="B15" s="75">
        <f>整理!B31</f>
        <v>0.4879500364742666</v>
      </c>
      <c r="C15" s="84">
        <f>整理!D25</f>
        <v>102.44182755164692</v>
      </c>
      <c r="D15" s="85">
        <f>整理!G31</f>
        <v>245.97967264674597</v>
      </c>
      <c r="E15" s="75">
        <f>整理!I31</f>
        <v>1.6844758902132013E-3</v>
      </c>
      <c r="F15" s="76">
        <f>整理!L31</f>
        <v>1.691966829945258E-3</v>
      </c>
      <c r="G15" s="75">
        <f>整理!N31</f>
        <v>283</v>
      </c>
      <c r="H15" s="75">
        <f>整理!P31</f>
        <v>3.1379999999999999</v>
      </c>
      <c r="I15" s="76">
        <f>整理!S31</f>
        <v>2.871</v>
      </c>
      <c r="J15" s="86">
        <f>整理!U31</f>
        <v>41.534999999999997</v>
      </c>
      <c r="K15" s="87">
        <f>整理!W31</f>
        <v>34.604999999999997</v>
      </c>
      <c r="L15" s="77">
        <f>整理!Y31</f>
        <v>4.0019999999999998</v>
      </c>
      <c r="M15" s="78">
        <f>整理!AB31</f>
        <v>3.6629999999999998</v>
      </c>
      <c r="N15" s="77">
        <f t="shared" si="0"/>
        <v>3.8196934524179538</v>
      </c>
      <c r="O15" s="78">
        <f t="shared" si="1"/>
        <v>4.3582958755737513</v>
      </c>
      <c r="P15"/>
      <c r="T15" s="34"/>
      <c r="U15" s="34"/>
      <c r="V15" s="34"/>
      <c r="W15" s="34"/>
      <c r="X15" s="34"/>
      <c r="Y15" s="34"/>
    </row>
    <row r="16" spans="1:25" ht="16">
      <c r="A16" s="83">
        <v>2010</v>
      </c>
      <c r="B16" s="75">
        <f>整理!B32</f>
        <v>0.49375032756392245</v>
      </c>
      <c r="C16" s="84">
        <f>整理!D26</f>
        <v>126.4528760236509</v>
      </c>
      <c r="D16" s="85">
        <f>整理!G32</f>
        <v>269.98147985542028</v>
      </c>
      <c r="E16" s="75">
        <f>整理!I32</f>
        <v>1.6845494104992579E-3</v>
      </c>
      <c r="F16" s="76">
        <f>整理!L32</f>
        <v>1.6918567399369839E-3</v>
      </c>
      <c r="G16" s="75">
        <f>整理!N32</f>
        <v>297</v>
      </c>
      <c r="H16" s="75">
        <f>整理!P32</f>
        <v>3.282</v>
      </c>
      <c r="I16" s="76">
        <f>整理!S32</f>
        <v>3.0030000000000001</v>
      </c>
      <c r="J16" s="86">
        <f>整理!U32</f>
        <v>41.750999999999998</v>
      </c>
      <c r="K16" s="87">
        <f>整理!W32</f>
        <v>34.784999999999997</v>
      </c>
      <c r="L16" s="77">
        <f>整理!Y32</f>
        <v>4.1459999999999999</v>
      </c>
      <c r="M16" s="78">
        <f>整理!AB32</f>
        <v>3.7949999999999999</v>
      </c>
      <c r="N16" s="77">
        <f t="shared" si="0"/>
        <v>4.0294610460997866</v>
      </c>
      <c r="O16" s="78">
        <f t="shared" si="1"/>
        <v>4.5084847319029313</v>
      </c>
      <c r="P16"/>
      <c r="T16" s="34"/>
      <c r="U16" s="34"/>
      <c r="V16" s="34"/>
      <c r="W16" s="34"/>
      <c r="X16" s="34"/>
      <c r="Y16" s="34"/>
    </row>
    <row r="17" spans="1:25" ht="16">
      <c r="A17" s="83">
        <v>2011</v>
      </c>
      <c r="B17" s="75">
        <f>整理!B33</f>
        <v>0.499384362582038</v>
      </c>
      <c r="C17" s="84">
        <f>整理!D27</f>
        <v>150.4603963719025</v>
      </c>
      <c r="D17" s="85">
        <f>整理!G33</f>
        <v>293.98299193784919</v>
      </c>
      <c r="E17" s="75">
        <f>整理!I33</f>
        <v>1.6846862241124561E-3</v>
      </c>
      <c r="F17" s="76">
        <f>整理!L33</f>
        <v>1.6916520749431718E-3</v>
      </c>
      <c r="G17" s="75">
        <f>整理!N33</f>
        <v>311</v>
      </c>
      <c r="H17" s="75">
        <f>整理!P33</f>
        <v>3.4260000000000002</v>
      </c>
      <c r="I17" s="76">
        <f>整理!S33</f>
        <v>3.1349999999999998</v>
      </c>
      <c r="J17" s="86">
        <f>整理!U33</f>
        <v>41.966999999999999</v>
      </c>
      <c r="K17" s="87">
        <f>整理!W33</f>
        <v>34.965000000000003</v>
      </c>
      <c r="L17" s="77">
        <f>整理!Y33</f>
        <v>4.29</v>
      </c>
      <c r="M17" s="78">
        <f>整理!AB33</f>
        <v>3.927</v>
      </c>
      <c r="N17" s="77">
        <f t="shared" si="0"/>
        <v>4.2215503454225676</v>
      </c>
      <c r="O17" s="78">
        <f t="shared" si="1"/>
        <v>4.6540281760320497</v>
      </c>
      <c r="P17"/>
      <c r="T17" s="34"/>
      <c r="U17" s="34"/>
      <c r="V17" s="34"/>
      <c r="W17" s="34"/>
      <c r="X17" s="34"/>
      <c r="Y17" s="34"/>
    </row>
    <row r="18" spans="1:25" ht="16">
      <c r="A18" s="83">
        <v>2012</v>
      </c>
      <c r="B18" s="75">
        <f>整理!B34</f>
        <v>0.50486051892686568</v>
      </c>
      <c r="C18" s="84">
        <f>整理!D28</f>
        <v>174.46584624527574</v>
      </c>
      <c r="D18" s="85">
        <f>整理!G34</f>
        <v>317.98427573432622</v>
      </c>
      <c r="E18" s="75">
        <f>整理!I34</f>
        <v>1.6842749955088339E-3</v>
      </c>
      <c r="F18" s="76">
        <f>整理!L34</f>
        <v>1.6895785398233097E-3</v>
      </c>
      <c r="G18" s="75">
        <f>整理!N34</f>
        <v>325</v>
      </c>
      <c r="H18" s="75">
        <f>整理!P34</f>
        <v>3.57</v>
      </c>
      <c r="I18" s="76">
        <f>整理!S34</f>
        <v>3.2669999999999999</v>
      </c>
      <c r="J18" s="86">
        <f>整理!U34</f>
        <v>42.183</v>
      </c>
      <c r="K18" s="87">
        <f>整理!W34</f>
        <v>35.145000000000003</v>
      </c>
      <c r="L18" s="77">
        <f>整理!Y34</f>
        <v>4.4340000000000002</v>
      </c>
      <c r="M18" s="78">
        <f>整理!AB34</f>
        <v>4.0590000000000002</v>
      </c>
      <c r="N18" s="77">
        <f t="shared" si="0"/>
        <v>4.4004522422715233</v>
      </c>
      <c r="O18" s="78">
        <f t="shared" si="1"/>
        <v>4.7946204440407607</v>
      </c>
      <c r="P18"/>
      <c r="T18" s="34"/>
      <c r="U18" s="34"/>
      <c r="V18" s="34"/>
      <c r="W18" s="34"/>
      <c r="X18" s="34"/>
      <c r="Y18" s="34"/>
    </row>
    <row r="19" spans="1:25" ht="16">
      <c r="A19" s="83">
        <v>2013</v>
      </c>
      <c r="B19" s="75">
        <f>整理!B35</f>
        <v>0.51018655035803895</v>
      </c>
      <c r="C19" s="84">
        <f>整理!D29</f>
        <v>198.46997738043837</v>
      </c>
      <c r="D19" s="85">
        <f>整理!G35</f>
        <v>341.98537931690305</v>
      </c>
      <c r="E19" s="75">
        <f>整理!I35</f>
        <v>1.6844758902132013E-3</v>
      </c>
      <c r="F19" s="76">
        <f>整理!L35</f>
        <v>1.6894477628893211E-3</v>
      </c>
      <c r="G19" s="75">
        <f>整理!N35</f>
        <v>339</v>
      </c>
      <c r="H19" s="75">
        <f>整理!P35</f>
        <v>3.714</v>
      </c>
      <c r="I19" s="76">
        <f>整理!S35</f>
        <v>3.399</v>
      </c>
      <c r="J19" s="86">
        <f>整理!U35</f>
        <v>42.399000000000001</v>
      </c>
      <c r="K19" s="87">
        <f>整理!W35</f>
        <v>35.325000000000003</v>
      </c>
      <c r="L19" s="77">
        <f>整理!Y35</f>
        <v>4.5780000000000003</v>
      </c>
      <c r="M19" s="78">
        <f>整理!AB35</f>
        <v>4.1909999999999998</v>
      </c>
      <c r="N19" s="77">
        <f t="shared" si="0"/>
        <v>4.5696293241190942</v>
      </c>
      <c r="O19" s="78">
        <f t="shared" si="1"/>
        <v>4.9324720337699972</v>
      </c>
      <c r="P19"/>
      <c r="T19" s="34"/>
      <c r="U19" s="34"/>
      <c r="V19" s="34"/>
      <c r="W19" s="34"/>
      <c r="X19" s="34"/>
      <c r="Y19" s="34"/>
    </row>
    <row r="20" spans="1:25" ht="16">
      <c r="A20" s="83">
        <v>2014</v>
      </c>
      <c r="B20" s="75">
        <f>整理!B36</f>
        <v>0.51536964904134464</v>
      </c>
      <c r="C20" s="84">
        <f>整理!D30</f>
        <v>222.47321683666922</v>
      </c>
      <c r="D20" s="85">
        <f>整理!G36</f>
        <v>365.98633814506059</v>
      </c>
      <c r="E20" s="75">
        <f>整理!I36</f>
        <v>1.6840939835323057E-3</v>
      </c>
      <c r="F20" s="76">
        <f>整理!L36</f>
        <v>1.6954120100669899E-3</v>
      </c>
      <c r="G20" s="75">
        <f>整理!N36</f>
        <v>353</v>
      </c>
      <c r="H20" s="75">
        <f>整理!P36</f>
        <v>3.8580000000000001</v>
      </c>
      <c r="I20" s="76">
        <f>整理!S36</f>
        <v>3.5310000000000001</v>
      </c>
      <c r="J20" s="86">
        <f>整理!U36</f>
        <v>42.615000000000002</v>
      </c>
      <c r="K20" s="87">
        <f>整理!W36</f>
        <v>35.505000000000003</v>
      </c>
      <c r="L20" s="77">
        <f>整理!Y36</f>
        <v>4.7220000000000004</v>
      </c>
      <c r="M20" s="78">
        <f>整理!AB36</f>
        <v>4.3230000000000004</v>
      </c>
      <c r="N20" s="77">
        <f t="shared" si="0"/>
        <v>4.7305363771561382</v>
      </c>
      <c r="O20" s="78">
        <f t="shared" si="1"/>
        <v>5.0700897507000562</v>
      </c>
      <c r="P20"/>
      <c r="T20" s="34"/>
      <c r="U20" s="34"/>
      <c r="V20" s="34"/>
      <c r="W20" s="34"/>
      <c r="X20" s="34"/>
      <c r="Y20" s="34"/>
    </row>
    <row r="21" spans="1:25" ht="16">
      <c r="A21" s="83">
        <v>2015</v>
      </c>
      <c r="B21" s="75">
        <f>整理!B37</f>
        <v>0.52041649986653316</v>
      </c>
      <c r="C21" s="84">
        <f>整理!D31</f>
        <v>246.47582521997541</v>
      </c>
      <c r="D21" s="85">
        <f>整理!G37</f>
        <v>389.9871789476768</v>
      </c>
      <c r="E21" s="75">
        <f>整理!I37</f>
        <v>1.6844758902132013E-3</v>
      </c>
      <c r="F21" s="76">
        <f>整理!L37</f>
        <v>1.6996604124026912E-3</v>
      </c>
      <c r="G21" s="75">
        <f>整理!N37</f>
        <v>367</v>
      </c>
      <c r="H21" s="75">
        <f>整理!P37</f>
        <v>4.0019999999999998</v>
      </c>
      <c r="I21" s="76">
        <f>整理!S37</f>
        <v>3.6629999999999998</v>
      </c>
      <c r="J21" s="86">
        <f>整理!U37</f>
        <v>42.831000000000003</v>
      </c>
      <c r="K21" s="87">
        <f>整理!W37</f>
        <v>35.685000000000002</v>
      </c>
      <c r="L21" s="77">
        <f>整理!Y37</f>
        <v>4.8659999999999997</v>
      </c>
      <c r="M21" s="78">
        <f>整理!AB37</f>
        <v>4.4550000000000001</v>
      </c>
      <c r="N21" s="77">
        <f t="shared" si="0"/>
        <v>4.8851952350407615</v>
      </c>
      <c r="O21" s="78">
        <f t="shared" si="1"/>
        <v>5.2040020291332949</v>
      </c>
      <c r="P21"/>
      <c r="T21" s="34"/>
      <c r="U21" s="34"/>
      <c r="V21" s="34"/>
      <c r="W21" s="34"/>
      <c r="X21" s="34"/>
      <c r="Y21" s="34"/>
    </row>
    <row r="22" spans="1:25" ht="16">
      <c r="A22" s="83">
        <v>2016</v>
      </c>
      <c r="B22" s="75">
        <f>整理!B38</f>
        <v>0.52533332818862177</v>
      </c>
      <c r="C22" s="84">
        <f>整理!D32</f>
        <v>270.47797058752082</v>
      </c>
      <c r="D22" s="85">
        <f>整理!G38</f>
        <v>413.9879222543081</v>
      </c>
      <c r="E22" s="75">
        <f>整理!I38</f>
        <v>1.6846194408897612E-3</v>
      </c>
      <c r="F22" s="76">
        <f>整理!L38</f>
        <v>1.6917519459994966E-3</v>
      </c>
      <c r="G22" s="75">
        <f>整理!N38</f>
        <v>381</v>
      </c>
      <c r="H22" s="75">
        <f>整理!P38</f>
        <v>4.1459999999999999</v>
      </c>
      <c r="I22" s="76">
        <f>整理!S38</f>
        <v>3.7949999999999999</v>
      </c>
      <c r="J22" s="86">
        <f>整理!U38</f>
        <v>43.046999999999997</v>
      </c>
      <c r="K22" s="87">
        <f>整理!W38</f>
        <v>35.865000000000002</v>
      </c>
      <c r="L22" s="77">
        <f>整理!Y38</f>
        <v>5.01</v>
      </c>
      <c r="M22" s="78">
        <f>整理!AB38</f>
        <v>4.5869999999999997</v>
      </c>
      <c r="N22" s="77">
        <f t="shared" si="0"/>
        <v>5.0341672217261477</v>
      </c>
      <c r="O22" s="78">
        <f t="shared" si="1"/>
        <v>5.3289276758635813</v>
      </c>
      <c r="P22"/>
      <c r="T22" s="34"/>
      <c r="U22" s="34"/>
      <c r="V22" s="34"/>
      <c r="W22" s="34"/>
      <c r="X22" s="34"/>
      <c r="Y22" s="34"/>
    </row>
    <row r="23" spans="1:25" ht="16">
      <c r="A23" s="83">
        <v>2017</v>
      </c>
      <c r="B23" s="75">
        <f>整理!B39</f>
        <v>0.530125941945082</v>
      </c>
      <c r="C23" s="84">
        <f>整理!D33</f>
        <v>294.47976618440003</v>
      </c>
      <c r="D23" s="85">
        <f>整理!G39</f>
        <v>437.98858409403283</v>
      </c>
      <c r="E23" s="75">
        <f>整理!I39</f>
        <v>1.6851264532373156E-3</v>
      </c>
      <c r="F23" s="76">
        <f>整理!L39</f>
        <v>1.7051781294512289E-3</v>
      </c>
      <c r="G23" s="75">
        <f>整理!N39</f>
        <v>395</v>
      </c>
      <c r="H23" s="75">
        <f>整理!P39</f>
        <v>4.29</v>
      </c>
      <c r="I23" s="76">
        <f>整理!S39</f>
        <v>3.927</v>
      </c>
      <c r="J23" s="86">
        <f>整理!U39</f>
        <v>43.262999999999998</v>
      </c>
      <c r="K23" s="87">
        <f>整理!W39</f>
        <v>36.045000000000002</v>
      </c>
      <c r="L23" s="77">
        <f>整理!Y39</f>
        <v>5.1539999999999999</v>
      </c>
      <c r="M23" s="78">
        <f>整理!AB39</f>
        <v>4.7190000000000003</v>
      </c>
      <c r="N23" s="77">
        <f t="shared" si="0"/>
        <v>5.1785281184412897</v>
      </c>
      <c r="O23" s="78">
        <f t="shared" si="1"/>
        <v>5.4625786762565642</v>
      </c>
      <c r="P23"/>
      <c r="T23" s="34"/>
      <c r="U23" s="34"/>
      <c r="V23" s="34"/>
      <c r="W23" s="34"/>
      <c r="X23" s="34"/>
      <c r="Y23" s="34"/>
    </row>
    <row r="24" spans="1:25" ht="16">
      <c r="A24" s="88">
        <v>2018</v>
      </c>
      <c r="B24" s="82">
        <f>整理!B40</f>
        <v>0.53479976894171144</v>
      </c>
      <c r="C24" s="96">
        <f>整理!D34</f>
        <v>318.48129110678121</v>
      </c>
      <c r="D24" s="97">
        <f>整理!G40</f>
        <v>461.98917716465053</v>
      </c>
      <c r="E24" s="82">
        <f>整理!I40</f>
        <v>1.6855466658606496E-3</v>
      </c>
      <c r="F24" s="79">
        <f>整理!L40</f>
        <v>1.6887536476212126E-3</v>
      </c>
      <c r="G24" s="82">
        <f>整理!N40</f>
        <v>409</v>
      </c>
      <c r="H24" s="82">
        <f>整理!P40</f>
        <v>4.4340000000000002</v>
      </c>
      <c r="I24" s="79">
        <f>整理!S40</f>
        <v>4.0590000000000002</v>
      </c>
      <c r="J24" s="98">
        <f>整理!U40</f>
        <v>43.478999999999999</v>
      </c>
      <c r="K24" s="99">
        <f>整理!W40</f>
        <v>36.225000000000001</v>
      </c>
      <c r="L24" s="80">
        <f>整理!Y40</f>
        <v>5.298</v>
      </c>
      <c r="M24" s="81">
        <f>整理!AB40</f>
        <v>4.851</v>
      </c>
      <c r="N24" s="80"/>
      <c r="O24" s="81">
        <f t="shared" ref="O24" si="2">GEOMEAN(F24,B24,D24,I24,J24,G24)</f>
        <v>5.5778719043683074</v>
      </c>
      <c r="P24"/>
    </row>
    <row r="25" spans="1:25" ht="15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/>
    </row>
    <row r="26" spans="1:25" ht="15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49"/>
      <c r="L26" s="49"/>
      <c r="M26" s="49"/>
      <c r="N26" s="49"/>
      <c r="O26" s="49"/>
    </row>
    <row r="27" spans="1:25" ht="15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49"/>
      <c r="L27" s="49"/>
      <c r="M27" s="49"/>
      <c r="N27" s="49"/>
      <c r="O27" s="49"/>
    </row>
    <row r="28" spans="1:25" ht="1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49"/>
      <c r="L28" s="49"/>
      <c r="M28" s="49"/>
      <c r="N28" s="49"/>
      <c r="O28" s="49"/>
    </row>
    <row r="29" spans="1:25" ht="15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49"/>
      <c r="L29" s="49"/>
      <c r="M29" s="49"/>
      <c r="N29" s="49"/>
      <c r="O29" s="49"/>
    </row>
    <row r="30" spans="1:25" ht="1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49"/>
      <c r="L30" s="49"/>
      <c r="M30" s="49"/>
      <c r="N30" s="49"/>
      <c r="O30" s="49"/>
    </row>
    <row r="31" spans="1:25" ht="15">
      <c r="A31" s="51"/>
      <c r="B31" s="50"/>
      <c r="C31" s="50"/>
      <c r="D31" s="50"/>
      <c r="E31" s="50"/>
      <c r="F31" s="50"/>
      <c r="G31" s="50"/>
      <c r="H31" s="50"/>
      <c r="I31" s="50"/>
      <c r="J31" s="50"/>
      <c r="K31" s="49"/>
      <c r="L31" s="49"/>
      <c r="M31" s="49"/>
      <c r="N31" s="49"/>
      <c r="O31" s="49"/>
    </row>
    <row r="32" spans="1:25" ht="15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49"/>
      <c r="L32" s="49"/>
      <c r="M32" s="49"/>
      <c r="N32" s="49"/>
      <c r="O32" s="49"/>
    </row>
    <row r="33" spans="1:15" ht="15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49"/>
      <c r="L33" s="49"/>
      <c r="M33" s="49"/>
      <c r="N33" s="49"/>
      <c r="O33" s="49"/>
    </row>
    <row r="34" spans="1:15" ht="1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49"/>
      <c r="L34" s="49"/>
      <c r="M34" s="49"/>
      <c r="N34" s="49"/>
      <c r="O34" s="49"/>
    </row>
    <row r="35" spans="1:15" ht="1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49"/>
      <c r="L35" s="49"/>
      <c r="M35" s="49"/>
      <c r="N35" s="49"/>
      <c r="O35" s="49"/>
    </row>
    <row r="36" spans="1:15" ht="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49"/>
      <c r="L36" s="49"/>
      <c r="M36" s="49"/>
      <c r="N36" s="49"/>
      <c r="O36" s="49"/>
    </row>
    <row r="37" spans="1:15" ht="1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49"/>
      <c r="L37" s="49"/>
      <c r="M37" s="49"/>
      <c r="N37" s="49"/>
      <c r="O37" s="49"/>
    </row>
    <row r="38" spans="1:15" ht="15">
      <c r="A38" s="50"/>
      <c r="B38" s="50"/>
      <c r="C38" s="50"/>
      <c r="D38" s="50"/>
      <c r="E38" s="50"/>
      <c r="F38" s="50"/>
      <c r="G38" s="50"/>
      <c r="H38" s="49"/>
      <c r="I38" s="50"/>
      <c r="J38" s="50"/>
      <c r="K38" s="49"/>
      <c r="L38" s="49"/>
      <c r="M38" s="49"/>
      <c r="N38" s="49"/>
      <c r="O38" s="49"/>
    </row>
    <row r="39" spans="1:15" ht="15">
      <c r="A39" s="52"/>
      <c r="B39" s="50"/>
      <c r="C39" s="50"/>
      <c r="D39" s="52"/>
      <c r="E39" s="52"/>
      <c r="F39" s="50"/>
      <c r="G39" s="50"/>
      <c r="H39" s="50"/>
      <c r="I39" s="50"/>
      <c r="J39" s="50"/>
      <c r="K39" s="49"/>
      <c r="L39" s="49"/>
      <c r="M39" s="49"/>
      <c r="N39" s="49"/>
      <c r="O39" s="49"/>
    </row>
    <row r="40" spans="1:15" ht="1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49"/>
      <c r="L40" s="49"/>
      <c r="M40" s="49"/>
      <c r="N40" s="49"/>
      <c r="O40" s="49"/>
    </row>
    <row r="41" spans="1:15" ht="1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49"/>
      <c r="L41" s="49"/>
      <c r="M41" s="49"/>
      <c r="N41" s="49"/>
      <c r="O41" s="49"/>
    </row>
    <row r="42" spans="1:15" ht="15">
      <c r="A42" s="50"/>
      <c r="B42" s="50"/>
      <c r="C42" s="50"/>
      <c r="D42" s="50"/>
      <c r="E42" s="50"/>
      <c r="F42" s="52"/>
      <c r="G42" s="52"/>
      <c r="H42" s="52"/>
      <c r="I42" s="52"/>
      <c r="J42" s="52"/>
      <c r="K42" s="49"/>
      <c r="L42" s="49"/>
      <c r="M42" s="49"/>
      <c r="N42" s="49"/>
      <c r="O42" s="49"/>
    </row>
    <row r="43" spans="1:15" ht="1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49"/>
      <c r="L43" s="49"/>
      <c r="M43" s="49"/>
      <c r="N43" s="49"/>
      <c r="O43" s="49"/>
    </row>
    <row r="44" spans="1:15" ht="15">
      <c r="A44" s="52"/>
      <c r="B44" s="52"/>
      <c r="C44" s="52"/>
      <c r="D44" s="52"/>
      <c r="E44" s="52"/>
      <c r="F44" s="50"/>
      <c r="G44" s="50"/>
      <c r="H44" s="50"/>
      <c r="I44" s="50"/>
      <c r="J44" s="50"/>
      <c r="K44" s="49"/>
      <c r="L44" s="49"/>
      <c r="M44" s="49"/>
      <c r="N44" s="49"/>
      <c r="O44" s="49"/>
    </row>
    <row r="45" spans="1:15" ht="1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49"/>
      <c r="L45" s="49"/>
      <c r="M45" s="49"/>
      <c r="N45" s="49"/>
      <c r="O45" s="49"/>
    </row>
    <row r="46" spans="1:15" ht="1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49"/>
      <c r="L46" s="49"/>
      <c r="M46" s="49"/>
      <c r="N46" s="49"/>
      <c r="O46" s="49"/>
    </row>
    <row r="47" spans="1:15" ht="1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49"/>
      <c r="L47" s="49"/>
      <c r="M47" s="49"/>
      <c r="N47" s="49"/>
      <c r="O47" s="49"/>
    </row>
    <row r="48" spans="1:15" ht="1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49"/>
      <c r="L48" s="49"/>
      <c r="M48" s="49"/>
      <c r="N48" s="49"/>
      <c r="O48" s="49"/>
    </row>
    <row r="49" spans="1:10" ht="15">
      <c r="F49"/>
      <c r="G49"/>
      <c r="H49"/>
      <c r="I49"/>
      <c r="J49"/>
    </row>
    <row r="50" spans="1:10" ht="15">
      <c r="F50" s="26"/>
      <c r="G50"/>
      <c r="H50" s="26"/>
      <c r="I50" s="26"/>
      <c r="J50" s="26"/>
    </row>
    <row r="51" spans="1:10" ht="15">
      <c r="F51"/>
      <c r="G51"/>
      <c r="H51"/>
      <c r="I51"/>
      <c r="J51"/>
    </row>
    <row r="52" spans="1:10" ht="15">
      <c r="F52"/>
      <c r="G52"/>
      <c r="H52"/>
      <c r="I52"/>
      <c r="J52"/>
    </row>
    <row r="53" spans="1:10" ht="15">
      <c r="F53"/>
      <c r="G53"/>
      <c r="H53"/>
      <c r="I53"/>
      <c r="J53"/>
    </row>
    <row r="54" spans="1:10" ht="15">
      <c r="F54"/>
      <c r="G54"/>
      <c r="H54"/>
      <c r="I54"/>
      <c r="J54"/>
    </row>
    <row r="55" spans="1:10" ht="15">
      <c r="F55"/>
      <c r="G55"/>
      <c r="H55"/>
      <c r="I55"/>
      <c r="J55"/>
    </row>
    <row r="56" spans="1:10" ht="15">
      <c r="G56"/>
    </row>
    <row r="57" spans="1:10" ht="15">
      <c r="G57"/>
    </row>
    <row r="58" spans="1:10" ht="15">
      <c r="G58"/>
    </row>
    <row r="59" spans="1:10" ht="15">
      <c r="G59"/>
    </row>
    <row r="60" spans="1:10" ht="15">
      <c r="G60"/>
    </row>
    <row r="61" spans="1:10" ht="15">
      <c r="G61"/>
    </row>
    <row r="62" spans="1:10" ht="15">
      <c r="G62" s="26"/>
    </row>
    <row r="63" spans="1:10" ht="15">
      <c r="G63"/>
    </row>
    <row r="64" spans="1:10" ht="15">
      <c r="A64"/>
      <c r="B64"/>
      <c r="C64"/>
      <c r="D64"/>
      <c r="E64"/>
      <c r="F64"/>
      <c r="G64"/>
      <c r="H64"/>
      <c r="I64"/>
      <c r="J64"/>
    </row>
    <row r="65" spans="1:10" ht="15">
      <c r="A65"/>
      <c r="B65"/>
      <c r="C65"/>
      <c r="D65"/>
      <c r="E65"/>
      <c r="F65"/>
      <c r="G65"/>
      <c r="H65"/>
      <c r="I65"/>
      <c r="J65"/>
    </row>
    <row r="66" spans="1:10" ht="15">
      <c r="A66"/>
      <c r="B66"/>
      <c r="C66"/>
      <c r="D66"/>
      <c r="E66"/>
      <c r="F66"/>
      <c r="G66"/>
      <c r="H66"/>
      <c r="I66"/>
      <c r="J66"/>
    </row>
    <row r="67" spans="1:10" ht="15">
      <c r="A67"/>
      <c r="B67"/>
      <c r="C67"/>
      <c r="D67"/>
      <c r="E67"/>
      <c r="F67"/>
      <c r="G67"/>
      <c r="H67"/>
      <c r="I67"/>
      <c r="J67"/>
    </row>
    <row r="68" spans="1:10" ht="15">
      <c r="A68"/>
      <c r="B68"/>
      <c r="C68"/>
      <c r="D68"/>
      <c r="E68"/>
      <c r="F68"/>
      <c r="G68"/>
      <c r="H68"/>
      <c r="I68"/>
      <c r="J68"/>
    </row>
    <row r="69" spans="1:10" ht="15">
      <c r="F69"/>
      <c r="G69"/>
      <c r="H69"/>
      <c r="I69"/>
      <c r="J69"/>
    </row>
    <row r="70" spans="1:10" ht="15">
      <c r="F70"/>
      <c r="G70"/>
      <c r="H70"/>
      <c r="I70"/>
      <c r="J70"/>
    </row>
    <row r="71" spans="1:10" ht="15">
      <c r="F71"/>
      <c r="G71"/>
      <c r="H71"/>
      <c r="I71"/>
      <c r="J71"/>
    </row>
    <row r="72" spans="1:10" ht="15">
      <c r="F72"/>
      <c r="G72"/>
      <c r="H72"/>
      <c r="I72"/>
      <c r="J72"/>
    </row>
    <row r="73" spans="1:10" ht="15">
      <c r="F73"/>
      <c r="G73"/>
      <c r="H73"/>
      <c r="I73"/>
      <c r="J73"/>
    </row>
    <row r="74" spans="1:10" ht="15">
      <c r="F74"/>
      <c r="G74"/>
      <c r="H74"/>
      <c r="I74"/>
      <c r="J74"/>
    </row>
    <row r="75" spans="1:10" ht="15">
      <c r="F75"/>
      <c r="G75"/>
      <c r="H75"/>
      <c r="I75"/>
      <c r="J75"/>
    </row>
    <row r="76" spans="1:10" ht="15">
      <c r="F76" s="26"/>
      <c r="G76"/>
      <c r="H76"/>
      <c r="I76"/>
      <c r="J76"/>
    </row>
    <row r="77" spans="1:10" ht="15">
      <c r="F77"/>
      <c r="G77"/>
      <c r="H77"/>
      <c r="I77"/>
      <c r="J77"/>
    </row>
    <row r="78" spans="1:10" ht="15">
      <c r="F78"/>
      <c r="G78"/>
      <c r="H78"/>
      <c r="I78"/>
      <c r="J78"/>
    </row>
    <row r="79" spans="1:10" ht="15">
      <c r="F79"/>
      <c r="G79"/>
      <c r="H79"/>
      <c r="I79"/>
      <c r="J79"/>
    </row>
    <row r="80" spans="1:10" ht="15">
      <c r="G80"/>
    </row>
    <row r="81" spans="7:7" ht="15">
      <c r="G81" s="26"/>
    </row>
    <row r="82" spans="7:7" ht="15">
      <c r="G82"/>
    </row>
    <row r="83" spans="7:7" ht="15">
      <c r="G83"/>
    </row>
    <row r="84" spans="7:7" ht="15">
      <c r="G84"/>
    </row>
    <row r="85" spans="7:7" ht="15">
      <c r="G85"/>
    </row>
    <row r="86" spans="7:7" ht="15">
      <c r="G86"/>
    </row>
  </sheetData>
  <mergeCells count="12">
    <mergeCell ref="C4:D4"/>
    <mergeCell ref="E4:F4"/>
    <mergeCell ref="H4:I4"/>
    <mergeCell ref="J4:K4"/>
    <mergeCell ref="N3:O3"/>
    <mergeCell ref="N4:O4"/>
    <mergeCell ref="L4:M4"/>
    <mergeCell ref="C3:D3"/>
    <mergeCell ref="E3:F3"/>
    <mergeCell ref="H3:I3"/>
    <mergeCell ref="J3:K3"/>
    <mergeCell ref="L3:M3"/>
  </mergeCells>
  <phoneticPr fontId="16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X87"/>
  <sheetViews>
    <sheetView zoomScale="80" zoomScaleNormal="80" workbookViewId="0">
      <selection activeCell="B3" sqref="B3:N4"/>
    </sheetView>
  </sheetViews>
  <sheetFormatPr baseColWidth="10" defaultColWidth="9" defaultRowHeight="14"/>
  <cols>
    <col min="1" max="1" width="7.5" style="25" customWidth="1"/>
    <col min="2" max="9" width="9" style="25" customWidth="1"/>
    <col min="10" max="10" width="10" style="25" customWidth="1"/>
    <col min="11" max="14" width="9" style="25" customWidth="1"/>
    <col min="15" max="16384" width="9" style="25"/>
  </cols>
  <sheetData>
    <row r="1" spans="1:24" s="159" customFormat="1" ht="15">
      <c r="A1" s="156"/>
      <c r="B1" s="156"/>
      <c r="C1" s="156"/>
      <c r="D1" s="156"/>
      <c r="E1" s="157"/>
      <c r="F1" s="156"/>
      <c r="G1" s="156"/>
      <c r="H1" s="156"/>
      <c r="I1" s="156"/>
      <c r="J1" s="156"/>
      <c r="K1" s="156"/>
      <c r="L1" s="156"/>
      <c r="M1" s="156"/>
      <c r="N1" s="158"/>
      <c r="O1" s="112"/>
    </row>
    <row r="2" spans="1:24" ht="6.75" customHeight="1">
      <c r="A2" s="105"/>
      <c r="B2" s="105"/>
      <c r="C2" s="105"/>
      <c r="D2" s="105"/>
      <c r="E2" s="106"/>
      <c r="F2" s="105"/>
      <c r="G2" s="105"/>
      <c r="H2" s="105"/>
      <c r="I2" s="105"/>
      <c r="J2" s="105"/>
      <c r="K2" s="105"/>
      <c r="L2" s="105"/>
      <c r="M2" s="105"/>
      <c r="N2" s="107"/>
      <c r="O2"/>
    </row>
    <row r="3" spans="1:24" ht="31.5" customHeight="1">
      <c r="A3" s="151"/>
      <c r="B3" s="160" t="s">
        <v>118</v>
      </c>
      <c r="C3" s="271" t="s">
        <v>96</v>
      </c>
      <c r="D3" s="275"/>
      <c r="E3" s="271" t="s">
        <v>13</v>
      </c>
      <c r="F3" s="272"/>
      <c r="G3" s="160" t="s">
        <v>212</v>
      </c>
      <c r="H3" s="271" t="s">
        <v>211</v>
      </c>
      <c r="I3" s="272"/>
      <c r="J3" s="160" t="s">
        <v>203</v>
      </c>
      <c r="K3" s="271" t="s">
        <v>114</v>
      </c>
      <c r="L3" s="272"/>
      <c r="M3" s="275" t="s">
        <v>216</v>
      </c>
      <c r="N3" s="272"/>
      <c r="O3"/>
    </row>
    <row r="4" spans="1:24" ht="31.5" customHeight="1">
      <c r="A4" s="152"/>
      <c r="B4" s="161" t="s">
        <v>97</v>
      </c>
      <c r="C4" s="276" t="s">
        <v>121</v>
      </c>
      <c r="D4" s="268"/>
      <c r="E4" s="273" t="s">
        <v>177</v>
      </c>
      <c r="F4" s="274"/>
      <c r="G4" s="161" t="s">
        <v>176</v>
      </c>
      <c r="H4" s="273" t="s">
        <v>213</v>
      </c>
      <c r="I4" s="274"/>
      <c r="J4" s="161" t="s">
        <v>214</v>
      </c>
      <c r="K4" s="273" t="s">
        <v>215</v>
      </c>
      <c r="L4" s="274"/>
      <c r="M4" s="269" t="s">
        <v>217</v>
      </c>
      <c r="N4" s="274"/>
      <c r="O4"/>
    </row>
    <row r="5" spans="1:24" ht="38.25" customHeight="1">
      <c r="A5" s="153"/>
      <c r="B5" s="177" t="s">
        <v>2100</v>
      </c>
      <c r="C5" s="164" t="s">
        <v>2099</v>
      </c>
      <c r="D5" s="180" t="s">
        <v>2100</v>
      </c>
      <c r="E5" s="164" t="s">
        <v>2099</v>
      </c>
      <c r="F5" s="183" t="s">
        <v>2100</v>
      </c>
      <c r="G5" s="169" t="s">
        <v>120</v>
      </c>
      <c r="H5" s="164" t="s">
        <v>2099</v>
      </c>
      <c r="I5" s="183" t="s">
        <v>2100</v>
      </c>
      <c r="J5" s="170" t="s">
        <v>2101</v>
      </c>
      <c r="K5" s="164" t="s">
        <v>2099</v>
      </c>
      <c r="L5" s="183" t="s">
        <v>2100</v>
      </c>
      <c r="M5" s="90" t="s">
        <v>2099</v>
      </c>
      <c r="N5" s="183" t="s">
        <v>2100</v>
      </c>
      <c r="O5" s="69"/>
      <c r="P5" s="69"/>
    </row>
    <row r="6" spans="1:24" ht="14.25" hidden="1" customHeight="1">
      <c r="A6" s="154">
        <v>2000</v>
      </c>
      <c r="B6" s="178">
        <f>整理!B22</f>
        <v>0.42646035642223401</v>
      </c>
      <c r="C6" s="165" t="e">
        <f>整理!#REF!</f>
        <v>#REF!</v>
      </c>
      <c r="D6" s="181">
        <f>整理!E22</f>
        <v>25.987173160227083</v>
      </c>
      <c r="E6" s="167">
        <f>整理!I22</f>
        <v>1.6852579932393425E-3</v>
      </c>
      <c r="F6" s="184">
        <f>整理!J22</f>
        <v>1.8550674562855967E-3</v>
      </c>
      <c r="G6" s="162">
        <f>整理!N22</f>
        <v>157</v>
      </c>
      <c r="H6" s="167">
        <f>整理!P22</f>
        <v>1.8420000000000001</v>
      </c>
      <c r="I6" s="184">
        <f>整理!Q22</f>
        <v>0.44700000000000001</v>
      </c>
      <c r="J6" s="171">
        <f>整理!U22</f>
        <v>39.591000000000001</v>
      </c>
      <c r="K6" s="173">
        <f>整理!Y22</f>
        <v>2.706</v>
      </c>
      <c r="L6" s="186">
        <f>整理!Z22</f>
        <v>0.66300000000000003</v>
      </c>
      <c r="M6" s="155" t="e">
        <f t="shared" ref="M6:M21" si="0">GEOMEAN(B6,C6,E6,H6,G6,J6)</f>
        <v>#REF!</v>
      </c>
      <c r="N6" s="186">
        <f t="shared" ref="N6:N23" si="1">GEOMEAN(F6,B6,D6,I6,J6,G6)</f>
        <v>1.9624571220052962</v>
      </c>
      <c r="O6"/>
      <c r="S6" s="34"/>
      <c r="T6" s="34"/>
      <c r="U6" s="34"/>
      <c r="V6" s="34"/>
      <c r="W6" s="34"/>
      <c r="X6" s="34"/>
    </row>
    <row r="7" spans="1:24" ht="14.25" hidden="1" customHeight="1">
      <c r="A7" s="154">
        <v>2001</v>
      </c>
      <c r="B7" s="178">
        <f>整理!B23</f>
        <v>0.43428307244004927</v>
      </c>
      <c r="C7" s="165" t="e">
        <f>整理!#REF!</f>
        <v>#REF!</v>
      </c>
      <c r="D7" s="181">
        <f>整理!E23</f>
        <v>49.99333244424686</v>
      </c>
      <c r="E7" s="167">
        <f>整理!I23</f>
        <v>1.6851940976301038E-3</v>
      </c>
      <c r="F7" s="184">
        <f>整理!J23</f>
        <v>1.8680612391633077E-3</v>
      </c>
      <c r="G7" s="162">
        <f>整理!N23</f>
        <v>171</v>
      </c>
      <c r="H7" s="167">
        <f>整理!P23</f>
        <v>1.986</v>
      </c>
      <c r="I7" s="184">
        <f>整理!Q23</f>
        <v>0.48299999999999998</v>
      </c>
      <c r="J7" s="171">
        <f>整理!U23</f>
        <v>39.807000000000002</v>
      </c>
      <c r="K7" s="173">
        <f>整理!Y23</f>
        <v>2.85</v>
      </c>
      <c r="L7" s="186">
        <f>整理!Z23</f>
        <v>0.69899999999999995</v>
      </c>
      <c r="M7" s="155" t="e">
        <f t="shared" si="0"/>
        <v>#REF!</v>
      </c>
      <c r="N7" s="186">
        <f t="shared" si="1"/>
        <v>2.2602846271885291</v>
      </c>
      <c r="O7"/>
      <c r="S7" s="34"/>
      <c r="T7" s="34"/>
      <c r="U7" s="34"/>
      <c r="V7" s="34"/>
      <c r="W7" s="34"/>
      <c r="X7" s="34"/>
    </row>
    <row r="8" spans="1:24" ht="14.25" hidden="1" customHeight="1">
      <c r="A8" s="154">
        <v>2002</v>
      </c>
      <c r="B8" s="178">
        <f>整理!B24</f>
        <v>0.44181949161720857</v>
      </c>
      <c r="C8" s="165" t="e">
        <f>整理!#REF!</f>
        <v>#REF!</v>
      </c>
      <c r="D8" s="181">
        <f>整理!E24</f>
        <v>73.9954952212709</v>
      </c>
      <c r="E8" s="167">
        <f>整理!I24</f>
        <v>1.6850791081482329E-3</v>
      </c>
      <c r="F8" s="184">
        <f>整理!J24</f>
        <v>1.8767182639492159E-3</v>
      </c>
      <c r="G8" s="162">
        <f>整理!N24</f>
        <v>185</v>
      </c>
      <c r="H8" s="167">
        <f>整理!P24</f>
        <v>2.13</v>
      </c>
      <c r="I8" s="184">
        <f>整理!Q24</f>
        <v>0.51900000000000002</v>
      </c>
      <c r="J8" s="171">
        <f>整理!U24</f>
        <v>40.023000000000003</v>
      </c>
      <c r="K8" s="173">
        <f>整理!Y24</f>
        <v>2.9940000000000002</v>
      </c>
      <c r="L8" s="186">
        <f>整理!Z24</f>
        <v>0.73499999999999999</v>
      </c>
      <c r="M8" s="155" t="e">
        <f t="shared" si="0"/>
        <v>#REF!</v>
      </c>
      <c r="N8" s="186">
        <f t="shared" si="1"/>
        <v>2.4855146448926928</v>
      </c>
      <c r="O8"/>
      <c r="S8" s="34"/>
      <c r="T8" s="34"/>
      <c r="U8" s="34"/>
      <c r="V8" s="34"/>
      <c r="W8" s="34"/>
      <c r="X8" s="34"/>
    </row>
    <row r="9" spans="1:24" ht="14.25" hidden="1" customHeight="1">
      <c r="A9" s="154">
        <v>2003</v>
      </c>
      <c r="B9" s="178">
        <f>整理!B25</f>
        <v>0.44908871313907184</v>
      </c>
      <c r="C9" s="165" t="e">
        <f>整理!#REF!</f>
        <v>#REF!</v>
      </c>
      <c r="D9" s="181">
        <f>整理!E25</f>
        <v>97.996598521395342</v>
      </c>
      <c r="E9" s="167">
        <f>整理!I25</f>
        <v>1.6842749955088339E-3</v>
      </c>
      <c r="F9" s="184">
        <f>整理!J25</f>
        <v>1.9439903067545422E-3</v>
      </c>
      <c r="G9" s="162">
        <f>整理!N25</f>
        <v>199</v>
      </c>
      <c r="H9" s="167">
        <f>整理!P25</f>
        <v>2.274</v>
      </c>
      <c r="I9" s="184">
        <f>整理!Q25</f>
        <v>0.55500000000000005</v>
      </c>
      <c r="J9" s="171">
        <f>整理!U25</f>
        <v>40.238999999999997</v>
      </c>
      <c r="K9" s="173">
        <f>整理!Y25</f>
        <v>3.1379999999999999</v>
      </c>
      <c r="L9" s="186">
        <f>整理!Z25</f>
        <v>0.77100000000000002</v>
      </c>
      <c r="M9" s="155" t="e">
        <f t="shared" si="0"/>
        <v>#REF!</v>
      </c>
      <c r="N9" s="186">
        <f t="shared" si="1"/>
        <v>2.6915662828125551</v>
      </c>
      <c r="O9"/>
      <c r="S9" s="34"/>
      <c r="T9" s="34"/>
      <c r="U9" s="34"/>
      <c r="V9" s="34"/>
      <c r="W9" s="34"/>
      <c r="X9" s="34"/>
    </row>
    <row r="10" spans="1:24" ht="14.25" hidden="1" customHeight="1">
      <c r="A10" s="154">
        <v>2004</v>
      </c>
      <c r="B10" s="178">
        <f>整理!B26</f>
        <v>0.45610791846394133</v>
      </c>
      <c r="C10" s="165" t="e">
        <f>整理!#REF!</f>
        <v>#REF!</v>
      </c>
      <c r="D10" s="181">
        <f>整理!E26</f>
        <v>121.99726769837089</v>
      </c>
      <c r="E10" s="167">
        <f>整理!I26</f>
        <v>1.6857316600442747E-3</v>
      </c>
      <c r="F10" s="184">
        <f>整理!J26</f>
        <v>1.9091311383205554E-3</v>
      </c>
      <c r="G10" s="162">
        <f>整理!N26</f>
        <v>213</v>
      </c>
      <c r="H10" s="167">
        <f>整理!P26</f>
        <v>2.4180000000000001</v>
      </c>
      <c r="I10" s="184">
        <f>整理!Q26</f>
        <v>0.59099999999999997</v>
      </c>
      <c r="J10" s="171">
        <f>整理!U26</f>
        <v>40.454999999999998</v>
      </c>
      <c r="K10" s="173">
        <f>整理!Y26</f>
        <v>3.282</v>
      </c>
      <c r="L10" s="186">
        <f>整理!Z26</f>
        <v>0.80700000000000005</v>
      </c>
      <c r="M10" s="155" t="e">
        <f t="shared" si="0"/>
        <v>#REF!</v>
      </c>
      <c r="N10" s="186">
        <f t="shared" si="1"/>
        <v>2.8545136747205975</v>
      </c>
      <c r="O10"/>
      <c r="S10" s="34"/>
      <c r="T10" s="34"/>
      <c r="U10" s="34"/>
      <c r="V10" s="34"/>
      <c r="W10" s="34"/>
      <c r="X10" s="34"/>
    </row>
    <row r="11" spans="1:24" ht="14.25" hidden="1" customHeight="1">
      <c r="A11" s="154">
        <v>2005</v>
      </c>
      <c r="B11" s="178">
        <f>整理!B27</f>
        <v>0.46289262989831592</v>
      </c>
      <c r="C11" s="165" t="e">
        <f>整理!#REF!</f>
        <v>#REF!</v>
      </c>
      <c r="D11" s="181">
        <f>整理!E27</f>
        <v>145.99771685927371</v>
      </c>
      <c r="E11" s="167">
        <f>整理!I27</f>
        <v>1.6849785161997925E-3</v>
      </c>
      <c r="F11" s="184">
        <f>整理!J27</f>
        <v>1.8650070889732443E-3</v>
      </c>
      <c r="G11" s="162">
        <f>整理!N27</f>
        <v>227</v>
      </c>
      <c r="H11" s="167">
        <f>整理!P27</f>
        <v>2.5619999999999998</v>
      </c>
      <c r="I11" s="184">
        <f>整理!Q27</f>
        <v>0.627</v>
      </c>
      <c r="J11" s="171">
        <f>整理!U27</f>
        <v>40.670999999999999</v>
      </c>
      <c r="K11" s="173">
        <f>整理!Y27</f>
        <v>3.4260000000000002</v>
      </c>
      <c r="L11" s="186">
        <f>整理!Z27</f>
        <v>0.84299999999999997</v>
      </c>
      <c r="M11" s="155" t="e">
        <f t="shared" si="0"/>
        <v>#REF!</v>
      </c>
      <c r="N11" s="186">
        <f t="shared" si="1"/>
        <v>3.0004116587575362</v>
      </c>
      <c r="O11"/>
      <c r="S11" s="34"/>
      <c r="T11" s="34"/>
      <c r="U11" s="34"/>
      <c r="V11" s="34"/>
      <c r="W11" s="34"/>
      <c r="X11" s="34"/>
    </row>
    <row r="12" spans="1:24" ht="16">
      <c r="A12" s="154">
        <v>2006</v>
      </c>
      <c r="B12" s="178">
        <f>整理!B28</f>
        <v>0.46945692571039072</v>
      </c>
      <c r="C12" s="165">
        <f>整理!D28</f>
        <v>174.46584624527574</v>
      </c>
      <c r="D12" s="181">
        <f>整理!E28</f>
        <v>169.9980391930701</v>
      </c>
      <c r="E12" s="167">
        <f>整理!I28</f>
        <v>1.6853941485974026E-3</v>
      </c>
      <c r="F12" s="184">
        <f>整理!J28</f>
        <v>1.9108389192371493E-3</v>
      </c>
      <c r="G12" s="162">
        <f>整理!N28</f>
        <v>241</v>
      </c>
      <c r="H12" s="167">
        <f>整理!P28</f>
        <v>2.706</v>
      </c>
      <c r="I12" s="184">
        <f>整理!Q28</f>
        <v>0.66300000000000003</v>
      </c>
      <c r="J12" s="171">
        <f>整理!U28</f>
        <v>40.887</v>
      </c>
      <c r="K12" s="173">
        <f>整理!Y28</f>
        <v>3.57</v>
      </c>
      <c r="L12" s="186">
        <f>整理!Z28</f>
        <v>0.879</v>
      </c>
      <c r="M12" s="155">
        <f t="shared" si="0"/>
        <v>3.9293702777887751</v>
      </c>
      <c r="N12" s="186">
        <f t="shared" si="1"/>
        <v>3.1603117535108818</v>
      </c>
      <c r="O12"/>
      <c r="S12" s="34"/>
      <c r="T12" s="34"/>
      <c r="U12" s="34"/>
      <c r="V12" s="34"/>
      <c r="W12" s="34"/>
      <c r="X12" s="34"/>
    </row>
    <row r="13" spans="1:24" ht="16">
      <c r="A13" s="154">
        <v>2007</v>
      </c>
      <c r="B13" s="178">
        <f>整理!B29</f>
        <v>0.47581362044250203</v>
      </c>
      <c r="C13" s="165">
        <f>整理!D29</f>
        <v>198.46997738043837</v>
      </c>
      <c r="D13" s="181">
        <f>整理!E29</f>
        <v>193.99828177172355</v>
      </c>
      <c r="E13" s="167">
        <f>整理!I29</f>
        <v>1.7506410927455845E-3</v>
      </c>
      <c r="F13" s="184">
        <f>整理!J29</f>
        <v>1.970616109387075E-3</v>
      </c>
      <c r="G13" s="162">
        <f>整理!N29</f>
        <v>255</v>
      </c>
      <c r="H13" s="167">
        <f>整理!P29</f>
        <v>2.85</v>
      </c>
      <c r="I13" s="184">
        <f>整理!Q29</f>
        <v>0.69899999999999995</v>
      </c>
      <c r="J13" s="171">
        <f>整理!U29</f>
        <v>41.103000000000002</v>
      </c>
      <c r="K13" s="173">
        <f>整理!Y29</f>
        <v>3.714</v>
      </c>
      <c r="L13" s="186">
        <f>整理!Z29</f>
        <v>0.91500000000000004</v>
      </c>
      <c r="M13" s="155">
        <f t="shared" si="0"/>
        <v>4.1266524614264295</v>
      </c>
      <c r="N13" s="186">
        <f t="shared" si="1"/>
        <v>3.3173244007557225</v>
      </c>
      <c r="O13"/>
      <c r="S13" s="34"/>
      <c r="T13" s="34"/>
      <c r="U13" s="34"/>
      <c r="V13" s="34"/>
      <c r="W13" s="34"/>
      <c r="X13" s="34"/>
    </row>
    <row r="14" spans="1:24" ht="16">
      <c r="A14" s="154">
        <v>2008</v>
      </c>
      <c r="B14" s="178">
        <f>整理!B30</f>
        <v>0.48197441710658123</v>
      </c>
      <c r="C14" s="165">
        <f>整理!D30</f>
        <v>222.47321683666922</v>
      </c>
      <c r="D14" s="181">
        <f>整理!E30</f>
        <v>217.99847093728732</v>
      </c>
      <c r="E14" s="167">
        <f>整理!I30</f>
        <v>1.6888522145554604E-3</v>
      </c>
      <c r="F14" s="184">
        <f>整理!J30</f>
        <v>1.9249165078839006E-3</v>
      </c>
      <c r="G14" s="162">
        <f>整理!N30</f>
        <v>269</v>
      </c>
      <c r="H14" s="167">
        <f>整理!P30</f>
        <v>2.9940000000000002</v>
      </c>
      <c r="I14" s="184">
        <f>整理!Q30</f>
        <v>0.73499999999999999</v>
      </c>
      <c r="J14" s="171">
        <f>整理!U30</f>
        <v>41.319000000000003</v>
      </c>
      <c r="K14" s="173">
        <f>整理!Y30</f>
        <v>3.8580000000000001</v>
      </c>
      <c r="L14" s="186">
        <f>整理!Z30</f>
        <v>0.95099999999999996</v>
      </c>
      <c r="M14" s="155">
        <f t="shared" si="0"/>
        <v>4.2658725351399376</v>
      </c>
      <c r="N14" s="186">
        <f t="shared" si="1"/>
        <v>3.4383213086013926</v>
      </c>
      <c r="O14"/>
      <c r="S14" s="34"/>
      <c r="T14" s="34"/>
      <c r="U14" s="34"/>
      <c r="V14" s="34"/>
      <c r="W14" s="34"/>
      <c r="X14" s="34"/>
    </row>
    <row r="15" spans="1:24" ht="16">
      <c r="A15" s="154">
        <v>2009</v>
      </c>
      <c r="B15" s="178">
        <f>整理!B31</f>
        <v>0.4879500364742666</v>
      </c>
      <c r="C15" s="165">
        <f>整理!D31</f>
        <v>246.47582521997541</v>
      </c>
      <c r="D15" s="181">
        <f>整理!E31</f>
        <v>241.99862258169168</v>
      </c>
      <c r="E15" s="167">
        <f>整理!I31</f>
        <v>1.6844758902132013E-3</v>
      </c>
      <c r="F15" s="184">
        <f>整理!J31</f>
        <v>1.9259769506722009E-3</v>
      </c>
      <c r="G15" s="162">
        <f>整理!N31</f>
        <v>283</v>
      </c>
      <c r="H15" s="167">
        <f>整理!P31</f>
        <v>3.1379999999999999</v>
      </c>
      <c r="I15" s="184">
        <f>整理!Q31</f>
        <v>0.77100000000000002</v>
      </c>
      <c r="J15" s="171">
        <f>整理!U31</f>
        <v>41.534999999999997</v>
      </c>
      <c r="K15" s="173">
        <f>整理!Y31</f>
        <v>4.0019999999999998</v>
      </c>
      <c r="L15" s="186">
        <f>整理!Z31</f>
        <v>0.98699999999999999</v>
      </c>
      <c r="M15" s="155">
        <f t="shared" si="0"/>
        <v>4.4215853453506195</v>
      </c>
      <c r="N15" s="186">
        <f t="shared" si="1"/>
        <v>3.5673774310401347</v>
      </c>
      <c r="O15"/>
      <c r="S15" s="34"/>
      <c r="T15" s="34"/>
      <c r="U15" s="34"/>
      <c r="V15" s="34"/>
      <c r="W15" s="34"/>
      <c r="X15" s="34"/>
    </row>
    <row r="16" spans="1:24" ht="16">
      <c r="A16" s="154">
        <v>2010</v>
      </c>
      <c r="B16" s="178">
        <f>整理!B32</f>
        <v>0.49375032756392245</v>
      </c>
      <c r="C16" s="165">
        <f>整理!D32</f>
        <v>270.47797058752082</v>
      </c>
      <c r="D16" s="181">
        <f>整理!E32</f>
        <v>265.99874686126435</v>
      </c>
      <c r="E16" s="167">
        <f>整理!I32</f>
        <v>1.6845494104992579E-3</v>
      </c>
      <c r="F16" s="184">
        <f>整理!J32</f>
        <v>1.9820624179302296E-3</v>
      </c>
      <c r="G16" s="162">
        <f>整理!N32</f>
        <v>297</v>
      </c>
      <c r="H16" s="167">
        <f>整理!P32</f>
        <v>3.282</v>
      </c>
      <c r="I16" s="184">
        <f>整理!Q32</f>
        <v>0.80700000000000005</v>
      </c>
      <c r="J16" s="171">
        <f>整理!U32</f>
        <v>41.750999999999998</v>
      </c>
      <c r="K16" s="173">
        <f>整理!Y32</f>
        <v>4.1459999999999999</v>
      </c>
      <c r="L16" s="186">
        <f>整理!Z32</f>
        <v>1.0229999999999999</v>
      </c>
      <c r="M16" s="155">
        <f t="shared" si="0"/>
        <v>4.5738385054988138</v>
      </c>
      <c r="N16" s="186">
        <f t="shared" si="1"/>
        <v>3.7093703543221435</v>
      </c>
      <c r="O16"/>
      <c r="S16" s="34"/>
      <c r="T16" s="34"/>
      <c r="U16" s="34"/>
      <c r="V16" s="34"/>
      <c r="W16" s="34"/>
      <c r="X16" s="34"/>
    </row>
    <row r="17" spans="1:24" ht="16">
      <c r="A17" s="154">
        <v>2011</v>
      </c>
      <c r="B17" s="178">
        <f>整理!B33</f>
        <v>0.499384362582038</v>
      </c>
      <c r="C17" s="165">
        <f>整理!D33</f>
        <v>294.47976618440003</v>
      </c>
      <c r="D17" s="181">
        <f>整理!E33</f>
        <v>289.99885057015683</v>
      </c>
      <c r="E17" s="167">
        <f>整理!I33</f>
        <v>1.6846862241124561E-3</v>
      </c>
      <c r="F17" s="184">
        <f>整理!J33</f>
        <v>1.9307144772669005E-3</v>
      </c>
      <c r="G17" s="162">
        <f>整理!N33</f>
        <v>311</v>
      </c>
      <c r="H17" s="167">
        <f>整理!P33</f>
        <v>3.4260000000000002</v>
      </c>
      <c r="I17" s="184">
        <f>整理!Q33</f>
        <v>0.84299999999999997</v>
      </c>
      <c r="J17" s="171">
        <f>整理!U33</f>
        <v>41.966999999999999</v>
      </c>
      <c r="K17" s="173">
        <f>整理!Y33</f>
        <v>4.29</v>
      </c>
      <c r="L17" s="186">
        <f>整理!Z33</f>
        <v>1.0589999999999999</v>
      </c>
      <c r="M17" s="155">
        <f t="shared" si="0"/>
        <v>4.7214730594287513</v>
      </c>
      <c r="N17" s="186">
        <f t="shared" si="1"/>
        <v>3.8136502338319604</v>
      </c>
      <c r="O17"/>
      <c r="S17" s="34"/>
      <c r="T17" s="34"/>
      <c r="U17" s="175"/>
      <c r="V17" s="34"/>
      <c r="W17" s="34"/>
      <c r="X17" s="34"/>
    </row>
    <row r="18" spans="1:24" ht="16">
      <c r="A18" s="154">
        <v>2012</v>
      </c>
      <c r="B18" s="178">
        <f>整理!B34</f>
        <v>0.50486051892686568</v>
      </c>
      <c r="C18" s="165">
        <f>整理!D34</f>
        <v>318.48129110678121</v>
      </c>
      <c r="D18" s="181">
        <f>整理!E34</f>
        <v>313.99893842528576</v>
      </c>
      <c r="E18" s="167">
        <f>整理!I34</f>
        <v>1.6842749955088339E-3</v>
      </c>
      <c r="F18" s="184">
        <f>整理!J34</f>
        <v>1.9054885205087436E-3</v>
      </c>
      <c r="G18" s="162">
        <f>整理!N34</f>
        <v>325</v>
      </c>
      <c r="H18" s="167">
        <f>整理!P34</f>
        <v>3.57</v>
      </c>
      <c r="I18" s="184">
        <f>整理!Q34</f>
        <v>0.879</v>
      </c>
      <c r="J18" s="171">
        <f>整理!U34</f>
        <v>42.183</v>
      </c>
      <c r="K18" s="173">
        <f>整理!Y34</f>
        <v>4.4340000000000002</v>
      </c>
      <c r="L18" s="186">
        <f>整理!Z34</f>
        <v>1.095</v>
      </c>
      <c r="M18" s="155">
        <f t="shared" si="0"/>
        <v>4.8647392005995771</v>
      </c>
      <c r="N18" s="186">
        <f t="shared" si="1"/>
        <v>3.9221054938629214</v>
      </c>
      <c r="O18"/>
      <c r="S18" s="34"/>
      <c r="T18" s="34"/>
      <c r="U18" s="175"/>
      <c r="V18" s="34"/>
      <c r="W18" s="34"/>
      <c r="X18" s="34"/>
    </row>
    <row r="19" spans="1:24" ht="16">
      <c r="A19" s="154">
        <v>2013</v>
      </c>
      <c r="B19" s="178">
        <f>整理!B35</f>
        <v>0.51018655035803895</v>
      </c>
      <c r="C19" s="165">
        <f>整理!D35</f>
        <v>342.48260227229207</v>
      </c>
      <c r="D19" s="181">
        <f>整理!E35</f>
        <v>337.99901380382863</v>
      </c>
      <c r="E19" s="167">
        <f>整理!I35</f>
        <v>1.6844758902132013E-3</v>
      </c>
      <c r="F19" s="184">
        <f>整理!J35</f>
        <v>1.9472729100003957E-3</v>
      </c>
      <c r="G19" s="162">
        <f>整理!N35</f>
        <v>339</v>
      </c>
      <c r="H19" s="167">
        <f>整理!P35</f>
        <v>3.714</v>
      </c>
      <c r="I19" s="184">
        <f>整理!Q35</f>
        <v>0.91500000000000004</v>
      </c>
      <c r="J19" s="171">
        <f>整理!U35</f>
        <v>42.399000000000001</v>
      </c>
      <c r="K19" s="173">
        <f>整理!Y35</f>
        <v>4.5780000000000003</v>
      </c>
      <c r="L19" s="186">
        <f>整理!Z35</f>
        <v>1.131</v>
      </c>
      <c r="M19" s="155">
        <f t="shared" si="0"/>
        <v>5.0046255464245588</v>
      </c>
      <c r="N19" s="186">
        <f t="shared" si="1"/>
        <v>4.0504935453186564</v>
      </c>
      <c r="O19"/>
      <c r="S19" s="34"/>
      <c r="T19" s="34"/>
      <c r="U19" s="175"/>
      <c r="V19" s="34"/>
      <c r="W19" s="34"/>
      <c r="X19" s="34"/>
    </row>
    <row r="20" spans="1:24" ht="16">
      <c r="A20" s="154">
        <v>2014</v>
      </c>
      <c r="B20" s="178">
        <f>整理!B36</f>
        <v>0.51536964904134464</v>
      </c>
      <c r="C20" s="165">
        <f>整理!D36</f>
        <v>366.48374168477301</v>
      </c>
      <c r="D20" s="181">
        <f>整理!E36</f>
        <v>361.99907918734465</v>
      </c>
      <c r="E20" s="167">
        <f>整理!I36</f>
        <v>1.6840939835323057E-3</v>
      </c>
      <c r="F20" s="184">
        <f>整理!J36</f>
        <v>1.8548421828277555E-3</v>
      </c>
      <c r="G20" s="162">
        <f>整理!N36</f>
        <v>353</v>
      </c>
      <c r="H20" s="167">
        <f>整理!P36</f>
        <v>3.8580000000000001</v>
      </c>
      <c r="I20" s="184">
        <f>整理!Q36</f>
        <v>0.95099999999999996</v>
      </c>
      <c r="J20" s="171">
        <f>整理!U36</f>
        <v>42.615000000000002</v>
      </c>
      <c r="K20" s="173">
        <f>整理!Y36</f>
        <v>4.7220000000000004</v>
      </c>
      <c r="L20" s="186">
        <f>整理!Z36</f>
        <v>1.167</v>
      </c>
      <c r="M20" s="155">
        <f t="shared" si="0"/>
        <v>5.140908602905661</v>
      </c>
      <c r="N20" s="186">
        <f t="shared" si="1"/>
        <v>4.1283372092403381</v>
      </c>
      <c r="O20"/>
      <c r="S20" s="34"/>
      <c r="T20" s="34"/>
      <c r="U20" s="175"/>
      <c r="V20" s="34"/>
      <c r="W20" s="34"/>
      <c r="X20" s="34"/>
    </row>
    <row r="21" spans="1:24" ht="16">
      <c r="A21" s="154">
        <v>2015</v>
      </c>
      <c r="B21" s="178">
        <f>整理!B37</f>
        <v>0.52041649986653316</v>
      </c>
      <c r="C21" s="165">
        <f>整理!D37</f>
        <v>390.48474101891452</v>
      </c>
      <c r="D21" s="181">
        <f>整理!E37</f>
        <v>385.99913644020967</v>
      </c>
      <c r="E21" s="167">
        <f>整理!I37</f>
        <v>1.6844758902132013E-3</v>
      </c>
      <c r="F21" s="184">
        <f>整理!J37</f>
        <v>1.9208368345675251E-3</v>
      </c>
      <c r="G21" s="162">
        <f>整理!N37</f>
        <v>367</v>
      </c>
      <c r="H21" s="167">
        <f>整理!P37</f>
        <v>4.0019999999999998</v>
      </c>
      <c r="I21" s="184">
        <f>整理!Q37</f>
        <v>0.98699999999999999</v>
      </c>
      <c r="J21" s="171">
        <f>整理!U37</f>
        <v>42.831000000000003</v>
      </c>
      <c r="K21" s="173">
        <f>整理!Y37</f>
        <v>4.8659999999999997</v>
      </c>
      <c r="L21" s="186">
        <f>整理!Z37</f>
        <v>1.2030000000000001</v>
      </c>
      <c r="M21" s="155">
        <f t="shared" si="0"/>
        <v>5.2745678245320846</v>
      </c>
      <c r="N21" s="186">
        <f t="shared" si="1"/>
        <v>4.2611636751495467</v>
      </c>
      <c r="O21"/>
      <c r="S21" s="34"/>
      <c r="T21" s="34"/>
      <c r="U21" s="34"/>
      <c r="V21" s="34"/>
      <c r="W21" s="34"/>
      <c r="X21" s="34"/>
    </row>
    <row r="22" spans="1:24" ht="16">
      <c r="A22" s="154">
        <v>2016</v>
      </c>
      <c r="B22" s="178">
        <f>整理!B38</f>
        <v>0.52533332818862177</v>
      </c>
      <c r="C22" s="165">
        <f>整理!D38</f>
        <v>414.48562461154876</v>
      </c>
      <c r="D22" s="181">
        <f>整理!E38</f>
        <v>409.99918699025778</v>
      </c>
      <c r="E22" s="167">
        <f>整理!I38</f>
        <v>1.6846194408897612E-3</v>
      </c>
      <c r="F22" s="184">
        <f>整理!J38</f>
        <v>1.8959456434099182E-3</v>
      </c>
      <c r="G22" s="162">
        <f>整理!N38</f>
        <v>381</v>
      </c>
      <c r="H22" s="167">
        <f>整理!P38</f>
        <v>4.1459999999999999</v>
      </c>
      <c r="I22" s="184">
        <f>整理!Q38</f>
        <v>1.0229999999999999</v>
      </c>
      <c r="J22" s="171">
        <f>整理!U38</f>
        <v>43.046999999999997</v>
      </c>
      <c r="K22" s="173">
        <f>整理!Y38</f>
        <v>5.01</v>
      </c>
      <c r="L22" s="186">
        <f>整理!Z38</f>
        <v>1.2390000000000001</v>
      </c>
      <c r="M22" s="155">
        <f>GEOMEAN(B22,C22,E22,H22,G22,J22)</f>
        <v>5.405350992737973</v>
      </c>
      <c r="N22" s="186">
        <f t="shared" si="1"/>
        <v>4.3581069975264013</v>
      </c>
      <c r="O22"/>
      <c r="S22" s="34"/>
      <c r="T22" s="34"/>
      <c r="U22" s="176"/>
      <c r="V22" s="34"/>
      <c r="W22" s="34"/>
      <c r="X22" s="34"/>
    </row>
    <row r="23" spans="1:24" ht="16">
      <c r="A23" s="154">
        <v>2017</v>
      </c>
      <c r="B23" s="178">
        <f>整理!B39</f>
        <v>0.530125941945082</v>
      </c>
      <c r="C23" s="165">
        <f>整理!D39</f>
        <v>438.48641147029088</v>
      </c>
      <c r="D23" s="181">
        <f>整理!E39</f>
        <v>433.99923194948559</v>
      </c>
      <c r="E23" s="167">
        <f>整理!I39</f>
        <v>1.6851264532373156E-3</v>
      </c>
      <c r="F23" s="184">
        <f>整理!J39</f>
        <v>1.9084886327683009E-3</v>
      </c>
      <c r="G23" s="162">
        <f>整理!N39</f>
        <v>395</v>
      </c>
      <c r="H23" s="167">
        <f>整理!P39</f>
        <v>4.29</v>
      </c>
      <c r="I23" s="184">
        <f>整理!Q39</f>
        <v>1.0589999999999999</v>
      </c>
      <c r="J23" s="171">
        <f>整理!U39</f>
        <v>43.262999999999998</v>
      </c>
      <c r="K23" s="173">
        <f>整理!Y39</f>
        <v>5.1539999999999999</v>
      </c>
      <c r="L23" s="186">
        <f>整理!Z39</f>
        <v>1.2749999999999999</v>
      </c>
      <c r="M23" s="155">
        <f t="shared" ref="M23:M24" si="2">GEOMEAN(B23,C23,E23,H23,G23,J23)</f>
        <v>5.5337956632688998</v>
      </c>
      <c r="N23" s="186">
        <f t="shared" si="1"/>
        <v>4.4671226890966098</v>
      </c>
      <c r="O23"/>
      <c r="S23" s="34"/>
      <c r="T23" s="34"/>
      <c r="U23" s="34"/>
      <c r="V23" s="34"/>
      <c r="W23" s="34"/>
      <c r="X23" s="34"/>
    </row>
    <row r="24" spans="1:24" ht="16">
      <c r="A24" s="154">
        <v>2018</v>
      </c>
      <c r="B24" s="178">
        <f>整理!B40</f>
        <v>0.53479976894171144</v>
      </c>
      <c r="C24" s="165">
        <f>整理!D40</f>
        <v>462.48711665659943</v>
      </c>
      <c r="D24" s="181">
        <f>整理!E40</f>
        <v>457.99927219680558</v>
      </c>
      <c r="E24" s="167">
        <f>整理!I40</f>
        <v>1.6855466658606496E-3</v>
      </c>
      <c r="F24" s="184">
        <f>整理!J40</f>
        <v>1.8825237255395944E-3</v>
      </c>
      <c r="G24" s="162">
        <f>整理!N40</f>
        <v>409</v>
      </c>
      <c r="H24" s="167">
        <f>整理!P40</f>
        <v>4.4340000000000002</v>
      </c>
      <c r="I24" s="184">
        <f>整理!Q40</f>
        <v>1.095</v>
      </c>
      <c r="J24" s="171">
        <f>整理!U40</f>
        <v>43.478999999999999</v>
      </c>
      <c r="K24" s="173">
        <f>整理!Y40</f>
        <v>5.298</v>
      </c>
      <c r="L24" s="186">
        <f>整理!Z40</f>
        <v>1.3109999999999999</v>
      </c>
      <c r="M24" s="155">
        <f t="shared" si="2"/>
        <v>5.6598514031077789</v>
      </c>
      <c r="N24" s="186">
        <f>GEOMEAN(F24,B24,D24,I24,J24,G24)</f>
        <v>4.5589927883461892</v>
      </c>
      <c r="O24"/>
      <c r="S24" s="34"/>
      <c r="T24" s="34"/>
      <c r="U24" s="34"/>
      <c r="V24" s="34"/>
      <c r="W24" s="34"/>
      <c r="X24" s="34"/>
    </row>
    <row r="25" spans="1:24" ht="16">
      <c r="A25" s="152">
        <v>2019</v>
      </c>
      <c r="B25" s="179">
        <f>整理!B41</f>
        <v>0.5393598899705937</v>
      </c>
      <c r="C25" s="166"/>
      <c r="D25" s="182">
        <f>整理!E41</f>
        <v>481.99930843607552</v>
      </c>
      <c r="E25" s="168"/>
      <c r="F25" s="185">
        <f>整理!J41</f>
        <v>2.5873220243637075E-2</v>
      </c>
      <c r="G25" s="163">
        <f>整理!N41</f>
        <v>423</v>
      </c>
      <c r="H25" s="168"/>
      <c r="I25" s="185">
        <f>整理!Q41</f>
        <v>1.131</v>
      </c>
      <c r="J25" s="172"/>
      <c r="K25" s="174"/>
      <c r="L25" s="187">
        <f>整理!Z41</f>
        <v>1.347</v>
      </c>
      <c r="M25" s="80"/>
      <c r="N25" s="187">
        <f>GEOMEAN(F25,B25,D25,I25,J25,G25)</f>
        <v>5.0293945157685194</v>
      </c>
      <c r="O25"/>
    </row>
    <row r="26" spans="1:24" ht="15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/>
    </row>
    <row r="27" spans="1:24" ht="15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49"/>
      <c r="L27" s="49"/>
      <c r="M27" s="49"/>
      <c r="N27" s="49"/>
    </row>
    <row r="28" spans="1:24" ht="1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49"/>
      <c r="L28" s="49"/>
      <c r="M28" s="49"/>
      <c r="N28" s="49"/>
    </row>
    <row r="29" spans="1:24" ht="15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49"/>
      <c r="L29" s="49"/>
      <c r="M29" s="49"/>
      <c r="N29" s="49"/>
    </row>
    <row r="30" spans="1:24" ht="1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49"/>
      <c r="L30" s="49"/>
      <c r="M30" s="49"/>
      <c r="N30" s="49"/>
    </row>
    <row r="31" spans="1:24" ht="1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49"/>
      <c r="L31" s="49"/>
      <c r="M31" s="49"/>
      <c r="N31" s="49"/>
    </row>
    <row r="32" spans="1:24" ht="15">
      <c r="A32" s="51"/>
      <c r="B32" s="50"/>
      <c r="C32" s="50"/>
      <c r="D32" s="50"/>
      <c r="E32" s="50"/>
      <c r="F32" s="50"/>
      <c r="G32" s="50"/>
      <c r="H32" s="50"/>
      <c r="I32" s="50"/>
      <c r="J32" s="50"/>
      <c r="K32" s="49"/>
      <c r="L32" s="49"/>
      <c r="M32" s="49"/>
      <c r="N32" s="49"/>
    </row>
    <row r="33" spans="1:14" ht="15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49"/>
      <c r="L33" s="49"/>
      <c r="M33" s="49"/>
      <c r="N33" s="49"/>
    </row>
    <row r="34" spans="1:14" ht="1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49"/>
      <c r="L34" s="49"/>
      <c r="M34" s="49"/>
      <c r="N34" s="49"/>
    </row>
    <row r="35" spans="1:14" ht="1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49"/>
      <c r="L35" s="49"/>
      <c r="M35" s="49"/>
      <c r="N35" s="49"/>
    </row>
    <row r="36" spans="1:14" ht="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49"/>
      <c r="L36" s="49"/>
      <c r="M36" s="49"/>
      <c r="N36" s="49"/>
    </row>
    <row r="37" spans="1:14" ht="1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49"/>
      <c r="L37" s="49"/>
      <c r="M37" s="49"/>
      <c r="N37" s="49"/>
    </row>
    <row r="38" spans="1:14" ht="1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49"/>
      <c r="L38" s="49"/>
      <c r="M38" s="49"/>
      <c r="N38" s="49"/>
    </row>
    <row r="39" spans="1:14" ht="15">
      <c r="A39" s="50"/>
      <c r="B39" s="50"/>
      <c r="C39" s="50"/>
      <c r="D39" s="50"/>
      <c r="E39" s="50"/>
      <c r="F39" s="50"/>
      <c r="G39" s="50"/>
      <c r="H39" s="49"/>
      <c r="I39" s="50"/>
      <c r="J39" s="50"/>
      <c r="K39" s="49"/>
      <c r="L39" s="49"/>
      <c r="M39" s="49"/>
      <c r="N39" s="49"/>
    </row>
    <row r="40" spans="1:14" ht="15">
      <c r="A40" s="52"/>
      <c r="B40" s="50"/>
      <c r="C40" s="50"/>
      <c r="D40" s="52"/>
      <c r="E40" s="52"/>
      <c r="F40" s="50"/>
      <c r="G40" s="50"/>
      <c r="H40" s="50"/>
      <c r="I40" s="50"/>
      <c r="J40" s="50"/>
      <c r="K40" s="49"/>
      <c r="L40" s="49"/>
      <c r="M40" s="49"/>
      <c r="N40" s="49"/>
    </row>
    <row r="41" spans="1:14" ht="1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49"/>
      <c r="L41" s="49"/>
      <c r="M41" s="49"/>
      <c r="N41" s="49"/>
    </row>
    <row r="42" spans="1:14" ht="1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49"/>
      <c r="L42" s="49"/>
      <c r="M42" s="49"/>
      <c r="N42" s="49"/>
    </row>
    <row r="43" spans="1:14" ht="15">
      <c r="A43" s="50"/>
      <c r="B43" s="50"/>
      <c r="C43" s="50"/>
      <c r="D43" s="50"/>
      <c r="E43" s="50"/>
      <c r="F43" s="52"/>
      <c r="G43" s="52"/>
      <c r="H43" s="52"/>
      <c r="I43" s="52"/>
      <c r="J43" s="52"/>
      <c r="K43" s="49"/>
      <c r="L43" s="49"/>
      <c r="M43" s="49"/>
      <c r="N43" s="49"/>
    </row>
    <row r="44" spans="1:14" ht="1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49"/>
      <c r="L44" s="49"/>
      <c r="M44" s="49"/>
      <c r="N44" s="49"/>
    </row>
    <row r="45" spans="1:14" ht="15">
      <c r="A45" s="52"/>
      <c r="B45" s="52"/>
      <c r="C45" s="52"/>
      <c r="D45" s="52"/>
      <c r="E45" s="52"/>
      <c r="F45" s="50"/>
      <c r="G45" s="50"/>
      <c r="H45" s="50"/>
      <c r="I45" s="50"/>
      <c r="J45" s="50"/>
      <c r="K45" s="49"/>
      <c r="L45" s="49"/>
      <c r="M45" s="49"/>
      <c r="N45" s="49"/>
    </row>
    <row r="46" spans="1:14" ht="1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49"/>
      <c r="L46" s="49"/>
      <c r="M46" s="49"/>
      <c r="N46" s="49"/>
    </row>
    <row r="47" spans="1:14" ht="1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49"/>
      <c r="L47" s="49"/>
      <c r="M47" s="49"/>
      <c r="N47" s="49"/>
    </row>
    <row r="48" spans="1:14" ht="1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49"/>
      <c r="L48" s="49"/>
      <c r="M48" s="49"/>
      <c r="N48" s="49"/>
    </row>
    <row r="49" spans="1:14" ht="1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49"/>
      <c r="L49" s="49"/>
      <c r="M49" s="49"/>
      <c r="N49" s="49"/>
    </row>
    <row r="50" spans="1:14" ht="15">
      <c r="A50" s="49"/>
      <c r="B50" s="49"/>
      <c r="C50" s="49"/>
      <c r="D50" s="49"/>
      <c r="E50" s="49"/>
      <c r="F50" s="50"/>
      <c r="G50" s="50"/>
      <c r="H50" s="50"/>
      <c r="I50" s="50"/>
      <c r="J50" s="50"/>
      <c r="K50" s="49"/>
      <c r="L50" s="49"/>
      <c r="M50" s="49"/>
      <c r="N50" s="49"/>
    </row>
    <row r="51" spans="1:14" ht="15">
      <c r="A51" s="49"/>
      <c r="B51" s="49"/>
      <c r="C51" s="49"/>
      <c r="D51" s="49"/>
      <c r="E51" s="49"/>
      <c r="F51" s="52"/>
      <c r="G51" s="50"/>
      <c r="H51" s="52"/>
      <c r="I51" s="52"/>
      <c r="J51" s="52"/>
      <c r="K51" s="49"/>
      <c r="L51" s="49"/>
      <c r="M51" s="49"/>
      <c r="N51" s="49"/>
    </row>
    <row r="52" spans="1:14" ht="15">
      <c r="A52" s="49"/>
      <c r="B52" s="49"/>
      <c r="C52" s="49"/>
      <c r="D52" s="49"/>
      <c r="E52" s="49"/>
      <c r="F52" s="50"/>
      <c r="G52" s="50"/>
      <c r="H52" s="50"/>
      <c r="I52" s="50"/>
      <c r="J52" s="50"/>
      <c r="K52" s="49"/>
      <c r="L52" s="49"/>
      <c r="M52" s="49"/>
      <c r="N52" s="49"/>
    </row>
    <row r="53" spans="1:14" ht="15">
      <c r="F53"/>
      <c r="G53"/>
      <c r="H53"/>
      <c r="I53"/>
      <c r="J53"/>
    </row>
    <row r="54" spans="1:14" ht="15">
      <c r="F54"/>
      <c r="G54"/>
      <c r="H54"/>
      <c r="I54"/>
      <c r="J54"/>
    </row>
    <row r="55" spans="1:14" ht="15">
      <c r="F55"/>
      <c r="G55"/>
      <c r="H55"/>
      <c r="I55"/>
      <c r="J55"/>
    </row>
    <row r="56" spans="1:14" ht="15">
      <c r="F56"/>
      <c r="G56"/>
      <c r="H56"/>
      <c r="I56"/>
      <c r="J56"/>
    </row>
    <row r="57" spans="1:14" ht="15">
      <c r="G57"/>
    </row>
    <row r="58" spans="1:14" ht="15">
      <c r="G58"/>
    </row>
    <row r="59" spans="1:14" ht="15">
      <c r="G59"/>
    </row>
    <row r="60" spans="1:14" ht="15">
      <c r="G60"/>
    </row>
    <row r="61" spans="1:14" ht="15">
      <c r="G61"/>
    </row>
    <row r="62" spans="1:14" ht="15">
      <c r="G62"/>
    </row>
    <row r="63" spans="1:14" ht="15">
      <c r="G63" s="26"/>
    </row>
    <row r="64" spans="1:14" ht="15">
      <c r="G64"/>
    </row>
    <row r="65" spans="1:10" ht="15">
      <c r="A65"/>
      <c r="B65"/>
      <c r="C65"/>
      <c r="D65"/>
      <c r="E65"/>
      <c r="F65"/>
      <c r="G65"/>
      <c r="H65"/>
      <c r="I65"/>
      <c r="J65"/>
    </row>
    <row r="66" spans="1:10" ht="15">
      <c r="A66"/>
      <c r="B66"/>
      <c r="C66"/>
      <c r="D66"/>
      <c r="E66"/>
      <c r="F66"/>
      <c r="G66"/>
      <c r="H66"/>
      <c r="I66"/>
      <c r="J66"/>
    </row>
    <row r="67" spans="1:10" ht="15">
      <c r="A67"/>
      <c r="B67"/>
      <c r="C67"/>
      <c r="D67"/>
      <c r="E67"/>
      <c r="F67"/>
      <c r="G67"/>
      <c r="H67"/>
      <c r="I67"/>
      <c r="J67"/>
    </row>
    <row r="68" spans="1:10" ht="15">
      <c r="A68"/>
      <c r="B68"/>
      <c r="C68"/>
      <c r="D68"/>
      <c r="E68"/>
      <c r="F68"/>
      <c r="G68"/>
      <c r="H68"/>
      <c r="I68"/>
      <c r="J68"/>
    </row>
    <row r="69" spans="1:10" ht="15">
      <c r="A69"/>
      <c r="B69"/>
      <c r="C69"/>
      <c r="D69"/>
      <c r="E69"/>
      <c r="F69"/>
      <c r="G69"/>
      <c r="H69"/>
      <c r="I69"/>
      <c r="J69"/>
    </row>
    <row r="70" spans="1:10" ht="15">
      <c r="F70"/>
      <c r="G70"/>
      <c r="H70"/>
      <c r="I70"/>
      <c r="J70"/>
    </row>
    <row r="71" spans="1:10" ht="15">
      <c r="F71"/>
      <c r="G71"/>
      <c r="H71"/>
      <c r="I71"/>
      <c r="J71"/>
    </row>
    <row r="72" spans="1:10" ht="15">
      <c r="F72"/>
      <c r="G72"/>
      <c r="H72"/>
      <c r="I72"/>
      <c r="J72"/>
    </row>
    <row r="73" spans="1:10" ht="15">
      <c r="F73"/>
      <c r="G73"/>
      <c r="H73"/>
      <c r="I73"/>
      <c r="J73"/>
    </row>
    <row r="74" spans="1:10" ht="15">
      <c r="F74"/>
      <c r="G74"/>
      <c r="H74"/>
      <c r="I74"/>
      <c r="J74"/>
    </row>
    <row r="75" spans="1:10" ht="15">
      <c r="F75"/>
      <c r="G75"/>
      <c r="H75"/>
      <c r="I75"/>
      <c r="J75"/>
    </row>
    <row r="76" spans="1:10" ht="15">
      <c r="F76"/>
      <c r="G76"/>
      <c r="H76"/>
      <c r="I76"/>
      <c r="J76"/>
    </row>
    <row r="77" spans="1:10" ht="15">
      <c r="F77" s="26"/>
      <c r="G77"/>
      <c r="H77"/>
      <c r="I77"/>
      <c r="J77"/>
    </row>
    <row r="78" spans="1:10" ht="15">
      <c r="F78"/>
      <c r="G78"/>
      <c r="H78"/>
      <c r="I78"/>
      <c r="J78"/>
    </row>
    <row r="79" spans="1:10" ht="15">
      <c r="F79"/>
      <c r="G79"/>
      <c r="H79"/>
      <c r="I79"/>
      <c r="J79"/>
    </row>
    <row r="80" spans="1:10" ht="15">
      <c r="F80"/>
      <c r="G80"/>
      <c r="H80"/>
      <c r="I80"/>
      <c r="J80"/>
    </row>
    <row r="81" spans="7:7" ht="15">
      <c r="G81"/>
    </row>
    <row r="82" spans="7:7" ht="15">
      <c r="G82" s="26"/>
    </row>
    <row r="83" spans="7:7" ht="15">
      <c r="G83"/>
    </row>
    <row r="84" spans="7:7" ht="15">
      <c r="G84"/>
    </row>
    <row r="85" spans="7:7" ht="15">
      <c r="G85"/>
    </row>
    <row r="86" spans="7:7" ht="15">
      <c r="G86"/>
    </row>
    <row r="87" spans="7:7" ht="15">
      <c r="G87"/>
    </row>
  </sheetData>
  <mergeCells count="10">
    <mergeCell ref="E4:F4"/>
    <mergeCell ref="C4:D4"/>
    <mergeCell ref="C3:D3"/>
    <mergeCell ref="E3:F3"/>
    <mergeCell ref="H3:I3"/>
    <mergeCell ref="K3:L3"/>
    <mergeCell ref="K4:L4"/>
    <mergeCell ref="M3:N3"/>
    <mergeCell ref="M4:N4"/>
    <mergeCell ref="H4:I4"/>
  </mergeCells>
  <phoneticPr fontId="2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B8D6-A147-4DA8-8BC2-DCD90D377C74}">
  <dimension ref="A1:Y85"/>
  <sheetViews>
    <sheetView zoomScale="85" zoomScaleNormal="85" workbookViewId="0">
      <selection activeCell="U30" sqref="U30"/>
    </sheetView>
  </sheetViews>
  <sheetFormatPr baseColWidth="10" defaultColWidth="9" defaultRowHeight="14"/>
  <cols>
    <col min="1" max="1" width="7.5" style="25" customWidth="1"/>
    <col min="2" max="2" width="9.33203125" style="25" customWidth="1"/>
    <col min="3" max="6" width="7.33203125" style="25" customWidth="1"/>
    <col min="7" max="7" width="7.83203125" style="25" customWidth="1"/>
    <col min="8" max="11" width="7.33203125" style="25" customWidth="1"/>
    <col min="12" max="13" width="8.1640625" style="25" customWidth="1"/>
    <col min="14" max="15" width="7.33203125" style="25" customWidth="1"/>
    <col min="16" max="16384" width="9" style="25"/>
  </cols>
  <sheetData>
    <row r="1" spans="1:25" ht="15">
      <c r="A1" s="156"/>
      <c r="B1" s="156"/>
      <c r="C1" s="156"/>
      <c r="D1" s="156"/>
      <c r="E1" s="157"/>
      <c r="F1" s="156"/>
      <c r="G1" s="156"/>
      <c r="H1" s="156"/>
      <c r="I1" s="156"/>
      <c r="J1" s="156"/>
      <c r="K1" s="157"/>
      <c r="L1" s="156"/>
      <c r="M1" s="156"/>
      <c r="N1" s="156"/>
      <c r="O1" s="158"/>
      <c r="P1"/>
    </row>
    <row r="2" spans="1:25" s="159" customFormat="1" ht="31.5" customHeight="1">
      <c r="A2" s="192"/>
      <c r="B2" s="189" t="s">
        <v>118</v>
      </c>
      <c r="C2" s="275" t="s">
        <v>96</v>
      </c>
      <c r="D2" s="275"/>
      <c r="E2" s="275" t="s">
        <v>13</v>
      </c>
      <c r="F2" s="275"/>
      <c r="G2" s="189" t="s">
        <v>212</v>
      </c>
      <c r="H2" s="275" t="s">
        <v>211</v>
      </c>
      <c r="I2" s="275"/>
      <c r="J2" s="189" t="s">
        <v>203</v>
      </c>
      <c r="K2" s="275" t="s">
        <v>114</v>
      </c>
      <c r="L2" s="275"/>
      <c r="M2" s="275" t="s">
        <v>216</v>
      </c>
      <c r="N2" s="275"/>
      <c r="P2" s="112"/>
    </row>
    <row r="3" spans="1:25" s="159" customFormat="1" ht="31.5" customHeight="1">
      <c r="A3" s="88"/>
      <c r="B3" s="188" t="s">
        <v>97</v>
      </c>
      <c r="C3" s="268" t="s">
        <v>121</v>
      </c>
      <c r="D3" s="268"/>
      <c r="E3" s="269" t="s">
        <v>177</v>
      </c>
      <c r="F3" s="269"/>
      <c r="G3" s="188" t="s">
        <v>176</v>
      </c>
      <c r="H3" s="269" t="s">
        <v>213</v>
      </c>
      <c r="I3" s="269"/>
      <c r="J3" s="188" t="s">
        <v>214</v>
      </c>
      <c r="K3" s="269" t="s">
        <v>215</v>
      </c>
      <c r="L3" s="269"/>
      <c r="M3" s="269" t="s">
        <v>217</v>
      </c>
      <c r="N3" s="269"/>
      <c r="P3" s="112"/>
    </row>
    <row r="4" spans="1:25" s="159" customFormat="1" ht="38.25" customHeight="1">
      <c r="A4" s="95"/>
      <c r="B4" s="205" t="s">
        <v>2100</v>
      </c>
      <c r="C4" s="90" t="s">
        <v>2099</v>
      </c>
      <c r="D4" s="205" t="s">
        <v>2185</v>
      </c>
      <c r="E4" s="90" t="s">
        <v>2099</v>
      </c>
      <c r="F4" s="205" t="s">
        <v>2185</v>
      </c>
      <c r="G4" s="210" t="s">
        <v>120</v>
      </c>
      <c r="H4" s="90" t="s">
        <v>2099</v>
      </c>
      <c r="I4" s="205" t="s">
        <v>2185</v>
      </c>
      <c r="J4" s="212" t="s">
        <v>2101</v>
      </c>
      <c r="K4" s="90" t="s">
        <v>2099</v>
      </c>
      <c r="L4" s="205" t="s">
        <v>2185</v>
      </c>
      <c r="M4" s="90" t="s">
        <v>2099</v>
      </c>
      <c r="N4" s="205" t="s">
        <v>2185</v>
      </c>
      <c r="P4" s="190"/>
    </row>
    <row r="5" spans="1:25" s="159" customFormat="1" ht="14.25" hidden="1" customHeight="1">
      <c r="A5" s="193">
        <v>2000</v>
      </c>
      <c r="B5" s="206">
        <f>整理!B22</f>
        <v>0.42646035642223401</v>
      </c>
      <c r="C5" s="194">
        <f>整理!D22</f>
        <v>30.303011449104353</v>
      </c>
      <c r="D5" s="208">
        <f>整理!F22</f>
        <v>28.407515977527673</v>
      </c>
      <c r="E5" s="194">
        <f>整理!I22</f>
        <v>1.6852579932393425E-3</v>
      </c>
      <c r="F5" s="208">
        <f>整理!K22</f>
        <v>1.6964514171599343E-3</v>
      </c>
      <c r="G5" s="211">
        <f>整理!N22</f>
        <v>157</v>
      </c>
      <c r="H5" s="194">
        <f>整理!P22</f>
        <v>1.8420000000000001</v>
      </c>
      <c r="I5" s="208">
        <f>整理!R22</f>
        <v>1.212</v>
      </c>
      <c r="J5" s="206">
        <f>整理!U22</f>
        <v>39.591000000000001</v>
      </c>
      <c r="K5" s="194">
        <f>整理!Y22</f>
        <v>2.706</v>
      </c>
      <c r="L5" s="208">
        <f>整理!AA22</f>
        <v>1.788</v>
      </c>
      <c r="M5" s="194">
        <f>GEOMEAN(B5,C5,E5,H5,G5,J5)</f>
        <v>2.5088195974330989</v>
      </c>
      <c r="N5" s="208">
        <f>GEOMEAN(F5,B5,D5,I5,J5,G5)</f>
        <v>2.3172631175030611</v>
      </c>
      <c r="P5" s="112"/>
      <c r="T5" s="191"/>
      <c r="U5" s="191"/>
      <c r="V5" s="191"/>
      <c r="W5" s="191"/>
      <c r="X5" s="191"/>
      <c r="Y5" s="191"/>
    </row>
    <row r="6" spans="1:25" s="159" customFormat="1" ht="14.25" hidden="1" customHeight="1">
      <c r="A6" s="193">
        <v>2001</v>
      </c>
      <c r="B6" s="207">
        <f>整理!B23</f>
        <v>0.43428307244004927</v>
      </c>
      <c r="C6" s="194">
        <f>整理!D23</f>
        <v>54.390389860844394</v>
      </c>
      <c r="D6" s="208">
        <f>整理!F23</f>
        <v>52.449939762455884</v>
      </c>
      <c r="E6" s="195">
        <f>整理!I23</f>
        <v>1.6851940976301038E-3</v>
      </c>
      <c r="F6" s="207">
        <f>整理!K23</f>
        <v>1.714904184785832E-3</v>
      </c>
      <c r="G6" s="207">
        <f>整理!N23</f>
        <v>171</v>
      </c>
      <c r="H6" s="195">
        <f>整理!P23</f>
        <v>1.986</v>
      </c>
      <c r="I6" s="207">
        <f>整理!R23</f>
        <v>1.3080000000000001</v>
      </c>
      <c r="J6" s="213">
        <f>整理!U23</f>
        <v>39.807000000000002</v>
      </c>
      <c r="K6" s="196">
        <f>整理!Y23</f>
        <v>2.85</v>
      </c>
      <c r="L6" s="220">
        <f>整理!AA23</f>
        <v>1.8839999999999999</v>
      </c>
      <c r="M6" s="194">
        <f t="shared" ref="M6:M23" si="0">GEOMEAN(B6,C6,E6,H6,G6,J6)</f>
        <v>2.8519810424051286</v>
      </c>
      <c r="N6" s="208">
        <f t="shared" ref="N6:N22" si="1">GEOMEAN(F6,B6,D6,I6,J6,G6)</f>
        <v>2.651877813009714</v>
      </c>
      <c r="P6" s="112"/>
      <c r="T6" s="191"/>
      <c r="U6" s="191"/>
      <c r="V6" s="191"/>
      <c r="W6" s="191"/>
      <c r="X6" s="191"/>
      <c r="Y6" s="191"/>
    </row>
    <row r="7" spans="1:25" s="159" customFormat="1" ht="14.25" hidden="1" customHeight="1">
      <c r="A7" s="193">
        <v>2002</v>
      </c>
      <c r="B7" s="207">
        <f>整理!B24</f>
        <v>0.44181949161720857</v>
      </c>
      <c r="C7" s="194">
        <f>整理!D24</f>
        <v>78.424003247556755</v>
      </c>
      <c r="D7" s="208">
        <f>整理!F24</f>
        <v>76.465666829882423</v>
      </c>
      <c r="E7" s="195">
        <f>整理!I24</f>
        <v>1.6850791081482329E-3</v>
      </c>
      <c r="F7" s="207">
        <f>整理!K24</f>
        <v>1.6910657937550431E-3</v>
      </c>
      <c r="G7" s="207">
        <f>整理!N24</f>
        <v>185</v>
      </c>
      <c r="H7" s="195">
        <f>整理!P24</f>
        <v>2.13</v>
      </c>
      <c r="I7" s="207">
        <f>整理!R24</f>
        <v>1.4039999999999999</v>
      </c>
      <c r="J7" s="213">
        <f>整理!U24</f>
        <v>40.023000000000003</v>
      </c>
      <c r="K7" s="196">
        <f>整理!Y24</f>
        <v>2.9940000000000002</v>
      </c>
      <c r="L7" s="220">
        <f>整理!AA24</f>
        <v>1.98</v>
      </c>
      <c r="M7" s="194">
        <f t="shared" si="0"/>
        <v>3.1190992243143012</v>
      </c>
      <c r="N7" s="208">
        <f t="shared" si="1"/>
        <v>2.8992570504758666</v>
      </c>
      <c r="P7" s="112"/>
      <c r="T7" s="191"/>
      <c r="U7" s="191"/>
      <c r="V7" s="191"/>
      <c r="W7" s="191"/>
      <c r="X7" s="191"/>
      <c r="Y7" s="191"/>
    </row>
    <row r="8" spans="1:25" s="159" customFormat="1" ht="14.25" hidden="1" customHeight="1">
      <c r="A8" s="193">
        <v>2003</v>
      </c>
      <c r="B8" s="207">
        <f>整理!B25</f>
        <v>0.44908871313907184</v>
      </c>
      <c r="C8" s="194">
        <f>整理!D25</f>
        <v>102.44182755164692</v>
      </c>
      <c r="D8" s="208">
        <f>整理!F25</f>
        <v>100.47387202513892</v>
      </c>
      <c r="E8" s="195">
        <f>整理!I25</f>
        <v>1.6842749955088339E-3</v>
      </c>
      <c r="F8" s="207">
        <f>整理!K25</f>
        <v>1.7390829905662658E-3</v>
      </c>
      <c r="G8" s="207">
        <f>整理!N25</f>
        <v>199</v>
      </c>
      <c r="H8" s="195">
        <f>整理!P25</f>
        <v>2.274</v>
      </c>
      <c r="I8" s="207">
        <f>整理!R25</f>
        <v>1.5</v>
      </c>
      <c r="J8" s="213">
        <f>整理!U25</f>
        <v>40.238999999999997</v>
      </c>
      <c r="K8" s="196">
        <f>整理!Y25</f>
        <v>3.1379999999999999</v>
      </c>
      <c r="L8" s="220">
        <f>整理!AA25</f>
        <v>2.0760000000000001</v>
      </c>
      <c r="M8" s="194">
        <f t="shared" si="0"/>
        <v>3.349028647622593</v>
      </c>
      <c r="N8" s="208">
        <f t="shared" si="1"/>
        <v>3.1312387552776686</v>
      </c>
      <c r="P8" s="112"/>
      <c r="T8" s="191"/>
      <c r="U8" s="191"/>
      <c r="V8" s="191"/>
      <c r="W8" s="191"/>
      <c r="X8" s="191"/>
      <c r="Y8" s="191"/>
    </row>
    <row r="9" spans="1:25" s="159" customFormat="1" ht="14.25" hidden="1" customHeight="1">
      <c r="A9" s="193">
        <v>2004</v>
      </c>
      <c r="B9" s="207">
        <f>整理!B26</f>
        <v>0.45610791846394133</v>
      </c>
      <c r="C9" s="194">
        <f>整理!D26</f>
        <v>126.4528760236509</v>
      </c>
      <c r="D9" s="208">
        <f>整理!F26</f>
        <v>124.4789111548433</v>
      </c>
      <c r="E9" s="195">
        <f>整理!I26</f>
        <v>1.6857316600442747E-3</v>
      </c>
      <c r="F9" s="207">
        <f>整理!K26</f>
        <v>1.7098229844541273E-3</v>
      </c>
      <c r="G9" s="207">
        <f>整理!N26</f>
        <v>213</v>
      </c>
      <c r="H9" s="195">
        <f>整理!P26</f>
        <v>2.4180000000000001</v>
      </c>
      <c r="I9" s="207">
        <f>整理!R26</f>
        <v>1.5960000000000001</v>
      </c>
      <c r="J9" s="213">
        <f>整理!U26</f>
        <v>40.454999999999998</v>
      </c>
      <c r="K9" s="196">
        <f>整理!Y26</f>
        <v>3.282</v>
      </c>
      <c r="L9" s="220">
        <f>整理!AA26</f>
        <v>2.1720000000000002</v>
      </c>
      <c r="M9" s="194">
        <f t="shared" si="0"/>
        <v>3.5571224213558241</v>
      </c>
      <c r="N9" s="208">
        <f t="shared" si="1"/>
        <v>3.3183068223296193</v>
      </c>
      <c r="P9" s="112"/>
      <c r="T9" s="191"/>
      <c r="U9" s="191"/>
      <c r="V9" s="191"/>
      <c r="W9" s="191"/>
      <c r="X9" s="191"/>
      <c r="Y9" s="191"/>
    </row>
    <row r="10" spans="1:25" s="159" customFormat="1" ht="14.25" hidden="1" customHeight="1">
      <c r="A10" s="193">
        <v>2005</v>
      </c>
      <c r="B10" s="207">
        <f>整理!B27</f>
        <v>0.46289262989831592</v>
      </c>
      <c r="C10" s="194">
        <f>整理!D27</f>
        <v>150.4603963719025</v>
      </c>
      <c r="D10" s="208">
        <f>整理!F27</f>
        <v>148.48232057626186</v>
      </c>
      <c r="E10" s="195">
        <f>整理!I27</f>
        <v>1.6849785161997925E-3</v>
      </c>
      <c r="F10" s="207">
        <f>整理!K27</f>
        <v>1.691215697675311E-3</v>
      </c>
      <c r="G10" s="207">
        <f>整理!N27</f>
        <v>227</v>
      </c>
      <c r="H10" s="195">
        <f>整理!P27</f>
        <v>2.5619999999999998</v>
      </c>
      <c r="I10" s="207">
        <f>整理!R27</f>
        <v>1.6919999999999999</v>
      </c>
      <c r="J10" s="213">
        <f>整理!U27</f>
        <v>40.670999999999999</v>
      </c>
      <c r="K10" s="196">
        <f>整理!Y27</f>
        <v>3.4260000000000002</v>
      </c>
      <c r="L10" s="220">
        <f>整理!AA27</f>
        <v>2.2679999999999998</v>
      </c>
      <c r="M10" s="194">
        <f t="shared" si="0"/>
        <v>3.748847535508081</v>
      </c>
      <c r="N10" s="208">
        <f t="shared" si="1"/>
        <v>3.4928305212518067</v>
      </c>
      <c r="P10" s="112"/>
      <c r="T10" s="191"/>
      <c r="U10" s="191"/>
      <c r="V10" s="191"/>
      <c r="W10" s="191"/>
      <c r="X10" s="191"/>
      <c r="Y10" s="191"/>
    </row>
    <row r="11" spans="1:25" s="159" customFormat="1" ht="16">
      <c r="A11" s="193">
        <v>2006</v>
      </c>
      <c r="B11" s="207">
        <f>整理!B28</f>
        <v>0.46945692571039072</v>
      </c>
      <c r="C11" s="194">
        <f>整理!D28</f>
        <v>174.46584624527574</v>
      </c>
      <c r="D11" s="208">
        <f>整理!F28</f>
        <v>172.48478091429575</v>
      </c>
      <c r="E11" s="195">
        <f>整理!I28</f>
        <v>1.6853941485974026E-3</v>
      </c>
      <c r="F11" s="207">
        <f>整理!K28</f>
        <v>1.7105290669149559E-3</v>
      </c>
      <c r="G11" s="207">
        <f>整理!N28</f>
        <v>241</v>
      </c>
      <c r="H11" s="195">
        <f>整理!P28</f>
        <v>2.706</v>
      </c>
      <c r="I11" s="207">
        <f>整理!R28</f>
        <v>1.788</v>
      </c>
      <c r="J11" s="213">
        <f>整理!U28</f>
        <v>40.887</v>
      </c>
      <c r="K11" s="196">
        <f>整理!Y28</f>
        <v>3.57</v>
      </c>
      <c r="L11" s="220">
        <f>整理!AA28</f>
        <v>2.3639999999999999</v>
      </c>
      <c r="M11" s="203">
        <f t="shared" si="0"/>
        <v>3.9293702777887751</v>
      </c>
      <c r="N11" s="209">
        <f t="shared" si="1"/>
        <v>3.6692260284176688</v>
      </c>
      <c r="P11" s="112"/>
      <c r="T11" s="191"/>
      <c r="U11" s="191"/>
      <c r="V11" s="191"/>
      <c r="W11" s="191"/>
      <c r="X11" s="191"/>
      <c r="Y11" s="191"/>
    </row>
    <row r="12" spans="1:25" s="159" customFormat="1" ht="16">
      <c r="A12" s="193">
        <v>2007</v>
      </c>
      <c r="B12" s="207">
        <f>整理!B29</f>
        <v>0.47581362044250203</v>
      </c>
      <c r="C12" s="194">
        <f>整理!D29</f>
        <v>198.46997738043837</v>
      </c>
      <c r="D12" s="208">
        <f>整理!F29</f>
        <v>196.48664007514063</v>
      </c>
      <c r="E12" s="195">
        <f>整理!I29</f>
        <v>1.7506410927455845E-3</v>
      </c>
      <c r="F12" s="207">
        <f>整理!K29</f>
        <v>1.7593427472979101E-3</v>
      </c>
      <c r="G12" s="207">
        <f>整理!N29</f>
        <v>255</v>
      </c>
      <c r="H12" s="195">
        <f>整理!P29</f>
        <v>2.85</v>
      </c>
      <c r="I12" s="207">
        <f>整理!R29</f>
        <v>1.8839999999999999</v>
      </c>
      <c r="J12" s="213">
        <f>整理!U29</f>
        <v>41.103000000000002</v>
      </c>
      <c r="K12" s="196">
        <f>整理!Y29</f>
        <v>3.714</v>
      </c>
      <c r="L12" s="220">
        <f>整理!AA29</f>
        <v>2.46</v>
      </c>
      <c r="M12" s="203">
        <f t="shared" si="0"/>
        <v>4.1266524614264295</v>
      </c>
      <c r="N12" s="209">
        <f t="shared" si="1"/>
        <v>3.8483021066382124</v>
      </c>
      <c r="P12" s="112"/>
      <c r="T12" s="191"/>
      <c r="U12" s="191"/>
      <c r="V12" s="191"/>
      <c r="W12" s="191"/>
      <c r="X12" s="191"/>
      <c r="Y12" s="191"/>
    </row>
    <row r="13" spans="1:25" s="159" customFormat="1" ht="16">
      <c r="A13" s="193">
        <v>2008</v>
      </c>
      <c r="B13" s="207">
        <f>整理!B30</f>
        <v>0.48197441710658123</v>
      </c>
      <c r="C13" s="194">
        <f>整理!D30</f>
        <v>222.47321683666922</v>
      </c>
      <c r="D13" s="208">
        <f>整理!F30</f>
        <v>220.4880944269112</v>
      </c>
      <c r="E13" s="195">
        <f>整理!I30</f>
        <v>1.6888522145554604E-3</v>
      </c>
      <c r="F13" s="207">
        <f>整理!K30</f>
        <v>1.71621171381013E-3</v>
      </c>
      <c r="G13" s="207">
        <f>整理!N30</f>
        <v>269</v>
      </c>
      <c r="H13" s="195">
        <f>整理!P30</f>
        <v>2.9940000000000002</v>
      </c>
      <c r="I13" s="207">
        <f>整理!R30</f>
        <v>1.98</v>
      </c>
      <c r="J13" s="213">
        <f>整理!U30</f>
        <v>41.319000000000003</v>
      </c>
      <c r="K13" s="196">
        <f>整理!Y30</f>
        <v>3.8580000000000001</v>
      </c>
      <c r="L13" s="220">
        <f>整理!AA30</f>
        <v>2.556</v>
      </c>
      <c r="M13" s="203">
        <f t="shared" si="0"/>
        <v>4.2658725351399376</v>
      </c>
      <c r="N13" s="209">
        <f t="shared" si="1"/>
        <v>3.9864948819928507</v>
      </c>
      <c r="P13" s="112"/>
      <c r="T13" s="191"/>
      <c r="U13" s="191"/>
      <c r="V13" s="191"/>
      <c r="W13" s="191"/>
      <c r="X13" s="191"/>
      <c r="Y13" s="191"/>
    </row>
    <row r="14" spans="1:25" s="159" customFormat="1" ht="16">
      <c r="A14" s="193">
        <v>2009</v>
      </c>
      <c r="B14" s="207">
        <f>整理!B31</f>
        <v>0.4879500364742666</v>
      </c>
      <c r="C14" s="194">
        <f>整理!D31</f>
        <v>246.47582521997541</v>
      </c>
      <c r="D14" s="208">
        <f>整理!F31</f>
        <v>244.4892632087078</v>
      </c>
      <c r="E14" s="195">
        <f>整理!I31</f>
        <v>1.6844758902132013E-3</v>
      </c>
      <c r="F14" s="207">
        <f>整理!K31</f>
        <v>1.6996604124026912E-3</v>
      </c>
      <c r="G14" s="207">
        <f>整理!N31</f>
        <v>283</v>
      </c>
      <c r="H14" s="195">
        <f>整理!P31</f>
        <v>3.1379999999999999</v>
      </c>
      <c r="I14" s="207">
        <f>整理!R31</f>
        <v>2.0760000000000001</v>
      </c>
      <c r="J14" s="213">
        <f>整理!U31</f>
        <v>41.534999999999997</v>
      </c>
      <c r="K14" s="196">
        <f>整理!Y31</f>
        <v>4.0019999999999998</v>
      </c>
      <c r="L14" s="220">
        <f>整理!AA31</f>
        <v>2.6520000000000001</v>
      </c>
      <c r="M14" s="203">
        <f t="shared" si="0"/>
        <v>4.4215853453506195</v>
      </c>
      <c r="N14" s="209">
        <f t="shared" si="1"/>
        <v>4.1279796806079636</v>
      </c>
      <c r="P14" s="112"/>
      <c r="T14" s="191"/>
      <c r="U14" s="191"/>
      <c r="V14" s="191"/>
      <c r="W14" s="191"/>
      <c r="X14" s="191"/>
      <c r="Y14" s="191"/>
    </row>
    <row r="15" spans="1:25" s="159" customFormat="1" ht="16">
      <c r="A15" s="193">
        <v>2010</v>
      </c>
      <c r="B15" s="207">
        <f>整理!B32</f>
        <v>0.49375032756392245</v>
      </c>
      <c r="C15" s="194">
        <f>整理!D32</f>
        <v>270.47797058752082</v>
      </c>
      <c r="D15" s="208">
        <f>整理!F32</f>
        <v>268.49022301443227</v>
      </c>
      <c r="E15" s="195">
        <f>整理!I32</f>
        <v>1.6845494104992579E-3</v>
      </c>
      <c r="F15" s="207">
        <f>整理!K32</f>
        <v>1.7123080557001603E-3</v>
      </c>
      <c r="G15" s="207">
        <f>整理!N32</f>
        <v>297</v>
      </c>
      <c r="H15" s="195">
        <f>整理!P32</f>
        <v>3.282</v>
      </c>
      <c r="I15" s="207">
        <f>整理!R32</f>
        <v>2.1720000000000002</v>
      </c>
      <c r="J15" s="213">
        <f>整理!U32</f>
        <v>41.750999999999998</v>
      </c>
      <c r="K15" s="196">
        <f>整理!Y32</f>
        <v>4.1459999999999999</v>
      </c>
      <c r="L15" s="220">
        <f>整理!AA32</f>
        <v>2.7480000000000002</v>
      </c>
      <c r="M15" s="203">
        <f t="shared" si="0"/>
        <v>4.5738385054988138</v>
      </c>
      <c r="N15" s="209">
        <f t="shared" si="1"/>
        <v>4.2761226568353772</v>
      </c>
      <c r="P15" s="112"/>
      <c r="T15" s="191"/>
      <c r="U15" s="191"/>
      <c r="V15" s="191"/>
      <c r="W15" s="191"/>
      <c r="X15" s="191"/>
      <c r="Y15" s="191"/>
    </row>
    <row r="16" spans="1:25" s="159" customFormat="1" ht="16">
      <c r="A16" s="193">
        <v>2011</v>
      </c>
      <c r="B16" s="207">
        <f>整理!B33</f>
        <v>0.499384362582038</v>
      </c>
      <c r="C16" s="194">
        <f>整理!D33</f>
        <v>294.47976618440003</v>
      </c>
      <c r="D16" s="208">
        <f>整理!F33</f>
        <v>292.49102529353615</v>
      </c>
      <c r="E16" s="195">
        <f>整理!I33</f>
        <v>1.6846862241124561E-3</v>
      </c>
      <c r="F16" s="207">
        <f>整理!K33</f>
        <v>1.6987928932306209E-3</v>
      </c>
      <c r="G16" s="207">
        <f>整理!N33</f>
        <v>311</v>
      </c>
      <c r="H16" s="195">
        <f>整理!P33</f>
        <v>3.4260000000000002</v>
      </c>
      <c r="I16" s="207">
        <f>整理!R33</f>
        <v>2.2679999999999998</v>
      </c>
      <c r="J16" s="213">
        <f>整理!U33</f>
        <v>41.966999999999999</v>
      </c>
      <c r="K16" s="196">
        <f>整理!Y33</f>
        <v>4.29</v>
      </c>
      <c r="L16" s="220">
        <f>整理!AA33</f>
        <v>2.8439999999999999</v>
      </c>
      <c r="M16" s="203">
        <f t="shared" si="0"/>
        <v>4.7214730594287513</v>
      </c>
      <c r="N16" s="209">
        <f t="shared" si="1"/>
        <v>4.4089301042503761</v>
      </c>
      <c r="P16" s="112"/>
      <c r="T16" s="191"/>
      <c r="U16" s="191"/>
      <c r="V16" s="191"/>
      <c r="W16" s="191"/>
      <c r="X16" s="191"/>
      <c r="Y16" s="191"/>
    </row>
    <row r="17" spans="1:25" s="159" customFormat="1" ht="16">
      <c r="A17" s="193">
        <v>2012</v>
      </c>
      <c r="B17" s="207">
        <f>整理!B34</f>
        <v>0.50486051892686568</v>
      </c>
      <c r="C17" s="194">
        <f>整理!D34</f>
        <v>318.48129110678121</v>
      </c>
      <c r="D17" s="208">
        <f>整理!F34</f>
        <v>316.49170588685803</v>
      </c>
      <c r="E17" s="195">
        <f>整理!I34</f>
        <v>1.6842749955088339E-3</v>
      </c>
      <c r="F17" s="207">
        <f>整理!K34</f>
        <v>1.7118360602234727E-3</v>
      </c>
      <c r="G17" s="207">
        <f>整理!N34</f>
        <v>325</v>
      </c>
      <c r="H17" s="195">
        <f>整理!P34</f>
        <v>3.57</v>
      </c>
      <c r="I17" s="207">
        <f>整理!R34</f>
        <v>2.3639999999999999</v>
      </c>
      <c r="J17" s="213">
        <f>整理!U34</f>
        <v>42.183</v>
      </c>
      <c r="K17" s="196">
        <f>整理!Y34</f>
        <v>4.4340000000000002</v>
      </c>
      <c r="L17" s="220">
        <f>整理!AA34</f>
        <v>2.94</v>
      </c>
      <c r="M17" s="203">
        <f t="shared" si="0"/>
        <v>4.8647392005995771</v>
      </c>
      <c r="N17" s="209">
        <f t="shared" si="1"/>
        <v>4.5492943215344477</v>
      </c>
      <c r="P17" s="112"/>
      <c r="T17" s="191"/>
      <c r="U17" s="191"/>
      <c r="V17" s="191"/>
      <c r="W17" s="191"/>
      <c r="X17" s="191"/>
      <c r="Y17" s="191"/>
    </row>
    <row r="18" spans="1:25" s="159" customFormat="1" ht="16">
      <c r="A18" s="193">
        <v>2013</v>
      </c>
      <c r="B18" s="207">
        <f>整理!B35</f>
        <v>0.51018655035803895</v>
      </c>
      <c r="C18" s="194">
        <f>整理!D35</f>
        <v>342.48260227229207</v>
      </c>
      <c r="D18" s="208">
        <f>整理!F35</f>
        <v>340.49229052862682</v>
      </c>
      <c r="E18" s="195">
        <f>整理!I35</f>
        <v>1.6844758902132013E-3</v>
      </c>
      <c r="F18" s="207">
        <f>整理!K35</f>
        <v>1.7415034758330285E-3</v>
      </c>
      <c r="G18" s="207">
        <f>整理!N35</f>
        <v>339</v>
      </c>
      <c r="H18" s="195">
        <f>整理!P35</f>
        <v>3.714</v>
      </c>
      <c r="I18" s="207">
        <f>整理!R35</f>
        <v>2.46</v>
      </c>
      <c r="J18" s="213">
        <f>整理!U35</f>
        <v>42.399000000000001</v>
      </c>
      <c r="K18" s="196">
        <f>整理!Y35</f>
        <v>4.5780000000000003</v>
      </c>
      <c r="L18" s="220">
        <f>整理!AA35</f>
        <v>3.036</v>
      </c>
      <c r="M18" s="203">
        <f t="shared" si="0"/>
        <v>5.0046255464245588</v>
      </c>
      <c r="N18" s="209">
        <f t="shared" si="1"/>
        <v>4.6939865643150815</v>
      </c>
      <c r="P18" s="112"/>
      <c r="T18" s="191"/>
      <c r="U18" s="191"/>
      <c r="V18" s="191"/>
      <c r="W18" s="191"/>
      <c r="X18" s="191"/>
      <c r="Y18" s="191"/>
    </row>
    <row r="19" spans="1:25" s="159" customFormat="1" ht="16">
      <c r="A19" s="193">
        <v>2014</v>
      </c>
      <c r="B19" s="207">
        <f>整理!B36</f>
        <v>0.51536964904134464</v>
      </c>
      <c r="C19" s="194">
        <f>整理!D36</f>
        <v>366.48374168477301</v>
      </c>
      <c r="D19" s="208">
        <f>整理!F36</f>
        <v>364.4927981743474</v>
      </c>
      <c r="E19" s="195">
        <f>整理!I36</f>
        <v>1.6840939835323057E-3</v>
      </c>
      <c r="F19" s="207">
        <f>整理!K36</f>
        <v>1.6983132644311158E-3</v>
      </c>
      <c r="G19" s="207">
        <f>整理!N36</f>
        <v>353</v>
      </c>
      <c r="H19" s="195">
        <f>整理!P36</f>
        <v>3.8580000000000001</v>
      </c>
      <c r="I19" s="207">
        <f>整理!R36</f>
        <v>2.556</v>
      </c>
      <c r="J19" s="213">
        <f>整理!U36</f>
        <v>42.615000000000002</v>
      </c>
      <c r="K19" s="196">
        <f>整理!Y36</f>
        <v>4.7220000000000004</v>
      </c>
      <c r="L19" s="220">
        <f>整理!AA36</f>
        <v>3.1320000000000001</v>
      </c>
      <c r="M19" s="203">
        <f t="shared" si="0"/>
        <v>5.140908602905661</v>
      </c>
      <c r="N19" s="209">
        <f t="shared" si="1"/>
        <v>4.802351451440285</v>
      </c>
      <c r="O19" s="201"/>
      <c r="P19" s="113"/>
      <c r="T19" s="191"/>
      <c r="U19" s="191"/>
      <c r="V19" s="191"/>
      <c r="W19" s="191"/>
      <c r="X19" s="191"/>
      <c r="Y19" s="191"/>
    </row>
    <row r="20" spans="1:25" s="159" customFormat="1" ht="16">
      <c r="A20" s="193">
        <v>2015</v>
      </c>
      <c r="B20" s="207">
        <f>整理!B37</f>
        <v>0.52041649986653316</v>
      </c>
      <c r="C20" s="194">
        <f>整理!D37</f>
        <v>390.48474101891452</v>
      </c>
      <c r="D20" s="208">
        <f>整理!F37</f>
        <v>388.49324309494654</v>
      </c>
      <c r="E20" s="195">
        <f>整理!I37</f>
        <v>1.6844758902132013E-3</v>
      </c>
      <c r="F20" s="207">
        <f>整理!K37</f>
        <v>1.7268890060870336E-3</v>
      </c>
      <c r="G20" s="207">
        <f>整理!N37</f>
        <v>367</v>
      </c>
      <c r="H20" s="195">
        <f>整理!P37</f>
        <v>4.0019999999999998</v>
      </c>
      <c r="I20" s="207">
        <f>整理!R37</f>
        <v>2.6520000000000001</v>
      </c>
      <c r="J20" s="213">
        <f>整理!U37</f>
        <v>42.831000000000003</v>
      </c>
      <c r="K20" s="196">
        <f>整理!Y37</f>
        <v>4.8659999999999997</v>
      </c>
      <c r="L20" s="220">
        <f>整理!AA37</f>
        <v>3.2280000000000002</v>
      </c>
      <c r="M20" s="203">
        <f t="shared" si="0"/>
        <v>5.2745678245320846</v>
      </c>
      <c r="N20" s="209">
        <f t="shared" si="1"/>
        <v>4.9412040836958395</v>
      </c>
      <c r="O20" s="201"/>
      <c r="P20" s="113"/>
      <c r="T20" s="191"/>
      <c r="U20" s="191"/>
      <c r="V20" s="191"/>
      <c r="W20" s="191"/>
      <c r="X20" s="191"/>
      <c r="Y20" s="191"/>
    </row>
    <row r="21" spans="1:25" s="159" customFormat="1" ht="16">
      <c r="A21" s="193">
        <v>2016</v>
      </c>
      <c r="B21" s="207">
        <f>整理!B38</f>
        <v>0.52533332818862177</v>
      </c>
      <c r="C21" s="194">
        <f>整理!D38</f>
        <v>414.48562461154876</v>
      </c>
      <c r="D21" s="208">
        <f>整理!F38</f>
        <v>412.49363623974801</v>
      </c>
      <c r="E21" s="195">
        <f>整理!I38</f>
        <v>1.6846194408897612E-3</v>
      </c>
      <c r="F21" s="207">
        <f>整理!K38</f>
        <v>1.7168967831636983E-3</v>
      </c>
      <c r="G21" s="207">
        <f>整理!N38</f>
        <v>381</v>
      </c>
      <c r="H21" s="195">
        <f>整理!P38</f>
        <v>4.1459999999999999</v>
      </c>
      <c r="I21" s="207">
        <f>整理!R38</f>
        <v>2.7480000000000002</v>
      </c>
      <c r="J21" s="213">
        <f>整理!U38</f>
        <v>43.046999999999997</v>
      </c>
      <c r="K21" s="196">
        <f>整理!Y38</f>
        <v>5.01</v>
      </c>
      <c r="L21" s="220">
        <f>整理!AA38</f>
        <v>3.3239999999999998</v>
      </c>
      <c r="M21" s="203">
        <f t="shared" si="0"/>
        <v>5.405350992737973</v>
      </c>
      <c r="N21" s="209">
        <f t="shared" si="1"/>
        <v>5.0591803881690875</v>
      </c>
      <c r="O21" s="201"/>
      <c r="P21" s="113"/>
      <c r="T21" s="191"/>
      <c r="U21" s="191"/>
      <c r="V21" s="191"/>
      <c r="W21" s="191"/>
      <c r="X21" s="191"/>
      <c r="Y21" s="191"/>
    </row>
    <row r="22" spans="1:25" s="159" customFormat="1" ht="16">
      <c r="A22" s="193">
        <v>2017</v>
      </c>
      <c r="B22" s="207">
        <f>整理!B39</f>
        <v>0.530125941945082</v>
      </c>
      <c r="C22" s="194">
        <f>整理!D39</f>
        <v>438.48641147029088</v>
      </c>
      <c r="D22" s="208">
        <f>整理!F39</f>
        <v>436.49398614973978</v>
      </c>
      <c r="E22" s="195">
        <f>整理!I39</f>
        <v>1.6851264532373156E-3</v>
      </c>
      <c r="F22" s="207">
        <f>整理!K39</f>
        <v>1.7335031834115422E-3</v>
      </c>
      <c r="G22" s="207">
        <f>整理!N39</f>
        <v>395</v>
      </c>
      <c r="H22" s="195">
        <f>整理!P39</f>
        <v>4.29</v>
      </c>
      <c r="I22" s="207">
        <f>整理!R39</f>
        <v>2.8439999999999999</v>
      </c>
      <c r="J22" s="213">
        <f>整理!U39</f>
        <v>43.262999999999998</v>
      </c>
      <c r="K22" s="196">
        <f>整理!Y39</f>
        <v>5.1539999999999999</v>
      </c>
      <c r="L22" s="220">
        <f>整理!AA39</f>
        <v>3.42</v>
      </c>
      <c r="M22" s="203">
        <f t="shared" si="0"/>
        <v>5.5337956632688998</v>
      </c>
      <c r="N22" s="209">
        <f t="shared" si="1"/>
        <v>5.1878516351163961</v>
      </c>
      <c r="O22" s="201"/>
      <c r="P22" s="113"/>
      <c r="T22" s="191"/>
      <c r="U22" s="191"/>
      <c r="V22" s="191"/>
      <c r="W22" s="191"/>
      <c r="X22" s="191"/>
      <c r="Y22" s="191"/>
    </row>
    <row r="23" spans="1:25" s="159" customFormat="1" ht="16">
      <c r="A23" s="193">
        <v>2018</v>
      </c>
      <c r="B23" s="207">
        <f>整理!B40</f>
        <v>0.53479976894171144</v>
      </c>
      <c r="C23" s="194">
        <f>整理!D40</f>
        <v>462.48711665659943</v>
      </c>
      <c r="D23" s="208">
        <f>整理!F40</f>
        <v>460.494299585222</v>
      </c>
      <c r="E23" s="195">
        <f>整理!I40</f>
        <v>1.6855466658606496E-3</v>
      </c>
      <c r="F23" s="207">
        <f>整理!K40</f>
        <v>1.7157914941982458E-3</v>
      </c>
      <c r="G23" s="207">
        <f>整理!N40</f>
        <v>409</v>
      </c>
      <c r="H23" s="195">
        <f>整理!P40</f>
        <v>4.4340000000000002</v>
      </c>
      <c r="I23" s="207">
        <f>整理!R40</f>
        <v>2.94</v>
      </c>
      <c r="J23" s="213">
        <f>整理!U40</f>
        <v>43.478999999999999</v>
      </c>
      <c r="K23" s="196">
        <f>整理!Y40</f>
        <v>5.298</v>
      </c>
      <c r="L23" s="220">
        <f>整理!AA40</f>
        <v>3.516</v>
      </c>
      <c r="M23" s="203">
        <f t="shared" si="0"/>
        <v>5.6598514031077789</v>
      </c>
      <c r="N23" s="209">
        <f>GEOMEAN(F23,B23,D23,I23,J23,G23)</f>
        <v>5.2971023070856535</v>
      </c>
      <c r="O23" s="201"/>
      <c r="P23" s="113"/>
    </row>
    <row r="24" spans="1:25" ht="16">
      <c r="A24" s="197">
        <v>2019</v>
      </c>
      <c r="B24" s="217">
        <f>整理!B41</f>
        <v>0.5393598899705937</v>
      </c>
      <c r="C24" s="214"/>
      <c r="D24" s="215">
        <f>整理!F41</f>
        <v>484.49458196688681</v>
      </c>
      <c r="E24" s="216"/>
      <c r="F24" s="217">
        <f>整理!K41</f>
        <v>5.2157766287860167E-2</v>
      </c>
      <c r="G24" s="217">
        <f>整理!N41</f>
        <v>423</v>
      </c>
      <c r="H24" s="216"/>
      <c r="I24" s="217">
        <f>整理!R41</f>
        <v>3.036</v>
      </c>
      <c r="J24" s="218">
        <f>整理!U41</f>
        <v>36.405000000000001</v>
      </c>
      <c r="K24" s="216"/>
      <c r="L24" s="217">
        <f>整理!AA41</f>
        <v>3.6120000000000001</v>
      </c>
      <c r="M24" s="204"/>
      <c r="N24" s="219">
        <f>GEOMEAN(F24,B24,D24,I24,J24,G24)</f>
        <v>9.2764460017157457</v>
      </c>
      <c r="O24" s="202"/>
      <c r="P24" s="200"/>
    </row>
    <row r="25" spans="1:25" ht="1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49"/>
      <c r="L25" s="49"/>
      <c r="M25" s="49"/>
      <c r="N25" s="49"/>
      <c r="O25" s="198"/>
      <c r="P25" s="198"/>
    </row>
    <row r="26" spans="1:25" ht="15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49"/>
      <c r="L26" s="49"/>
      <c r="M26" s="49"/>
      <c r="N26" s="49"/>
      <c r="O26" s="198"/>
      <c r="P26" s="198"/>
    </row>
    <row r="27" spans="1:25" ht="15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49"/>
      <c r="L27" s="49"/>
      <c r="M27" s="49"/>
      <c r="N27" s="49"/>
      <c r="O27" s="198"/>
      <c r="P27" s="198"/>
    </row>
    <row r="28" spans="1:25" ht="1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49"/>
      <c r="L28" s="49"/>
      <c r="M28" s="49"/>
      <c r="N28" s="49"/>
      <c r="O28" s="198"/>
      <c r="P28" s="198"/>
    </row>
    <row r="29" spans="1:25" ht="15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49"/>
      <c r="L29" s="49"/>
      <c r="M29" s="49"/>
      <c r="N29" s="49"/>
      <c r="O29" s="198"/>
      <c r="P29" s="198"/>
    </row>
    <row r="30" spans="1:25" ht="15">
      <c r="A30" s="51"/>
      <c r="B30" s="50"/>
      <c r="C30" s="50"/>
      <c r="D30" s="50"/>
      <c r="E30" s="50"/>
      <c r="F30" s="50"/>
      <c r="G30" s="50"/>
      <c r="H30" s="50"/>
      <c r="I30" s="50"/>
      <c r="J30" s="50"/>
      <c r="K30" s="49"/>
      <c r="L30" s="49"/>
      <c r="M30" s="49"/>
      <c r="N30" s="49"/>
      <c r="O30" s="198"/>
      <c r="P30" s="198"/>
    </row>
    <row r="31" spans="1:25" ht="1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49"/>
      <c r="L31" s="49"/>
      <c r="M31" s="49"/>
      <c r="N31" s="49"/>
      <c r="O31" s="198"/>
      <c r="P31" s="198"/>
    </row>
    <row r="32" spans="1:25" ht="15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49"/>
      <c r="L32" s="49"/>
      <c r="M32" s="49"/>
      <c r="N32" s="49"/>
      <c r="O32" s="198"/>
      <c r="P32" s="198"/>
    </row>
    <row r="33" spans="1:16" ht="15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49"/>
      <c r="L33" s="49"/>
      <c r="M33" s="49"/>
      <c r="N33" s="49"/>
      <c r="O33" s="198"/>
      <c r="P33" s="198"/>
    </row>
    <row r="34" spans="1:16" ht="1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49"/>
      <c r="L34" s="49"/>
      <c r="M34" s="49"/>
      <c r="N34" s="49"/>
      <c r="O34" s="198"/>
      <c r="P34" s="198"/>
    </row>
    <row r="35" spans="1:16" ht="1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49"/>
      <c r="L35" s="49"/>
      <c r="M35" s="49"/>
      <c r="N35" s="49"/>
      <c r="O35" s="198"/>
      <c r="P35" s="198"/>
    </row>
    <row r="36" spans="1:16" ht="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49"/>
      <c r="L36" s="49"/>
      <c r="M36" s="49"/>
      <c r="N36" s="49"/>
      <c r="O36" s="198"/>
      <c r="P36" s="198"/>
    </row>
    <row r="37" spans="1:16" ht="15">
      <c r="A37" s="50"/>
      <c r="B37" s="50"/>
      <c r="C37" s="50"/>
      <c r="D37" s="50"/>
      <c r="E37" s="50"/>
      <c r="F37" s="50"/>
      <c r="G37" s="50"/>
      <c r="H37" s="49"/>
      <c r="I37" s="50"/>
      <c r="J37" s="50"/>
      <c r="K37" s="49"/>
      <c r="L37" s="49"/>
      <c r="M37" s="49"/>
      <c r="N37" s="49"/>
      <c r="O37" s="198"/>
      <c r="P37" s="198"/>
    </row>
    <row r="38" spans="1:16" ht="15">
      <c r="A38" s="52"/>
      <c r="B38" s="50"/>
      <c r="C38" s="50"/>
      <c r="D38" s="52"/>
      <c r="E38" s="52"/>
      <c r="F38" s="50"/>
      <c r="G38" s="50"/>
      <c r="H38" s="50"/>
      <c r="I38" s="50"/>
      <c r="J38" s="50"/>
      <c r="K38" s="49"/>
      <c r="L38" s="49"/>
      <c r="M38" s="49"/>
      <c r="N38" s="49"/>
      <c r="O38" s="198"/>
      <c r="P38" s="198"/>
    </row>
    <row r="39" spans="1:16" ht="1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49"/>
      <c r="L39" s="49"/>
      <c r="M39" s="49"/>
      <c r="N39" s="49"/>
      <c r="O39" s="198"/>
      <c r="P39" s="198"/>
    </row>
    <row r="40" spans="1:16" ht="1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49"/>
      <c r="L40" s="49"/>
      <c r="M40" s="49"/>
      <c r="N40" s="49"/>
      <c r="O40" s="198"/>
      <c r="P40" s="198"/>
    </row>
    <row r="41" spans="1:16" ht="15">
      <c r="A41" s="50"/>
      <c r="B41" s="50"/>
      <c r="C41" s="50"/>
      <c r="D41" s="50"/>
      <c r="E41" s="50"/>
      <c r="F41" s="52"/>
      <c r="G41" s="52"/>
      <c r="H41" s="52"/>
      <c r="I41" s="52"/>
      <c r="J41" s="52"/>
      <c r="K41" s="49"/>
      <c r="L41" s="49"/>
      <c r="M41" s="49"/>
      <c r="N41" s="49"/>
      <c r="O41" s="198"/>
      <c r="P41" s="198"/>
    </row>
    <row r="42" spans="1:16" ht="1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49"/>
      <c r="L42" s="49"/>
      <c r="M42" s="49"/>
      <c r="N42" s="49"/>
      <c r="O42" s="198"/>
      <c r="P42" s="198"/>
    </row>
    <row r="43" spans="1:16" ht="15">
      <c r="A43" s="52"/>
      <c r="B43" s="52"/>
      <c r="C43" s="52"/>
      <c r="D43" s="52"/>
      <c r="E43" s="52"/>
      <c r="F43" s="50"/>
      <c r="G43" s="50"/>
      <c r="H43" s="50"/>
      <c r="I43" s="50"/>
      <c r="J43" s="50"/>
      <c r="K43" s="49"/>
      <c r="L43" s="49"/>
      <c r="M43" s="49"/>
      <c r="N43" s="49"/>
      <c r="O43" s="198"/>
      <c r="P43" s="198"/>
    </row>
    <row r="44" spans="1:16" ht="1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49"/>
      <c r="L44" s="49"/>
      <c r="M44" s="49"/>
      <c r="N44" s="49"/>
      <c r="O44" s="198"/>
      <c r="P44" s="198"/>
    </row>
    <row r="45" spans="1:16" ht="1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49"/>
      <c r="L45" s="49"/>
      <c r="M45" s="49"/>
      <c r="N45" s="49"/>
      <c r="O45" s="198"/>
      <c r="P45" s="198"/>
    </row>
    <row r="46" spans="1:16" ht="15">
      <c r="A46" s="200"/>
      <c r="B46" s="200"/>
      <c r="C46" s="200"/>
      <c r="D46" s="200"/>
      <c r="E46" s="200"/>
      <c r="F46" s="200"/>
      <c r="G46" s="200"/>
      <c r="H46" s="200"/>
      <c r="I46" s="200"/>
      <c r="J46" s="200"/>
      <c r="K46" s="198"/>
      <c r="L46" s="198"/>
      <c r="M46" s="198"/>
      <c r="N46" s="198"/>
      <c r="O46" s="198"/>
      <c r="P46" s="198"/>
    </row>
    <row r="47" spans="1:16" ht="15">
      <c r="A47" s="200"/>
      <c r="B47" s="200"/>
      <c r="C47" s="200"/>
      <c r="D47" s="200"/>
      <c r="E47" s="200"/>
      <c r="F47" s="200"/>
      <c r="G47" s="200"/>
      <c r="H47" s="200"/>
      <c r="I47" s="200"/>
      <c r="J47" s="200"/>
      <c r="K47" s="198"/>
      <c r="L47" s="198"/>
      <c r="M47" s="198"/>
      <c r="N47" s="198"/>
      <c r="O47" s="198"/>
      <c r="P47" s="198"/>
    </row>
    <row r="48" spans="1:16" ht="15">
      <c r="A48" s="198"/>
      <c r="B48" s="198"/>
      <c r="C48" s="198"/>
      <c r="D48" s="198"/>
      <c r="E48" s="198"/>
      <c r="F48" s="200"/>
      <c r="G48" s="200"/>
      <c r="H48" s="200"/>
      <c r="I48" s="200"/>
      <c r="J48" s="200"/>
      <c r="K48" s="198"/>
      <c r="L48" s="198"/>
      <c r="M48" s="198"/>
      <c r="N48" s="198"/>
      <c r="O48" s="198"/>
    </row>
    <row r="49" spans="1:15" ht="15">
      <c r="A49" s="198"/>
      <c r="B49" s="198"/>
      <c r="C49" s="198"/>
      <c r="D49" s="198"/>
      <c r="E49" s="198"/>
      <c r="F49" s="199"/>
      <c r="G49" s="200"/>
      <c r="H49" s="199"/>
      <c r="I49" s="199"/>
      <c r="J49" s="199"/>
      <c r="K49" s="198"/>
      <c r="L49" s="198"/>
      <c r="M49" s="198"/>
      <c r="N49" s="198"/>
      <c r="O49" s="198"/>
    </row>
    <row r="50" spans="1:15" ht="15">
      <c r="A50" s="198"/>
      <c r="B50" s="198"/>
      <c r="C50" s="198"/>
      <c r="D50" s="198"/>
      <c r="E50" s="198"/>
      <c r="F50" s="200"/>
      <c r="G50" s="200"/>
      <c r="H50" s="200"/>
      <c r="I50" s="200"/>
      <c r="J50" s="200"/>
      <c r="K50" s="198"/>
      <c r="L50" s="198"/>
      <c r="M50" s="198"/>
      <c r="N50" s="198"/>
      <c r="O50" s="198"/>
    </row>
    <row r="51" spans="1:15" ht="15">
      <c r="F51"/>
      <c r="G51"/>
      <c r="H51"/>
      <c r="I51"/>
      <c r="J51"/>
    </row>
    <row r="54" spans="1:15" ht="15">
      <c r="F54"/>
      <c r="G54"/>
      <c r="H54"/>
      <c r="I54"/>
      <c r="J54"/>
    </row>
    <row r="55" spans="1:15" ht="15">
      <c r="G55"/>
    </row>
    <row r="56" spans="1:15" ht="15">
      <c r="G56"/>
    </row>
    <row r="57" spans="1:15" ht="15">
      <c r="G57"/>
    </row>
    <row r="58" spans="1:15" ht="15">
      <c r="G58"/>
    </row>
    <row r="59" spans="1:15" ht="15">
      <c r="G59"/>
    </row>
    <row r="60" spans="1:15" ht="15">
      <c r="G60"/>
    </row>
    <row r="61" spans="1:15" ht="15">
      <c r="G61" s="26"/>
    </row>
    <row r="62" spans="1:15" ht="15">
      <c r="G62"/>
    </row>
    <row r="63" spans="1:15" ht="15">
      <c r="A63"/>
      <c r="B63"/>
      <c r="C63"/>
      <c r="D63"/>
      <c r="E63"/>
      <c r="F63"/>
      <c r="G63"/>
      <c r="H63"/>
      <c r="I63"/>
      <c r="J63"/>
    </row>
    <row r="64" spans="1:15" ht="15">
      <c r="A64"/>
      <c r="B64"/>
      <c r="C64"/>
      <c r="D64"/>
      <c r="E64"/>
      <c r="F64"/>
      <c r="G64"/>
      <c r="H64"/>
      <c r="I64"/>
      <c r="J64"/>
    </row>
    <row r="65" spans="1:10" ht="15">
      <c r="A65"/>
      <c r="B65"/>
      <c r="C65"/>
      <c r="D65"/>
      <c r="E65"/>
      <c r="F65"/>
      <c r="G65"/>
      <c r="H65"/>
      <c r="I65"/>
      <c r="J65"/>
    </row>
    <row r="66" spans="1:10" ht="15">
      <c r="A66"/>
      <c r="B66"/>
      <c r="C66"/>
      <c r="D66"/>
      <c r="E66"/>
      <c r="F66"/>
      <c r="G66"/>
      <c r="H66"/>
      <c r="I66"/>
      <c r="J66"/>
    </row>
    <row r="67" spans="1:10" ht="15">
      <c r="A67"/>
      <c r="B67"/>
      <c r="C67"/>
      <c r="D67"/>
      <c r="E67"/>
      <c r="F67"/>
      <c r="G67"/>
      <c r="H67"/>
      <c r="I67"/>
      <c r="J67"/>
    </row>
    <row r="68" spans="1:10" ht="15">
      <c r="F68"/>
      <c r="G68"/>
      <c r="H68"/>
      <c r="I68"/>
      <c r="J68"/>
    </row>
    <row r="69" spans="1:10" ht="15">
      <c r="F69"/>
      <c r="G69"/>
      <c r="H69"/>
      <c r="I69"/>
      <c r="J69"/>
    </row>
    <row r="70" spans="1:10" ht="15">
      <c r="F70"/>
      <c r="G70"/>
      <c r="H70"/>
      <c r="I70"/>
      <c r="J70"/>
    </row>
    <row r="71" spans="1:10" ht="15">
      <c r="F71"/>
      <c r="G71"/>
      <c r="H71"/>
      <c r="I71"/>
      <c r="J71"/>
    </row>
    <row r="72" spans="1:10" ht="15">
      <c r="F72"/>
      <c r="G72"/>
      <c r="H72"/>
      <c r="I72"/>
      <c r="J72"/>
    </row>
    <row r="73" spans="1:10" ht="15">
      <c r="F73"/>
      <c r="G73"/>
      <c r="H73"/>
      <c r="I73"/>
      <c r="J73"/>
    </row>
    <row r="74" spans="1:10" ht="15">
      <c r="F74"/>
      <c r="G74"/>
      <c r="H74"/>
      <c r="I74"/>
      <c r="J74"/>
    </row>
    <row r="75" spans="1:10" ht="15">
      <c r="F75" s="26"/>
      <c r="G75"/>
      <c r="H75"/>
      <c r="I75"/>
      <c r="J75"/>
    </row>
    <row r="76" spans="1:10" ht="15">
      <c r="F76"/>
      <c r="G76"/>
      <c r="H76"/>
      <c r="I76"/>
      <c r="J76"/>
    </row>
    <row r="77" spans="1:10" ht="15">
      <c r="F77"/>
      <c r="G77"/>
      <c r="H77"/>
      <c r="I77"/>
      <c r="J77"/>
    </row>
    <row r="78" spans="1:10" ht="15">
      <c r="F78"/>
      <c r="G78"/>
      <c r="H78"/>
      <c r="I78"/>
      <c r="J78"/>
    </row>
    <row r="79" spans="1:10" ht="15">
      <c r="G79"/>
    </row>
    <row r="80" spans="1:10" ht="15">
      <c r="G80" s="26"/>
    </row>
    <row r="81" spans="7:7" ht="15">
      <c r="G81"/>
    </row>
    <row r="82" spans="7:7" ht="15">
      <c r="G82"/>
    </row>
    <row r="83" spans="7:7" ht="15">
      <c r="G83"/>
    </row>
    <row r="84" spans="7:7" ht="15">
      <c r="G84"/>
    </row>
    <row r="85" spans="7:7" ht="15">
      <c r="G85"/>
    </row>
  </sheetData>
  <mergeCells count="10">
    <mergeCell ref="C3:D3"/>
    <mergeCell ref="E3:F3"/>
    <mergeCell ref="H3:I3"/>
    <mergeCell ref="K3:L3"/>
    <mergeCell ref="M3:N3"/>
    <mergeCell ref="C2:D2"/>
    <mergeCell ref="E2:F2"/>
    <mergeCell ref="H2:I2"/>
    <mergeCell ref="K2:L2"/>
    <mergeCell ref="M2:N2"/>
  </mergeCells>
  <phoneticPr fontId="4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78B6-74BE-9246-B4B3-DB3484403FF6}">
  <sheetPr>
    <tabColor rgb="FFFF0000"/>
  </sheetPr>
  <dimension ref="A1:Z86"/>
  <sheetViews>
    <sheetView topLeftCell="A14" zoomScaleNormal="100" workbookViewId="0">
      <selection activeCell="K11" sqref="K11"/>
    </sheetView>
  </sheetViews>
  <sheetFormatPr baseColWidth="10" defaultColWidth="9" defaultRowHeight="14"/>
  <cols>
    <col min="1" max="1" width="2.6640625" style="25" customWidth="1"/>
    <col min="2" max="2" width="7.5" style="25" customWidth="1"/>
    <col min="3" max="3" width="9.33203125" style="25" customWidth="1"/>
    <col min="4" max="7" width="7.33203125" style="25" customWidth="1"/>
    <col min="8" max="8" width="7.83203125" style="25" customWidth="1"/>
    <col min="9" max="12" width="7.33203125" style="25" customWidth="1"/>
    <col min="13" max="14" width="8.1640625" style="25" customWidth="1"/>
    <col min="15" max="16" width="7.33203125" style="25" customWidth="1"/>
    <col min="17" max="16384" width="9" style="25"/>
  </cols>
  <sheetData>
    <row r="1" spans="1:26" ht="38" customHeight="1">
      <c r="B1" s="156"/>
      <c r="C1" s="156"/>
      <c r="D1" s="156"/>
      <c r="E1" s="156"/>
      <c r="F1" s="157"/>
      <c r="G1" s="156"/>
      <c r="H1" s="156"/>
      <c r="I1" s="156"/>
      <c r="J1" s="156"/>
      <c r="K1" s="156"/>
      <c r="L1" s="157"/>
      <c r="M1" s="156"/>
      <c r="N1" s="156"/>
      <c r="O1" s="156"/>
      <c r="P1" s="158"/>
      <c r="Q1"/>
    </row>
    <row r="2" spans="1:26" ht="31.5" customHeight="1">
      <c r="A2" s="49"/>
      <c r="B2" s="249"/>
      <c r="C2" s="248" t="s">
        <v>118</v>
      </c>
      <c r="D2" s="275" t="s">
        <v>96</v>
      </c>
      <c r="E2" s="275"/>
      <c r="F2" s="275" t="s">
        <v>13</v>
      </c>
      <c r="G2" s="275"/>
      <c r="H2" s="248" t="s">
        <v>212</v>
      </c>
      <c r="I2" s="275" t="s">
        <v>211</v>
      </c>
      <c r="J2" s="275"/>
      <c r="K2" s="275" t="s">
        <v>203</v>
      </c>
      <c r="L2" s="275"/>
      <c r="M2" s="275" t="s">
        <v>2208</v>
      </c>
      <c r="N2" s="275"/>
      <c r="O2" s="278" t="s">
        <v>2207</v>
      </c>
      <c r="P2" s="278"/>
      <c r="Q2"/>
    </row>
    <row r="3" spans="1:26" ht="31.5" customHeight="1">
      <c r="A3" s="49"/>
      <c r="B3" s="225"/>
      <c r="C3" s="222" t="s">
        <v>97</v>
      </c>
      <c r="D3" s="268" t="s">
        <v>2209</v>
      </c>
      <c r="E3" s="268"/>
      <c r="F3" s="269" t="s">
        <v>177</v>
      </c>
      <c r="G3" s="269"/>
      <c r="H3" s="222" t="s">
        <v>2210</v>
      </c>
      <c r="I3" s="269" t="s">
        <v>213</v>
      </c>
      <c r="J3" s="269"/>
      <c r="K3" s="269" t="s">
        <v>214</v>
      </c>
      <c r="L3" s="269"/>
      <c r="M3" s="269" t="s">
        <v>215</v>
      </c>
      <c r="N3" s="269"/>
      <c r="O3" s="277" t="s">
        <v>217</v>
      </c>
      <c r="P3" s="277"/>
      <c r="Q3"/>
    </row>
    <row r="4" spans="1:26" ht="34">
      <c r="A4" s="49"/>
      <c r="B4" s="88"/>
      <c r="C4" s="89" t="s">
        <v>2200</v>
      </c>
      <c r="D4" s="90" t="s">
        <v>2202</v>
      </c>
      <c r="E4" s="91" t="s">
        <v>2203</v>
      </c>
      <c r="F4" s="90" t="s">
        <v>2204</v>
      </c>
      <c r="G4" s="91" t="s">
        <v>2203</v>
      </c>
      <c r="H4" s="92" t="s">
        <v>2201</v>
      </c>
      <c r="I4" s="90" t="s">
        <v>2204</v>
      </c>
      <c r="J4" s="91" t="s">
        <v>2203</v>
      </c>
      <c r="K4" s="93" t="s">
        <v>2206</v>
      </c>
      <c r="L4" s="247" t="s">
        <v>2205</v>
      </c>
      <c r="M4" s="90" t="s">
        <v>2204</v>
      </c>
      <c r="N4" s="91" t="s">
        <v>2203</v>
      </c>
      <c r="O4" s="250" t="s">
        <v>2204</v>
      </c>
      <c r="P4" s="251" t="s">
        <v>2203</v>
      </c>
      <c r="Q4" s="69"/>
      <c r="R4" s="69"/>
    </row>
    <row r="5" spans="1:26" ht="16" hidden="1">
      <c r="A5" s="49"/>
      <c r="B5" s="225">
        <v>2000</v>
      </c>
      <c r="C5" s="75">
        <f>整理!B22</f>
        <v>0.42646035642223401</v>
      </c>
      <c r="D5" s="234">
        <f>整理!D22</f>
        <v>30.303011449104353</v>
      </c>
      <c r="E5" s="85">
        <f>整理!G22</f>
        <v>29.832130539512058</v>
      </c>
      <c r="F5" s="75">
        <f>整理!I22</f>
        <v>1.6852579932393425E-3</v>
      </c>
      <c r="G5" s="76">
        <f>整理!L22</f>
        <v>1.687093143903791E-3</v>
      </c>
      <c r="H5" s="75">
        <f>整理!N22</f>
        <v>157</v>
      </c>
      <c r="I5" s="75">
        <f>整理!P22</f>
        <v>1.8420000000000001</v>
      </c>
      <c r="J5" s="76">
        <f>整理!S22</f>
        <v>1.6830000000000001</v>
      </c>
      <c r="K5" s="86">
        <f>整理!U22</f>
        <v>39.591000000000001</v>
      </c>
      <c r="L5" s="87">
        <f>整理!W22</f>
        <v>32.984999999999999</v>
      </c>
      <c r="M5" s="77">
        <f>整理!Y22</f>
        <v>2.706</v>
      </c>
      <c r="N5" s="78">
        <f>整理!AB22</f>
        <v>2.4750000000000001</v>
      </c>
      <c r="O5" s="252">
        <f>GEOMEAN(C5,D5,F5,I5,H5,K5)</f>
        <v>2.5088195974330989</v>
      </c>
      <c r="P5" s="253">
        <f>GEOMEAN(G5,C5,E5,J5,L5,H5)</f>
        <v>2.3914815917309631</v>
      </c>
      <c r="Q5"/>
      <c r="U5" s="34"/>
      <c r="V5" s="34"/>
      <c r="W5" s="34"/>
      <c r="X5" s="34"/>
      <c r="Y5" s="34"/>
      <c r="Z5" s="34"/>
    </row>
    <row r="6" spans="1:26" ht="16" hidden="1">
      <c r="A6" s="49"/>
      <c r="B6" s="225">
        <v>2001</v>
      </c>
      <c r="C6" s="75">
        <f>整理!B23</f>
        <v>0.43428307244004927</v>
      </c>
      <c r="D6" s="234">
        <f>整理!D23</f>
        <v>54.390389860844394</v>
      </c>
      <c r="E6" s="85">
        <f>整理!G23</f>
        <v>53.90720326642284</v>
      </c>
      <c r="F6" s="75">
        <f>整理!I23</f>
        <v>1.6851940976301038E-3</v>
      </c>
      <c r="G6" s="76">
        <f>整理!L23</f>
        <v>1.6947595716989498E-3</v>
      </c>
      <c r="H6" s="75">
        <f>整理!N23</f>
        <v>171</v>
      </c>
      <c r="I6" s="75">
        <f>整理!P23</f>
        <v>1.986</v>
      </c>
      <c r="J6" s="76">
        <f>整理!S23</f>
        <v>1.8149999999999999</v>
      </c>
      <c r="K6" s="86">
        <f>整理!U23</f>
        <v>39.807000000000002</v>
      </c>
      <c r="L6" s="87">
        <f>整理!W23</f>
        <v>33.164999999999999</v>
      </c>
      <c r="M6" s="77">
        <f>整理!Y23</f>
        <v>2.85</v>
      </c>
      <c r="N6" s="78">
        <f>整理!AB23</f>
        <v>2.6070000000000002</v>
      </c>
      <c r="O6" s="252">
        <f t="shared" ref="O6:O22" si="0">GEOMEAN(C6,D6,F6,I6,H6,K6)</f>
        <v>2.8519810424051286</v>
      </c>
      <c r="P6" s="253">
        <f t="shared" ref="P6:P24" si="1">GEOMEAN(G6,C6,E6,J6,L6,H6)</f>
        <v>2.7238305711512112</v>
      </c>
      <c r="Q6"/>
      <c r="U6" s="34"/>
      <c r="V6" s="34"/>
      <c r="W6" s="34"/>
      <c r="X6" s="34"/>
      <c r="Y6" s="34"/>
      <c r="Z6" s="34"/>
    </row>
    <row r="7" spans="1:26" ht="16" hidden="1">
      <c r="A7" s="49"/>
      <c r="B7" s="225">
        <v>2002</v>
      </c>
      <c r="C7" s="75">
        <f>整理!B24</f>
        <v>0.44181949161720857</v>
      </c>
      <c r="D7" s="234">
        <f>整理!D24</f>
        <v>78.424003247556755</v>
      </c>
      <c r="E7" s="85">
        <f>整理!G24</f>
        <v>77.935829858009285</v>
      </c>
      <c r="F7" s="75">
        <f>整理!I24</f>
        <v>1.6850791081482329E-3</v>
      </c>
      <c r="G7" s="76">
        <f>整理!L24</f>
        <v>1.6850791081482329E-3</v>
      </c>
      <c r="H7" s="75">
        <f>整理!N24</f>
        <v>185</v>
      </c>
      <c r="I7" s="75">
        <f>整理!P24</f>
        <v>2.13</v>
      </c>
      <c r="J7" s="76">
        <f>整理!S24</f>
        <v>1.9470000000000001</v>
      </c>
      <c r="K7" s="86">
        <f>整理!U24</f>
        <v>40.023000000000003</v>
      </c>
      <c r="L7" s="87">
        <f>整理!W24</f>
        <v>33.344999999999999</v>
      </c>
      <c r="M7" s="77">
        <f>整理!Y24</f>
        <v>2.9940000000000002</v>
      </c>
      <c r="N7" s="78">
        <f>整理!AB24</f>
        <v>2.7389999999999999</v>
      </c>
      <c r="O7" s="252">
        <f t="shared" si="0"/>
        <v>3.1190992243143012</v>
      </c>
      <c r="P7" s="253">
        <f t="shared" si="1"/>
        <v>2.9775686866967397</v>
      </c>
      <c r="Q7"/>
      <c r="U7" s="34"/>
      <c r="V7" s="34"/>
      <c r="W7" s="34"/>
      <c r="X7" s="34"/>
      <c r="Y7" s="34"/>
      <c r="Z7" s="34"/>
    </row>
    <row r="8" spans="1:26" ht="16" hidden="1">
      <c r="A8" s="49"/>
      <c r="B8" s="225">
        <v>2003</v>
      </c>
      <c r="C8" s="75">
        <f>整理!B25</f>
        <v>0.44908871313907184</v>
      </c>
      <c r="D8" s="234">
        <f>整理!D25</f>
        <v>102.44182755164692</v>
      </c>
      <c r="E8" s="85">
        <f>整理!G25</f>
        <v>101.95095019974082</v>
      </c>
      <c r="F8" s="75">
        <f>整理!I25</f>
        <v>1.6842749955088339E-3</v>
      </c>
      <c r="G8" s="76">
        <f>整理!L25</f>
        <v>1.6922680376552928E-3</v>
      </c>
      <c r="H8" s="75">
        <f>整理!N25</f>
        <v>199</v>
      </c>
      <c r="I8" s="75">
        <f>整理!P25</f>
        <v>2.274</v>
      </c>
      <c r="J8" s="76">
        <f>整理!S25</f>
        <v>2.0790000000000002</v>
      </c>
      <c r="K8" s="86">
        <f>整理!U25</f>
        <v>40.238999999999997</v>
      </c>
      <c r="L8" s="87">
        <f>整理!W25</f>
        <v>33.524999999999999</v>
      </c>
      <c r="M8" s="77">
        <f>整理!Y25</f>
        <v>3.1379999999999999</v>
      </c>
      <c r="N8" s="78">
        <f>整理!AB25</f>
        <v>2.871</v>
      </c>
      <c r="O8" s="252">
        <f t="shared" si="0"/>
        <v>3.349028647622593</v>
      </c>
      <c r="P8" s="253">
        <f t="shared" si="1"/>
        <v>3.20045324496343</v>
      </c>
      <c r="Q8"/>
      <c r="U8" s="34"/>
      <c r="V8" s="34"/>
      <c r="W8" s="34"/>
      <c r="X8" s="34"/>
      <c r="Y8" s="34"/>
      <c r="Z8" s="34"/>
    </row>
    <row r="9" spans="1:26" ht="16" hidden="1">
      <c r="A9" s="49"/>
      <c r="B9" s="225">
        <v>2004</v>
      </c>
      <c r="C9" s="75">
        <f>整理!B26</f>
        <v>0.45610791846394133</v>
      </c>
      <c r="D9" s="234">
        <f>整理!D26</f>
        <v>126.4528760236509</v>
      </c>
      <c r="E9" s="85">
        <f>整理!G26</f>
        <v>125.96030145008606</v>
      </c>
      <c r="F9" s="75">
        <f>整理!I26</f>
        <v>1.6857316600442747E-3</v>
      </c>
      <c r="G9" s="76">
        <f>整理!L26</f>
        <v>1.6915668495476933E-3</v>
      </c>
      <c r="H9" s="75">
        <f>整理!N26</f>
        <v>213</v>
      </c>
      <c r="I9" s="75">
        <f>整理!P26</f>
        <v>2.4180000000000001</v>
      </c>
      <c r="J9" s="76">
        <f>整理!S26</f>
        <v>2.2109999999999999</v>
      </c>
      <c r="K9" s="86">
        <f>整理!U26</f>
        <v>40.454999999999998</v>
      </c>
      <c r="L9" s="87">
        <f>整理!W26</f>
        <v>33.704999999999998</v>
      </c>
      <c r="M9" s="77">
        <f>整理!Y26</f>
        <v>3.282</v>
      </c>
      <c r="N9" s="78">
        <f>整理!AB26</f>
        <v>3.0030000000000001</v>
      </c>
      <c r="O9" s="252">
        <f t="shared" si="0"/>
        <v>3.5571224213558241</v>
      </c>
      <c r="P9" s="253">
        <f t="shared" si="1"/>
        <v>3.399190657086915</v>
      </c>
      <c r="Q9"/>
      <c r="U9" s="34"/>
      <c r="V9" s="34"/>
      <c r="W9" s="34"/>
      <c r="X9" s="34"/>
      <c r="Y9" s="34"/>
      <c r="Z9" s="34"/>
    </row>
    <row r="10" spans="1:26" ht="16" hidden="1">
      <c r="A10" s="49"/>
      <c r="B10" s="225">
        <v>2005</v>
      </c>
      <c r="C10" s="75">
        <f>整理!B27</f>
        <v>0.46289262989831592</v>
      </c>
      <c r="D10" s="234">
        <f>整理!D27</f>
        <v>150.4603963719025</v>
      </c>
      <c r="E10" s="85">
        <f>整理!G27</f>
        <v>149.96665717965024</v>
      </c>
      <c r="F10" s="75">
        <f>整理!I27</f>
        <v>1.6849785161997925E-3</v>
      </c>
      <c r="G10" s="76">
        <f>整理!L27</f>
        <v>1.6849785161997925E-3</v>
      </c>
      <c r="H10" s="75">
        <f>整理!N27</f>
        <v>227</v>
      </c>
      <c r="I10" s="75">
        <f>整理!P27</f>
        <v>2.5619999999999998</v>
      </c>
      <c r="J10" s="76">
        <f>整理!S27</f>
        <v>2.343</v>
      </c>
      <c r="K10" s="86">
        <f>整理!U27</f>
        <v>40.670999999999999</v>
      </c>
      <c r="L10" s="87">
        <f>整理!W27</f>
        <v>33.884999999999998</v>
      </c>
      <c r="M10" s="77">
        <f>整理!Y27</f>
        <v>3.4260000000000002</v>
      </c>
      <c r="N10" s="78">
        <f>整理!AB27</f>
        <v>3.1349999999999998</v>
      </c>
      <c r="O10" s="252">
        <f t="shared" si="0"/>
        <v>3.748847535508081</v>
      </c>
      <c r="P10" s="253">
        <f t="shared" si="1"/>
        <v>3.5807925679110837</v>
      </c>
      <c r="Q10"/>
      <c r="U10" s="34"/>
      <c r="V10" s="34"/>
      <c r="W10" s="34"/>
      <c r="X10" s="34"/>
      <c r="Y10" s="34"/>
      <c r="Z10" s="34"/>
    </row>
    <row r="11" spans="1:26" ht="16">
      <c r="A11" s="49"/>
      <c r="B11" s="225">
        <v>2006</v>
      </c>
      <c r="C11" s="226">
        <f>整理!B28</f>
        <v>0.46945692571039072</v>
      </c>
      <c r="D11" s="234">
        <f>整理!D28</f>
        <v>174.46584624527574</v>
      </c>
      <c r="E11" s="227">
        <f>整理!G28</f>
        <v>173.97125829079746</v>
      </c>
      <c r="F11" s="226">
        <f>整理!I28</f>
        <v>1.6853941485974026E-3</v>
      </c>
      <c r="G11" s="228">
        <f>整理!L28</f>
        <v>1.69235302079527E-3</v>
      </c>
      <c r="H11" s="226">
        <f>整理!N28</f>
        <v>241</v>
      </c>
      <c r="I11" s="226">
        <f>整理!P28</f>
        <v>2.706</v>
      </c>
      <c r="J11" s="228">
        <f>整理!S28</f>
        <v>2.4750000000000001</v>
      </c>
      <c r="K11" s="229">
        <f>整理!U28</f>
        <v>40.887</v>
      </c>
      <c r="L11" s="230">
        <f>整理!W28</f>
        <v>34.064999999999998</v>
      </c>
      <c r="M11" s="231">
        <f>整理!Y28</f>
        <v>3.57</v>
      </c>
      <c r="N11" s="232">
        <f>整理!AB28</f>
        <v>3.2669999999999999</v>
      </c>
      <c r="O11" s="252">
        <f t="shared" si="0"/>
        <v>3.9293702777887751</v>
      </c>
      <c r="P11" s="253">
        <f t="shared" si="1"/>
        <v>3.7561605104539089</v>
      </c>
      <c r="Q11" s="43"/>
      <c r="U11" s="34"/>
      <c r="V11" s="34"/>
      <c r="W11" s="34"/>
      <c r="X11" s="34"/>
      <c r="Y11" s="34"/>
      <c r="Z11" s="34"/>
    </row>
    <row r="12" spans="1:26" ht="16">
      <c r="A12" s="49"/>
      <c r="B12" s="225">
        <v>2007</v>
      </c>
      <c r="C12" s="226">
        <f>整理!B29</f>
        <v>0.47581362044250203</v>
      </c>
      <c r="D12" s="234">
        <f>整理!D29</f>
        <v>198.46997738043837</v>
      </c>
      <c r="E12" s="227">
        <f>整理!G29</f>
        <v>197.97474335092613</v>
      </c>
      <c r="F12" s="226">
        <f>整理!I29</f>
        <v>1.7506410927455845E-3</v>
      </c>
      <c r="G12" s="228">
        <f>整理!L29</f>
        <v>1.7593427472979101E-3</v>
      </c>
      <c r="H12" s="226">
        <f>整理!N29</f>
        <v>255</v>
      </c>
      <c r="I12" s="226">
        <f>整理!P29</f>
        <v>2.85</v>
      </c>
      <c r="J12" s="228">
        <f>整理!S29</f>
        <v>2.6070000000000002</v>
      </c>
      <c r="K12" s="229">
        <f>整理!U29</f>
        <v>41.103000000000002</v>
      </c>
      <c r="L12" s="230">
        <f>整理!W29</f>
        <v>34.244999999999997</v>
      </c>
      <c r="M12" s="231">
        <f>整理!Y29</f>
        <v>3.714</v>
      </c>
      <c r="N12" s="232">
        <f>整理!AB29</f>
        <v>3.399</v>
      </c>
      <c r="O12" s="252">
        <f t="shared" si="0"/>
        <v>4.1266524614264295</v>
      </c>
      <c r="P12" s="253">
        <f t="shared" si="1"/>
        <v>3.9455957089806128</v>
      </c>
      <c r="Q12" s="43"/>
      <c r="U12" s="34"/>
      <c r="V12" s="34"/>
      <c r="W12" s="34"/>
      <c r="X12" s="34"/>
      <c r="Y12" s="34"/>
      <c r="Z12" s="34"/>
    </row>
    <row r="13" spans="1:26" ht="16">
      <c r="A13" s="49"/>
      <c r="B13" s="225">
        <v>2008</v>
      </c>
      <c r="C13" s="226">
        <f>整理!B30</f>
        <v>0.48197441710658123</v>
      </c>
      <c r="D13" s="234">
        <f>整理!D30</f>
        <v>222.47321683666922</v>
      </c>
      <c r="E13" s="227">
        <f>整理!G30</f>
        <v>221.97747455193277</v>
      </c>
      <c r="F13" s="226">
        <f>整理!I30</f>
        <v>1.6888522145554604E-3</v>
      </c>
      <c r="G13" s="228">
        <f>整理!L30</f>
        <v>1.6941197188735182E-3</v>
      </c>
      <c r="H13" s="226">
        <f>整理!N30</f>
        <v>269</v>
      </c>
      <c r="I13" s="226">
        <f>整理!P30</f>
        <v>2.9940000000000002</v>
      </c>
      <c r="J13" s="228">
        <f>整理!S30</f>
        <v>2.7389999999999999</v>
      </c>
      <c r="K13" s="229">
        <f>整理!U30</f>
        <v>41.319000000000003</v>
      </c>
      <c r="L13" s="230">
        <f>整理!W30</f>
        <v>34.424999999999997</v>
      </c>
      <c r="M13" s="231">
        <f>整理!Y30</f>
        <v>3.8580000000000001</v>
      </c>
      <c r="N13" s="232">
        <f>整理!AB30</f>
        <v>3.5310000000000001</v>
      </c>
      <c r="O13" s="252">
        <f t="shared" si="0"/>
        <v>4.2658725351399376</v>
      </c>
      <c r="P13" s="253">
        <f t="shared" si="1"/>
        <v>4.0777056717913327</v>
      </c>
      <c r="Q13" s="43"/>
      <c r="U13" s="34"/>
      <c r="V13" s="34"/>
      <c r="W13" s="34"/>
      <c r="X13" s="34"/>
      <c r="Y13" s="34"/>
      <c r="Z13" s="34"/>
    </row>
    <row r="14" spans="1:26" ht="16">
      <c r="A14" s="49"/>
      <c r="B14" s="225">
        <v>2009</v>
      </c>
      <c r="C14" s="226">
        <f>整理!B31</f>
        <v>0.4879500364742666</v>
      </c>
      <c r="D14" s="234">
        <f>整理!D31</f>
        <v>246.47582521997541</v>
      </c>
      <c r="E14" s="227">
        <f>整理!G31</f>
        <v>245.97967264674597</v>
      </c>
      <c r="F14" s="226">
        <f>整理!I31</f>
        <v>1.6844758902132013E-3</v>
      </c>
      <c r="G14" s="228">
        <f>整理!L31</f>
        <v>1.691966829945258E-3</v>
      </c>
      <c r="H14" s="226">
        <f>整理!N31</f>
        <v>283</v>
      </c>
      <c r="I14" s="226">
        <f>整理!P31</f>
        <v>3.1379999999999999</v>
      </c>
      <c r="J14" s="228">
        <f>整理!S31</f>
        <v>2.871</v>
      </c>
      <c r="K14" s="229">
        <f>整理!U31</f>
        <v>41.534999999999997</v>
      </c>
      <c r="L14" s="230">
        <f>整理!W31</f>
        <v>34.604999999999997</v>
      </c>
      <c r="M14" s="231">
        <f>整理!Y31</f>
        <v>4.0019999999999998</v>
      </c>
      <c r="N14" s="232">
        <f>整理!AB31</f>
        <v>3.6629999999999998</v>
      </c>
      <c r="O14" s="252">
        <f t="shared" si="0"/>
        <v>4.4215853453506195</v>
      </c>
      <c r="P14" s="253">
        <f t="shared" si="1"/>
        <v>4.2276998841995752</v>
      </c>
      <c r="Q14" s="43"/>
      <c r="U14" s="34"/>
      <c r="V14" s="34"/>
      <c r="W14" s="34"/>
      <c r="X14" s="34"/>
      <c r="Y14" s="34"/>
      <c r="Z14" s="34"/>
    </row>
    <row r="15" spans="1:26" ht="16">
      <c r="A15" s="49"/>
      <c r="B15" s="225">
        <v>2010</v>
      </c>
      <c r="C15" s="226">
        <f>整理!B32</f>
        <v>0.49375032756392245</v>
      </c>
      <c r="D15" s="234">
        <f>整理!D32</f>
        <v>270.47797058752082</v>
      </c>
      <c r="E15" s="227">
        <f>整理!G32</f>
        <v>269.98147985542028</v>
      </c>
      <c r="F15" s="226">
        <f>整理!I32</f>
        <v>1.6845494104992579E-3</v>
      </c>
      <c r="G15" s="228">
        <f>整理!L32</f>
        <v>1.6918567399369839E-3</v>
      </c>
      <c r="H15" s="226">
        <f>整理!N32</f>
        <v>297</v>
      </c>
      <c r="I15" s="226">
        <f>整理!P32</f>
        <v>3.282</v>
      </c>
      <c r="J15" s="228">
        <f>整理!S32</f>
        <v>3.0030000000000001</v>
      </c>
      <c r="K15" s="229">
        <f>整理!U32</f>
        <v>41.750999999999998</v>
      </c>
      <c r="L15" s="230">
        <f>整理!W32</f>
        <v>34.784999999999997</v>
      </c>
      <c r="M15" s="231">
        <f>整理!Y32</f>
        <v>4.1459999999999999</v>
      </c>
      <c r="N15" s="232">
        <f>整理!AB32</f>
        <v>3.7949999999999999</v>
      </c>
      <c r="O15" s="252">
        <f t="shared" si="0"/>
        <v>4.5738385054988138</v>
      </c>
      <c r="P15" s="253">
        <f t="shared" si="1"/>
        <v>4.373389160611171</v>
      </c>
      <c r="Q15" s="43"/>
      <c r="U15" s="34"/>
      <c r="V15" s="34"/>
      <c r="W15" s="34"/>
      <c r="X15" s="34"/>
      <c r="Y15" s="34"/>
      <c r="Z15" s="34"/>
    </row>
    <row r="16" spans="1:26" ht="16">
      <c r="A16" s="49"/>
      <c r="B16" s="225">
        <v>2011</v>
      </c>
      <c r="C16" s="226">
        <f>整理!B33</f>
        <v>0.499384362582038</v>
      </c>
      <c r="D16" s="234">
        <f>整理!D33</f>
        <v>294.47976618440003</v>
      </c>
      <c r="E16" s="227">
        <f>整理!G33</f>
        <v>293.98299193784919</v>
      </c>
      <c r="F16" s="226">
        <f>整理!I33</f>
        <v>1.6846862241124561E-3</v>
      </c>
      <c r="G16" s="228">
        <f>整理!L33</f>
        <v>1.6916520749431718E-3</v>
      </c>
      <c r="H16" s="226">
        <f>整理!N33</f>
        <v>311</v>
      </c>
      <c r="I16" s="226">
        <f>整理!P33</f>
        <v>3.4260000000000002</v>
      </c>
      <c r="J16" s="228">
        <f>整理!S33</f>
        <v>3.1349999999999998</v>
      </c>
      <c r="K16" s="229">
        <f>整理!U33</f>
        <v>41.966999999999999</v>
      </c>
      <c r="L16" s="230">
        <f>整理!W33</f>
        <v>34.965000000000003</v>
      </c>
      <c r="M16" s="231">
        <f>整理!Y33</f>
        <v>4.29</v>
      </c>
      <c r="N16" s="232">
        <f>整理!AB33</f>
        <v>3.927</v>
      </c>
      <c r="O16" s="252">
        <f t="shared" si="0"/>
        <v>4.7214730594287513</v>
      </c>
      <c r="P16" s="253">
        <f t="shared" si="1"/>
        <v>4.5145722683143319</v>
      </c>
      <c r="Q16" s="43"/>
      <c r="U16" s="34"/>
      <c r="V16" s="34"/>
      <c r="W16" s="34"/>
      <c r="X16" s="34"/>
      <c r="Y16" s="34"/>
      <c r="Z16" s="34"/>
    </row>
    <row r="17" spans="1:26" ht="16">
      <c r="A17" s="49"/>
      <c r="B17" s="225">
        <v>2012</v>
      </c>
      <c r="C17" s="226">
        <f>整理!B34</f>
        <v>0.50486051892686568</v>
      </c>
      <c r="D17" s="234">
        <f>整理!D34</f>
        <v>318.48129110678121</v>
      </c>
      <c r="E17" s="227">
        <f>整理!G34</f>
        <v>317.98427573432622</v>
      </c>
      <c r="F17" s="226">
        <f>整理!I34</f>
        <v>1.6842749955088339E-3</v>
      </c>
      <c r="G17" s="228">
        <f>整理!L34</f>
        <v>1.6895785398233097E-3</v>
      </c>
      <c r="H17" s="226">
        <f>整理!N34</f>
        <v>325</v>
      </c>
      <c r="I17" s="226">
        <f>整理!P34</f>
        <v>3.57</v>
      </c>
      <c r="J17" s="228">
        <f>整理!S34</f>
        <v>3.2669999999999999</v>
      </c>
      <c r="K17" s="229">
        <f>整理!U34</f>
        <v>42.183</v>
      </c>
      <c r="L17" s="230">
        <f>整理!W34</f>
        <v>35.145000000000003</v>
      </c>
      <c r="M17" s="231">
        <f>整理!Y34</f>
        <v>4.4340000000000002</v>
      </c>
      <c r="N17" s="232">
        <f>整理!AB34</f>
        <v>4.0590000000000002</v>
      </c>
      <c r="O17" s="252">
        <f t="shared" si="0"/>
        <v>4.8647392005995771</v>
      </c>
      <c r="P17" s="253">
        <f t="shared" si="1"/>
        <v>4.6509526022381369</v>
      </c>
      <c r="Q17" s="43"/>
      <c r="U17" s="34"/>
      <c r="V17" s="34"/>
      <c r="W17" s="34"/>
      <c r="X17" s="34"/>
      <c r="Y17" s="34"/>
      <c r="Z17" s="34"/>
    </row>
    <row r="18" spans="1:26" ht="16">
      <c r="A18" s="49"/>
      <c r="B18" s="225">
        <v>2013</v>
      </c>
      <c r="C18" s="226">
        <f>整理!B35</f>
        <v>0.51018655035803895</v>
      </c>
      <c r="D18" s="234">
        <f>整理!D35</f>
        <v>342.48260227229207</v>
      </c>
      <c r="E18" s="227">
        <f>整理!G35</f>
        <v>341.98537931690305</v>
      </c>
      <c r="F18" s="226">
        <f>整理!I35</f>
        <v>1.6844758902132013E-3</v>
      </c>
      <c r="G18" s="228">
        <f>整理!L35</f>
        <v>1.6894477628893211E-3</v>
      </c>
      <c r="H18" s="226">
        <f>整理!N35</f>
        <v>339</v>
      </c>
      <c r="I18" s="226">
        <f>整理!P35</f>
        <v>3.714</v>
      </c>
      <c r="J18" s="228">
        <f>整理!S35</f>
        <v>3.399</v>
      </c>
      <c r="K18" s="229">
        <f>整理!U35</f>
        <v>42.399000000000001</v>
      </c>
      <c r="L18" s="230">
        <f>整理!W35</f>
        <v>35.325000000000003</v>
      </c>
      <c r="M18" s="231">
        <f>整理!Y35</f>
        <v>4.5780000000000003</v>
      </c>
      <c r="N18" s="232">
        <f>整理!AB35</f>
        <v>4.1909999999999998</v>
      </c>
      <c r="O18" s="252">
        <f t="shared" si="0"/>
        <v>5.0046255464245588</v>
      </c>
      <c r="P18" s="253">
        <f t="shared" si="1"/>
        <v>4.7846744211346595</v>
      </c>
      <c r="Q18" s="43"/>
      <c r="U18" s="34"/>
      <c r="V18" s="34"/>
      <c r="W18" s="34"/>
      <c r="X18" s="34"/>
      <c r="Y18" s="34"/>
      <c r="Z18" s="34"/>
    </row>
    <row r="19" spans="1:26" ht="16">
      <c r="A19" s="49"/>
      <c r="B19" s="225">
        <v>2014</v>
      </c>
      <c r="C19" s="226">
        <f>整理!B36</f>
        <v>0.51536964904134464</v>
      </c>
      <c r="D19" s="234">
        <f>整理!D36</f>
        <v>366.48374168477301</v>
      </c>
      <c r="E19" s="227">
        <f>整理!G36</f>
        <v>365.98633814506059</v>
      </c>
      <c r="F19" s="226">
        <f>整理!I36</f>
        <v>1.6840939835323057E-3</v>
      </c>
      <c r="G19" s="228">
        <f>整理!L36</f>
        <v>1.6954120100669899E-3</v>
      </c>
      <c r="H19" s="226">
        <f>整理!N36</f>
        <v>353</v>
      </c>
      <c r="I19" s="226">
        <f>整理!P36</f>
        <v>3.8580000000000001</v>
      </c>
      <c r="J19" s="228">
        <f>整理!S36</f>
        <v>3.5310000000000001</v>
      </c>
      <c r="K19" s="229">
        <f>整理!U36</f>
        <v>42.615000000000002</v>
      </c>
      <c r="L19" s="230">
        <f>整理!W36</f>
        <v>35.505000000000003</v>
      </c>
      <c r="M19" s="231">
        <f>整理!Y36</f>
        <v>4.7220000000000004</v>
      </c>
      <c r="N19" s="232">
        <f>整理!AB36</f>
        <v>4.3230000000000004</v>
      </c>
      <c r="O19" s="252">
        <f t="shared" si="0"/>
        <v>5.140908602905661</v>
      </c>
      <c r="P19" s="253">
        <f t="shared" si="1"/>
        <v>4.9181694144282151</v>
      </c>
      <c r="Q19" s="43"/>
      <c r="U19" s="34"/>
      <c r="V19" s="34"/>
      <c r="W19" s="34"/>
      <c r="X19" s="34"/>
      <c r="Y19" s="34"/>
      <c r="Z19" s="34"/>
    </row>
    <row r="20" spans="1:26" ht="16">
      <c r="A20" s="49"/>
      <c r="B20" s="225">
        <v>2015</v>
      </c>
      <c r="C20" s="226">
        <f>整理!B37</f>
        <v>0.52041649986653316</v>
      </c>
      <c r="D20" s="234">
        <f>整理!D37</f>
        <v>390.48474101891452</v>
      </c>
      <c r="E20" s="227">
        <f>整理!G37</f>
        <v>389.9871789476768</v>
      </c>
      <c r="F20" s="226">
        <f>整理!I37</f>
        <v>1.6844758902132013E-3</v>
      </c>
      <c r="G20" s="228">
        <f>整理!L37</f>
        <v>1.6996604124026912E-3</v>
      </c>
      <c r="H20" s="226">
        <f>整理!N37</f>
        <v>367</v>
      </c>
      <c r="I20" s="226">
        <f>整理!P37</f>
        <v>4.0019999999999998</v>
      </c>
      <c r="J20" s="228">
        <f>整理!S37</f>
        <v>3.6629999999999998</v>
      </c>
      <c r="K20" s="229">
        <f>整理!U37</f>
        <v>42.831000000000003</v>
      </c>
      <c r="L20" s="230">
        <f>整理!W37</f>
        <v>35.685000000000002</v>
      </c>
      <c r="M20" s="231">
        <f>整理!Y37</f>
        <v>4.8659999999999997</v>
      </c>
      <c r="N20" s="232">
        <f>整理!AB37</f>
        <v>4.4550000000000001</v>
      </c>
      <c r="O20" s="252">
        <f t="shared" si="0"/>
        <v>5.2745678245320846</v>
      </c>
      <c r="P20" s="253">
        <f t="shared" si="1"/>
        <v>5.0480700372148144</v>
      </c>
      <c r="Q20" s="43"/>
      <c r="U20" s="34"/>
      <c r="V20" s="34"/>
      <c r="W20" s="34"/>
      <c r="X20" s="34"/>
      <c r="Y20" s="34"/>
      <c r="Z20" s="34"/>
    </row>
    <row r="21" spans="1:26" ht="16">
      <c r="A21" s="49"/>
      <c r="B21" s="225">
        <v>2016</v>
      </c>
      <c r="C21" s="226">
        <f>整理!B38</f>
        <v>0.52533332818862177</v>
      </c>
      <c r="D21" s="234">
        <f>整理!D38</f>
        <v>414.48562461154876</v>
      </c>
      <c r="E21" s="227">
        <f>整理!G38</f>
        <v>413.9879222543081</v>
      </c>
      <c r="F21" s="226">
        <f>整理!I38</f>
        <v>1.6846194408897612E-3</v>
      </c>
      <c r="G21" s="228">
        <f>整理!L38</f>
        <v>1.6917519459994966E-3</v>
      </c>
      <c r="H21" s="226">
        <f>整理!N38</f>
        <v>381</v>
      </c>
      <c r="I21" s="226">
        <f>整理!P38</f>
        <v>4.1459999999999999</v>
      </c>
      <c r="J21" s="228">
        <f>整理!S38</f>
        <v>3.7949999999999999</v>
      </c>
      <c r="K21" s="229">
        <f>整理!U38</f>
        <v>43.046999999999997</v>
      </c>
      <c r="L21" s="230">
        <f>整理!W38</f>
        <v>35.865000000000002</v>
      </c>
      <c r="M21" s="231">
        <f>整理!Y38</f>
        <v>5.01</v>
      </c>
      <c r="N21" s="232">
        <f>整理!AB38</f>
        <v>4.5869999999999997</v>
      </c>
      <c r="O21" s="252">
        <f t="shared" si="0"/>
        <v>5.405350992737973</v>
      </c>
      <c r="P21" s="253">
        <f t="shared" si="1"/>
        <v>5.1692533378468353</v>
      </c>
      <c r="Q21" s="43"/>
      <c r="U21" s="34"/>
      <c r="V21" s="34"/>
      <c r="W21" s="34"/>
      <c r="X21" s="34"/>
      <c r="Y21" s="34"/>
      <c r="Z21" s="34"/>
    </row>
    <row r="22" spans="1:26" ht="16">
      <c r="A22" s="49"/>
      <c r="B22" s="225">
        <v>2017</v>
      </c>
      <c r="C22" s="226">
        <f>整理!B39</f>
        <v>0.530125941945082</v>
      </c>
      <c r="D22" s="234">
        <f>整理!D39</f>
        <v>438.48641147029088</v>
      </c>
      <c r="E22" s="227">
        <f>整理!G39</f>
        <v>437.98858409403283</v>
      </c>
      <c r="F22" s="226">
        <f>整理!I39</f>
        <v>1.6851264532373156E-3</v>
      </c>
      <c r="G22" s="228">
        <f>整理!L39</f>
        <v>1.7051781294512289E-3</v>
      </c>
      <c r="H22" s="226">
        <f>整理!N39</f>
        <v>395</v>
      </c>
      <c r="I22" s="226">
        <f>整理!P39</f>
        <v>4.29</v>
      </c>
      <c r="J22" s="228">
        <f>整理!S39</f>
        <v>3.927</v>
      </c>
      <c r="K22" s="229">
        <f>整理!U39</f>
        <v>43.262999999999998</v>
      </c>
      <c r="L22" s="230">
        <f>整理!W39</f>
        <v>36.045000000000002</v>
      </c>
      <c r="M22" s="231">
        <f>整理!Y39</f>
        <v>5.1539999999999999</v>
      </c>
      <c r="N22" s="232">
        <f>整理!AB39</f>
        <v>4.7190000000000003</v>
      </c>
      <c r="O22" s="252">
        <f t="shared" si="0"/>
        <v>5.5337956632688998</v>
      </c>
      <c r="P22" s="253">
        <f t="shared" si="1"/>
        <v>5.2989005831337126</v>
      </c>
      <c r="Q22" s="43"/>
      <c r="U22" s="34"/>
      <c r="V22" s="34"/>
      <c r="W22" s="34"/>
      <c r="X22" s="34"/>
      <c r="Y22" s="34"/>
      <c r="Z22" s="34"/>
    </row>
    <row r="23" spans="1:26" ht="16">
      <c r="A23" s="49"/>
      <c r="B23" s="225">
        <v>2018</v>
      </c>
      <c r="C23" s="233">
        <f>整理!B40</f>
        <v>0.53479976894171144</v>
      </c>
      <c r="D23" s="234">
        <f>整理!D40</f>
        <v>462.48711665659943</v>
      </c>
      <c r="E23" s="235">
        <f>整理!G40</f>
        <v>461.98917716465053</v>
      </c>
      <c r="F23" s="233">
        <f>整理!I40</f>
        <v>1.6855466658606496E-3</v>
      </c>
      <c r="G23" s="236">
        <f>整理!L40</f>
        <v>1.6887536476212126E-3</v>
      </c>
      <c r="H23" s="233">
        <f>整理!N40</f>
        <v>409</v>
      </c>
      <c r="I23" s="233">
        <f>整理!P40</f>
        <v>4.4340000000000002</v>
      </c>
      <c r="J23" s="236">
        <f>整理!S40</f>
        <v>4.0590000000000002</v>
      </c>
      <c r="K23" s="237">
        <f>整理!U40</f>
        <v>43.478999999999999</v>
      </c>
      <c r="L23" s="238">
        <f>整理!W40</f>
        <v>36.225000000000001</v>
      </c>
      <c r="M23" s="237">
        <f>整理!Y40</f>
        <v>5.298</v>
      </c>
      <c r="N23" s="239">
        <f>整理!AB40</f>
        <v>4.851</v>
      </c>
      <c r="O23" s="252">
        <f t="shared" ref="O23" si="2">GEOMEAN(C23,D23,F23,I23,H23,K23)</f>
        <v>5.6598514031077789</v>
      </c>
      <c r="P23" s="253">
        <f t="shared" si="1"/>
        <v>5.4107401523074703</v>
      </c>
      <c r="Q23" s="43"/>
    </row>
    <row r="24" spans="1:26" ht="16">
      <c r="A24" s="49"/>
      <c r="B24" s="88">
        <v>2019</v>
      </c>
      <c r="C24" s="240">
        <f>整理!B41</f>
        <v>0.5393598899705937</v>
      </c>
      <c r="D24" s="241"/>
      <c r="E24" s="242">
        <f>整理!G41</f>
        <v>485.98971165537404</v>
      </c>
      <c r="F24" s="240"/>
      <c r="G24" s="243">
        <f>整理!L41</f>
        <v>3.5195389995976989E-2</v>
      </c>
      <c r="H24" s="240">
        <f>整理!N41</f>
        <v>423</v>
      </c>
      <c r="I24" s="240"/>
      <c r="J24" s="243">
        <f>整理!S41</f>
        <v>4.1909999999999998</v>
      </c>
      <c r="K24" s="244"/>
      <c r="L24" s="245">
        <f>整理!W41</f>
        <v>36.405000000000001</v>
      </c>
      <c r="M24" s="244"/>
      <c r="N24" s="246">
        <f>整理!AB41</f>
        <v>4.9829999999999997</v>
      </c>
      <c r="O24" s="254"/>
      <c r="P24" s="255">
        <f t="shared" si="1"/>
        <v>9.1720925423244672</v>
      </c>
      <c r="Q24" s="43"/>
    </row>
    <row r="25" spans="1:26" ht="15">
      <c r="A25" s="49"/>
      <c r="B25" s="49" t="s">
        <v>2211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/>
    </row>
    <row r="26" spans="1:26" ht="15">
      <c r="A26" s="198"/>
      <c r="B26" s="198"/>
      <c r="C26" s="200"/>
      <c r="D26" s="200"/>
      <c r="E26" s="200"/>
      <c r="F26" s="200"/>
      <c r="G26" s="200"/>
      <c r="H26" s="200"/>
      <c r="I26" s="200"/>
      <c r="J26" s="200"/>
      <c r="K26" s="200"/>
      <c r="L26" s="198"/>
      <c r="M26" s="198"/>
      <c r="N26" s="198"/>
      <c r="O26" s="198"/>
      <c r="P26" s="198"/>
    </row>
    <row r="27" spans="1:26" ht="15">
      <c r="A27" s="198"/>
      <c r="B27" s="200"/>
      <c r="C27" s="200"/>
      <c r="D27" s="200"/>
      <c r="E27" s="200"/>
      <c r="F27" s="200"/>
      <c r="G27" s="200"/>
      <c r="H27" s="200"/>
      <c r="I27" s="200"/>
      <c r="J27" s="200"/>
      <c r="K27" s="200"/>
      <c r="L27" s="198"/>
      <c r="M27" s="198"/>
      <c r="N27" s="198"/>
      <c r="O27" s="198"/>
      <c r="P27" s="198"/>
    </row>
    <row r="28" spans="1:26" ht="15">
      <c r="A28" s="198"/>
      <c r="B28" s="200"/>
      <c r="C28" s="200"/>
      <c r="D28" s="200"/>
      <c r="E28" s="200"/>
      <c r="F28" s="200"/>
      <c r="G28" s="200"/>
      <c r="H28" s="200"/>
      <c r="I28" s="200"/>
      <c r="J28" s="200"/>
      <c r="K28" s="200"/>
      <c r="L28" s="198"/>
      <c r="M28" s="198"/>
      <c r="N28" s="198"/>
      <c r="O28" s="198"/>
      <c r="P28" s="198"/>
    </row>
    <row r="29" spans="1:26" ht="15">
      <c r="A29" s="198"/>
      <c r="B29" s="200"/>
      <c r="C29" s="200"/>
      <c r="D29" s="200"/>
      <c r="E29" s="200"/>
      <c r="F29" s="200"/>
      <c r="G29" s="200"/>
      <c r="H29" s="200"/>
      <c r="I29" s="200"/>
      <c r="J29" s="200"/>
      <c r="K29" s="200"/>
      <c r="L29" s="198"/>
      <c r="M29" s="198"/>
      <c r="N29" s="198"/>
      <c r="O29" s="198"/>
      <c r="P29" s="198"/>
    </row>
    <row r="30" spans="1:26" ht="15">
      <c r="A30" s="198"/>
      <c r="B30" s="200"/>
      <c r="C30" s="200"/>
      <c r="D30" s="200"/>
      <c r="E30" s="200"/>
      <c r="F30" s="200"/>
      <c r="G30" s="200"/>
      <c r="H30" s="200"/>
      <c r="I30" s="200"/>
      <c r="J30" s="200"/>
      <c r="K30" s="200"/>
      <c r="L30" s="198"/>
      <c r="M30" s="198"/>
      <c r="N30" s="198"/>
      <c r="O30" s="198"/>
      <c r="P30" s="198"/>
    </row>
    <row r="31" spans="1:26" ht="15">
      <c r="A31" s="198"/>
      <c r="B31" s="267"/>
      <c r="C31" s="200"/>
      <c r="D31" s="200"/>
      <c r="E31" s="200"/>
      <c r="F31" s="200"/>
      <c r="G31" s="200"/>
      <c r="H31" s="200"/>
      <c r="I31" s="200"/>
      <c r="J31" s="200"/>
      <c r="K31" s="200"/>
      <c r="L31" s="198"/>
      <c r="M31" s="198"/>
      <c r="N31" s="198"/>
      <c r="O31" s="198"/>
      <c r="P31" s="198"/>
    </row>
    <row r="32" spans="1:26" ht="15">
      <c r="A32" s="198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198"/>
      <c r="M32" s="198"/>
      <c r="N32" s="198"/>
      <c r="O32" s="198"/>
      <c r="P32" s="198"/>
    </row>
    <row r="33" spans="1:16" ht="15">
      <c r="A33" s="198"/>
      <c r="B33" s="200"/>
      <c r="C33" s="200"/>
      <c r="D33" s="200"/>
      <c r="E33" s="200"/>
      <c r="F33" s="200"/>
      <c r="G33" s="200"/>
      <c r="H33" s="200"/>
      <c r="I33" s="200"/>
      <c r="J33" s="200"/>
      <c r="K33" s="200"/>
      <c r="L33" s="198"/>
      <c r="M33" s="198"/>
      <c r="N33" s="198"/>
      <c r="O33" s="198"/>
      <c r="P33" s="198"/>
    </row>
    <row r="34" spans="1:16" ht="15">
      <c r="A34" s="198"/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198"/>
      <c r="M34" s="198"/>
      <c r="N34" s="198"/>
      <c r="O34" s="198"/>
      <c r="P34" s="198"/>
    </row>
    <row r="35" spans="1:16" ht="15">
      <c r="A35" s="198"/>
      <c r="B35" s="200"/>
      <c r="C35" s="200"/>
      <c r="D35" s="200"/>
      <c r="E35" s="200"/>
      <c r="F35" s="200"/>
      <c r="G35" s="200"/>
      <c r="H35" s="200"/>
      <c r="I35" s="200"/>
      <c r="J35" s="200"/>
      <c r="K35" s="200"/>
      <c r="L35" s="198"/>
      <c r="M35" s="198"/>
      <c r="N35" s="198"/>
      <c r="O35" s="198"/>
      <c r="P35" s="198"/>
    </row>
    <row r="36" spans="1:16" ht="15">
      <c r="A36" s="198"/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198"/>
      <c r="M36" s="198"/>
      <c r="N36" s="198"/>
      <c r="O36" s="198"/>
      <c r="P36" s="198"/>
    </row>
    <row r="37" spans="1:16" ht="15">
      <c r="A37" s="198"/>
      <c r="B37" s="200"/>
      <c r="C37" s="200"/>
      <c r="D37" s="200"/>
      <c r="E37" s="200"/>
      <c r="F37" s="200"/>
      <c r="G37" s="200"/>
      <c r="H37" s="200"/>
      <c r="I37" s="200"/>
      <c r="J37" s="200"/>
      <c r="K37" s="200"/>
      <c r="L37" s="198"/>
      <c r="M37" s="198"/>
      <c r="N37" s="198"/>
      <c r="O37" s="198"/>
      <c r="P37" s="198"/>
    </row>
    <row r="38" spans="1:16" ht="15">
      <c r="A38" s="198"/>
      <c r="B38" s="200"/>
      <c r="C38" s="200"/>
      <c r="D38" s="200"/>
      <c r="E38" s="200"/>
      <c r="F38" s="200"/>
      <c r="G38" s="200"/>
      <c r="H38" s="200"/>
      <c r="I38" s="198"/>
      <c r="J38" s="200"/>
      <c r="K38" s="200"/>
      <c r="L38" s="198"/>
      <c r="M38" s="198"/>
      <c r="N38" s="198"/>
      <c r="O38" s="198"/>
      <c r="P38" s="198"/>
    </row>
    <row r="39" spans="1:16" ht="15">
      <c r="A39" s="198"/>
      <c r="B39" s="199"/>
      <c r="C39" s="200"/>
      <c r="D39" s="200"/>
      <c r="E39" s="199"/>
      <c r="F39" s="199"/>
      <c r="G39" s="200"/>
      <c r="H39" s="200"/>
      <c r="I39" s="200"/>
      <c r="J39" s="200"/>
      <c r="K39" s="200"/>
      <c r="L39" s="198"/>
      <c r="M39" s="198"/>
      <c r="N39" s="198"/>
      <c r="O39" s="198"/>
      <c r="P39" s="198"/>
    </row>
    <row r="40" spans="1:16" ht="15">
      <c r="A40" s="198"/>
      <c r="B40" s="200"/>
      <c r="C40" s="200"/>
      <c r="D40" s="200"/>
      <c r="E40" s="200"/>
      <c r="F40" s="200"/>
      <c r="G40" s="200"/>
      <c r="H40" s="200"/>
      <c r="I40" s="200"/>
      <c r="J40" s="200"/>
      <c r="K40" s="200"/>
      <c r="L40" s="198"/>
      <c r="M40" s="198"/>
      <c r="N40" s="198"/>
      <c r="O40" s="198"/>
      <c r="P40" s="198"/>
    </row>
    <row r="41" spans="1:16" ht="15">
      <c r="A41" s="198"/>
      <c r="B41" s="200"/>
      <c r="C41" s="200"/>
      <c r="D41" s="200"/>
      <c r="E41" s="200"/>
      <c r="F41" s="200"/>
      <c r="G41" s="200"/>
      <c r="H41" s="200"/>
      <c r="I41" s="200"/>
      <c r="J41" s="200"/>
      <c r="K41" s="200"/>
      <c r="L41" s="198"/>
      <c r="M41" s="198"/>
      <c r="N41" s="198"/>
      <c r="O41" s="198"/>
      <c r="P41" s="198"/>
    </row>
    <row r="42" spans="1:16" ht="15">
      <c r="A42" s="198"/>
      <c r="B42" s="200"/>
      <c r="C42" s="200"/>
      <c r="D42" s="200"/>
      <c r="E42" s="200"/>
      <c r="F42" s="200"/>
      <c r="G42" s="199"/>
      <c r="H42" s="199"/>
      <c r="I42" s="199"/>
      <c r="J42" s="199"/>
      <c r="K42" s="199"/>
      <c r="L42" s="198"/>
      <c r="M42" s="198"/>
      <c r="N42" s="198"/>
      <c r="O42" s="198"/>
      <c r="P42" s="198"/>
    </row>
    <row r="43" spans="1:16" ht="15">
      <c r="A43" s="198"/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198"/>
      <c r="M43" s="198"/>
      <c r="N43" s="198"/>
      <c r="O43" s="198"/>
      <c r="P43" s="198"/>
    </row>
    <row r="44" spans="1:16" ht="15">
      <c r="A44" s="198"/>
      <c r="B44" s="199"/>
      <c r="C44" s="199"/>
      <c r="D44" s="199"/>
      <c r="E44" s="199"/>
      <c r="F44" s="199"/>
      <c r="G44" s="200"/>
      <c r="H44" s="200"/>
      <c r="I44" s="200"/>
      <c r="J44" s="200"/>
      <c r="K44" s="200"/>
      <c r="L44" s="198"/>
      <c r="M44" s="198"/>
      <c r="N44" s="198"/>
      <c r="O44" s="198"/>
      <c r="P44" s="198"/>
    </row>
    <row r="45" spans="1:16" ht="15">
      <c r="A45" s="198"/>
      <c r="B45" s="200"/>
      <c r="C45" s="200"/>
      <c r="D45" s="200"/>
      <c r="E45" s="200"/>
      <c r="F45" s="200"/>
      <c r="G45" s="200"/>
      <c r="H45" s="200"/>
      <c r="I45" s="200"/>
      <c r="J45" s="200"/>
      <c r="K45" s="200"/>
      <c r="L45" s="198"/>
      <c r="M45" s="198"/>
      <c r="N45" s="198"/>
      <c r="O45" s="198"/>
      <c r="P45" s="198"/>
    </row>
    <row r="46" spans="1:16" ht="15">
      <c r="A46" s="198"/>
      <c r="B46" s="200"/>
      <c r="C46" s="200"/>
      <c r="D46" s="200"/>
      <c r="E46" s="200"/>
      <c r="F46" s="200"/>
      <c r="G46" s="200"/>
      <c r="H46" s="200"/>
      <c r="I46" s="200"/>
      <c r="J46" s="200"/>
      <c r="K46" s="200"/>
      <c r="L46" s="198"/>
      <c r="M46" s="198"/>
      <c r="N46" s="198"/>
      <c r="O46" s="198"/>
      <c r="P46" s="198"/>
    </row>
    <row r="47" spans="1:16" ht="15">
      <c r="A47" s="198"/>
      <c r="B47" s="200"/>
      <c r="C47" s="200"/>
      <c r="D47" s="200"/>
      <c r="E47" s="200"/>
      <c r="F47" s="200"/>
      <c r="G47" s="200"/>
      <c r="H47" s="200"/>
      <c r="I47" s="200"/>
      <c r="J47" s="200"/>
      <c r="K47" s="200"/>
      <c r="L47" s="198"/>
      <c r="M47" s="198"/>
      <c r="N47" s="198"/>
      <c r="O47" s="198"/>
      <c r="P47" s="198"/>
    </row>
    <row r="48" spans="1:16" ht="15">
      <c r="A48" s="198"/>
      <c r="B48" s="200"/>
      <c r="C48" s="200"/>
      <c r="D48" s="200"/>
      <c r="E48" s="200"/>
      <c r="F48" s="200"/>
      <c r="G48" s="200"/>
      <c r="H48" s="200"/>
      <c r="I48" s="200"/>
      <c r="J48" s="200"/>
      <c r="K48" s="200"/>
      <c r="L48" s="198"/>
      <c r="M48" s="198"/>
      <c r="N48" s="198"/>
      <c r="O48" s="198"/>
      <c r="P48" s="198"/>
    </row>
    <row r="49" spans="1:16" ht="15">
      <c r="A49" s="198"/>
      <c r="B49" s="198"/>
      <c r="C49" s="200"/>
      <c r="D49" s="198"/>
      <c r="E49" s="198"/>
      <c r="F49" s="198"/>
      <c r="G49" s="200"/>
      <c r="H49" s="200"/>
      <c r="I49" s="200"/>
      <c r="J49" s="200"/>
      <c r="K49" s="200"/>
      <c r="L49" s="198"/>
      <c r="M49" s="198"/>
      <c r="N49" s="198"/>
      <c r="O49" s="198"/>
      <c r="P49" s="198"/>
    </row>
    <row r="50" spans="1:16" s="198" customFormat="1" ht="15">
      <c r="B50" s="200"/>
      <c r="G50" s="199"/>
      <c r="H50" s="200"/>
      <c r="I50" s="199"/>
      <c r="J50" s="199"/>
      <c r="K50" s="199"/>
    </row>
    <row r="51" spans="1:16" ht="15">
      <c r="G51"/>
      <c r="H51"/>
      <c r="I51"/>
      <c r="J51"/>
      <c r="K51"/>
    </row>
    <row r="52" spans="1:16" ht="15">
      <c r="G52"/>
      <c r="H52"/>
      <c r="I52"/>
      <c r="J52"/>
      <c r="K52"/>
    </row>
    <row r="53" spans="1:16" ht="15">
      <c r="G53"/>
      <c r="H53"/>
      <c r="I53"/>
      <c r="J53"/>
      <c r="K53"/>
    </row>
    <row r="54" spans="1:16" ht="15">
      <c r="G54"/>
      <c r="H54"/>
      <c r="I54"/>
      <c r="J54"/>
      <c r="K54"/>
    </row>
    <row r="55" spans="1:16" ht="15">
      <c r="G55"/>
      <c r="H55"/>
      <c r="I55"/>
      <c r="J55"/>
      <c r="K55"/>
    </row>
    <row r="56" spans="1:16" ht="15">
      <c r="H56"/>
    </row>
    <row r="57" spans="1:16" ht="15">
      <c r="H57"/>
    </row>
    <row r="58" spans="1:16" ht="15">
      <c r="H58"/>
    </row>
    <row r="59" spans="1:16" ht="15">
      <c r="H59"/>
    </row>
    <row r="60" spans="1:16" ht="15">
      <c r="H60"/>
    </row>
    <row r="61" spans="1:16" ht="15">
      <c r="H61"/>
    </row>
    <row r="62" spans="1:16" ht="15">
      <c r="H62" s="26"/>
    </row>
    <row r="63" spans="1:16" ht="15">
      <c r="H63"/>
    </row>
    <row r="64" spans="1:16" ht="15">
      <c r="B64"/>
      <c r="C64"/>
      <c r="D64"/>
      <c r="E64"/>
      <c r="F64"/>
      <c r="G64"/>
      <c r="H64"/>
      <c r="I64"/>
      <c r="J64"/>
      <c r="K64"/>
    </row>
    <row r="65" spans="2:11" ht="15">
      <c r="B65"/>
      <c r="C65"/>
      <c r="D65"/>
      <c r="E65"/>
      <c r="F65"/>
      <c r="G65"/>
      <c r="H65"/>
      <c r="I65"/>
      <c r="J65"/>
      <c r="K65"/>
    </row>
    <row r="66" spans="2:11" ht="15">
      <c r="B66"/>
      <c r="C66"/>
      <c r="D66"/>
      <c r="E66"/>
      <c r="F66"/>
      <c r="G66"/>
      <c r="H66"/>
      <c r="I66"/>
      <c r="J66"/>
      <c r="K66"/>
    </row>
    <row r="67" spans="2:11" ht="15">
      <c r="B67"/>
      <c r="C67"/>
      <c r="D67"/>
      <c r="E67"/>
      <c r="F67"/>
      <c r="G67"/>
      <c r="H67"/>
      <c r="I67"/>
      <c r="J67"/>
      <c r="K67"/>
    </row>
    <row r="68" spans="2:11" ht="15">
      <c r="B68"/>
      <c r="C68"/>
      <c r="D68"/>
      <c r="E68"/>
      <c r="F68"/>
      <c r="G68"/>
      <c r="H68"/>
      <c r="I68"/>
      <c r="J68"/>
      <c r="K68"/>
    </row>
    <row r="69" spans="2:11" ht="15">
      <c r="G69"/>
      <c r="H69"/>
      <c r="I69"/>
      <c r="J69"/>
      <c r="K69"/>
    </row>
    <row r="70" spans="2:11" ht="15">
      <c r="G70"/>
      <c r="H70"/>
      <c r="I70"/>
      <c r="J70"/>
      <c r="K70"/>
    </row>
    <row r="71" spans="2:11" ht="15">
      <c r="G71"/>
      <c r="H71"/>
      <c r="I71"/>
      <c r="J71"/>
      <c r="K71"/>
    </row>
    <row r="72" spans="2:11" ht="15">
      <c r="G72"/>
      <c r="H72"/>
      <c r="I72"/>
      <c r="J72"/>
      <c r="K72"/>
    </row>
    <row r="73" spans="2:11" ht="15">
      <c r="G73"/>
      <c r="H73"/>
      <c r="I73"/>
      <c r="J73"/>
      <c r="K73"/>
    </row>
    <row r="74" spans="2:11" ht="15">
      <c r="G74"/>
      <c r="H74"/>
      <c r="I74"/>
      <c r="J74"/>
      <c r="K74"/>
    </row>
    <row r="75" spans="2:11" ht="15">
      <c r="G75"/>
      <c r="H75"/>
      <c r="I75"/>
      <c r="J75"/>
      <c r="K75"/>
    </row>
    <row r="76" spans="2:11" ht="15">
      <c r="G76" s="26"/>
      <c r="H76"/>
      <c r="I76"/>
      <c r="J76"/>
      <c r="K76"/>
    </row>
    <row r="77" spans="2:11" ht="15">
      <c r="G77"/>
      <c r="H77"/>
      <c r="I77"/>
      <c r="J77"/>
      <c r="K77"/>
    </row>
    <row r="78" spans="2:11" ht="15">
      <c r="G78"/>
      <c r="H78"/>
      <c r="I78"/>
      <c r="J78"/>
      <c r="K78"/>
    </row>
    <row r="79" spans="2:11" ht="15">
      <c r="G79"/>
      <c r="H79"/>
      <c r="I79"/>
      <c r="J79"/>
      <c r="K79"/>
    </row>
    <row r="80" spans="2:11" ht="15">
      <c r="H80"/>
    </row>
    <row r="81" spans="8:8" ht="15">
      <c r="H81" s="26"/>
    </row>
    <row r="82" spans="8:8" ht="15">
      <c r="H82"/>
    </row>
    <row r="83" spans="8:8" ht="15">
      <c r="H83"/>
    </row>
    <row r="84" spans="8:8" ht="15">
      <c r="H84"/>
    </row>
    <row r="85" spans="8:8" ht="15">
      <c r="H85"/>
    </row>
    <row r="86" spans="8:8" ht="15">
      <c r="H86"/>
    </row>
  </sheetData>
  <mergeCells count="12">
    <mergeCell ref="O3:P3"/>
    <mergeCell ref="D2:E2"/>
    <mergeCell ref="F2:G2"/>
    <mergeCell ref="I2:J2"/>
    <mergeCell ref="K2:L2"/>
    <mergeCell ref="M2:N2"/>
    <mergeCell ref="O2:P2"/>
    <mergeCell ref="D3:E3"/>
    <mergeCell ref="F3:G3"/>
    <mergeCell ref="I3:J3"/>
    <mergeCell ref="K3:L3"/>
    <mergeCell ref="M3:N3"/>
  </mergeCells>
  <phoneticPr fontId="16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>
    <tabColor rgb="FF00FF00"/>
  </sheetPr>
  <dimension ref="A1:CI41"/>
  <sheetViews>
    <sheetView zoomScale="85" zoomScaleNormal="85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U13" sqref="U13"/>
    </sheetView>
  </sheetViews>
  <sheetFormatPr baseColWidth="10" defaultColWidth="9" defaultRowHeight="14"/>
  <cols>
    <col min="1" max="1" width="8.83203125" style="5" customWidth="1"/>
    <col min="2" max="2" width="8" style="5" customWidth="1"/>
    <col min="3" max="3" width="17.6640625" style="5" customWidth="1"/>
    <col min="4" max="4" width="12.83203125" style="5" customWidth="1"/>
    <col min="5" max="7" width="8" style="5" customWidth="1"/>
    <col min="8" max="8" width="11.83203125" style="5" customWidth="1"/>
    <col min="9" max="28" width="8" style="5" customWidth="1"/>
    <col min="29" max="65" width="4.83203125" style="5" customWidth="1"/>
    <col min="66" max="66" width="9" style="5" customWidth="1"/>
    <col min="67" max="74" width="4.83203125" style="5" customWidth="1"/>
    <col min="75" max="75" width="9.5" style="5" customWidth="1"/>
    <col min="76" max="77" width="6.83203125" style="5" customWidth="1"/>
    <col min="78" max="78" width="4.83203125" style="5" customWidth="1"/>
    <col min="79" max="83" width="6.83203125" style="5" customWidth="1"/>
    <col min="84" max="84" width="6.5" style="5" customWidth="1"/>
    <col min="85" max="85" width="11.1640625" style="5" customWidth="1"/>
    <col min="86" max="90" width="7.33203125" style="5" customWidth="1"/>
    <col min="91" max="94" width="6.1640625" style="5" customWidth="1"/>
    <col min="95" max="112" width="4.83203125" style="5" customWidth="1"/>
    <col min="113" max="138" width="5.6640625" style="5" customWidth="1"/>
    <col min="139" max="16384" width="9" style="5"/>
  </cols>
  <sheetData>
    <row r="1" spans="1:87">
      <c r="A1" s="257"/>
      <c r="B1" s="257" t="s">
        <v>117</v>
      </c>
      <c r="C1" s="257"/>
      <c r="D1" s="257" t="s">
        <v>63</v>
      </c>
      <c r="E1" s="257" t="s">
        <v>2087</v>
      </c>
      <c r="F1" s="257"/>
      <c r="G1" s="257"/>
      <c r="H1" s="257"/>
      <c r="I1" s="257" t="s">
        <v>39</v>
      </c>
      <c r="J1" s="257"/>
      <c r="K1" s="257"/>
      <c r="L1" s="257"/>
      <c r="M1" s="257"/>
      <c r="N1" s="257" t="s">
        <v>38</v>
      </c>
      <c r="O1" s="257"/>
      <c r="P1" s="257" t="s">
        <v>36</v>
      </c>
      <c r="Q1" s="257"/>
      <c r="R1" s="257"/>
      <c r="S1" s="257"/>
      <c r="T1" s="257"/>
      <c r="U1" s="257" t="s">
        <v>186</v>
      </c>
      <c r="V1" s="257"/>
      <c r="W1" s="257"/>
      <c r="X1" s="257"/>
      <c r="Y1" s="257" t="s">
        <v>37</v>
      </c>
      <c r="Z1" s="257"/>
      <c r="AA1" s="257"/>
      <c r="AB1" s="257"/>
    </row>
    <row r="2" spans="1:87" ht="12.75" customHeight="1">
      <c r="A2" s="257"/>
      <c r="B2" s="257" t="s">
        <v>62</v>
      </c>
      <c r="C2" s="257"/>
      <c r="D2" s="258" t="s">
        <v>227</v>
      </c>
      <c r="E2" s="258" t="s">
        <v>227</v>
      </c>
      <c r="F2" s="258" t="s">
        <v>227</v>
      </c>
      <c r="G2" s="258" t="s">
        <v>227</v>
      </c>
      <c r="H2" s="258"/>
      <c r="I2" s="258" t="s">
        <v>2088</v>
      </c>
      <c r="J2" s="258" t="s">
        <v>2088</v>
      </c>
      <c r="K2" s="258" t="s">
        <v>2088</v>
      </c>
      <c r="L2" s="258" t="s">
        <v>2088</v>
      </c>
      <c r="M2" s="257"/>
      <c r="N2" s="257"/>
      <c r="O2" s="257"/>
      <c r="P2" s="257"/>
      <c r="Q2" s="257"/>
      <c r="R2" s="257"/>
      <c r="S2" s="257"/>
      <c r="T2" s="257"/>
      <c r="U2" s="257" t="s">
        <v>187</v>
      </c>
      <c r="V2" s="257"/>
      <c r="W2" s="257"/>
      <c r="X2" s="257"/>
      <c r="Y2" s="257"/>
      <c r="Z2" s="257"/>
      <c r="AA2" s="257"/>
      <c r="AB2" s="257"/>
    </row>
    <row r="3" spans="1:87" ht="16.5" customHeight="1">
      <c r="A3" s="259" t="s">
        <v>2212</v>
      </c>
      <c r="B3" s="259" t="s">
        <v>116</v>
      </c>
      <c r="C3" s="257"/>
      <c r="D3" s="260" t="s">
        <v>256</v>
      </c>
      <c r="E3" s="261" t="s">
        <v>257</v>
      </c>
      <c r="F3" s="257" t="s">
        <v>198</v>
      </c>
      <c r="G3" s="257" t="s">
        <v>199</v>
      </c>
      <c r="H3" s="260"/>
      <c r="I3" s="259" t="s">
        <v>40</v>
      </c>
      <c r="J3" s="259" t="s">
        <v>116</v>
      </c>
      <c r="K3" s="259" t="s">
        <v>198</v>
      </c>
      <c r="L3" s="257" t="s">
        <v>199</v>
      </c>
      <c r="M3" s="257"/>
      <c r="N3" s="259" t="s">
        <v>46</v>
      </c>
      <c r="O3" s="257"/>
      <c r="P3" s="259" t="s">
        <v>40</v>
      </c>
      <c r="Q3" s="259" t="s">
        <v>116</v>
      </c>
      <c r="R3" s="259" t="s">
        <v>198</v>
      </c>
      <c r="S3" s="257" t="s">
        <v>199</v>
      </c>
      <c r="T3" s="257"/>
      <c r="U3" s="257" t="s">
        <v>200</v>
      </c>
      <c r="V3" s="257" t="s">
        <v>201</v>
      </c>
      <c r="W3" s="257" t="s">
        <v>202</v>
      </c>
      <c r="X3" s="257"/>
      <c r="Y3" s="259" t="s">
        <v>40</v>
      </c>
      <c r="Z3" s="259" t="s">
        <v>116</v>
      </c>
      <c r="AA3" s="259" t="s">
        <v>198</v>
      </c>
      <c r="AB3" s="257" t="s">
        <v>199</v>
      </c>
      <c r="AK3" s="19"/>
      <c r="BB3" s="19"/>
      <c r="BR3" s="19"/>
      <c r="CI3" s="19"/>
    </row>
    <row r="4" spans="1:87" ht="11.25" customHeight="1">
      <c r="A4" s="256">
        <v>1982</v>
      </c>
      <c r="B4" s="257"/>
      <c r="C4" s="257"/>
      <c r="D4" s="257"/>
      <c r="E4" s="257"/>
      <c r="F4" s="257"/>
      <c r="G4" s="257"/>
      <c r="H4" s="257"/>
      <c r="I4" s="257"/>
      <c r="J4" s="257"/>
      <c r="K4" s="257"/>
      <c r="L4" s="262"/>
      <c r="M4" s="262"/>
      <c r="N4" s="257"/>
      <c r="O4" s="257"/>
      <c r="P4" s="257"/>
      <c r="Q4" s="257"/>
      <c r="R4" s="257"/>
      <c r="S4" s="263"/>
      <c r="T4" s="263"/>
      <c r="U4" s="257"/>
      <c r="V4" s="257"/>
      <c r="W4" s="257"/>
      <c r="X4" s="257"/>
      <c r="Y4" s="257">
        <f>'伊豆東岸定置網（資源評価には使用しない）'!O5</f>
        <v>0.114</v>
      </c>
      <c r="Z4" s="257">
        <f>'伊豆東岸定置網（資源評価には使用しない）'!P5</f>
        <v>1.4999999999999999E-2</v>
      </c>
      <c r="AA4" s="257">
        <f>'伊豆東岸定置網（資源評価には使用しない）'!Q5</f>
        <v>0.06</v>
      </c>
      <c r="AB4" s="257">
        <f>'伊豆東岸定置網（資源評価には使用しない）'!R5</f>
        <v>9.9000000000000005E-2</v>
      </c>
    </row>
    <row r="5" spans="1:87">
      <c r="A5" s="256">
        <v>1983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62"/>
      <c r="M5" s="262"/>
      <c r="N5" s="257"/>
      <c r="O5" s="257"/>
      <c r="P5" s="257"/>
      <c r="Q5" s="257"/>
      <c r="R5" s="257"/>
      <c r="S5" s="263"/>
      <c r="T5" s="263"/>
      <c r="U5" s="257"/>
      <c r="V5" s="257"/>
      <c r="W5" s="257"/>
      <c r="X5" s="257"/>
      <c r="Y5" s="257">
        <f>'伊豆東岸定置網（資源評価には使用しない）'!O6</f>
        <v>0.25800000000000001</v>
      </c>
      <c r="Z5" s="257">
        <f>'伊豆東岸定置網（資源評価には使用しない）'!P6</f>
        <v>5.0999999999999997E-2</v>
      </c>
      <c r="AA5" s="257">
        <f>'伊豆東岸定置網（資源評価には使用しない）'!Q6</f>
        <v>0.156</v>
      </c>
      <c r="AB5" s="257">
        <f>'伊豆東岸定置網（資源評価には使用しない）'!R6</f>
        <v>0.23100000000000001</v>
      </c>
    </row>
    <row r="6" spans="1:87">
      <c r="A6" s="256">
        <v>1984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62"/>
      <c r="M6" s="262"/>
      <c r="N6" s="257"/>
      <c r="O6" s="257"/>
      <c r="P6" s="257"/>
      <c r="Q6" s="257"/>
      <c r="R6" s="257"/>
      <c r="S6" s="263"/>
      <c r="T6" s="263"/>
      <c r="U6" s="257"/>
      <c r="V6" s="257"/>
      <c r="W6" s="257"/>
      <c r="X6" s="257"/>
      <c r="Y6" s="257">
        <f>'伊豆東岸定置網（資源評価には使用しない）'!O7</f>
        <v>0.40200000000000002</v>
      </c>
      <c r="Z6" s="257">
        <f>'伊豆東岸定置網（資源評価には使用しない）'!P7</f>
        <v>8.6999999999999994E-2</v>
      </c>
      <c r="AA6" s="257">
        <f>'伊豆東岸定置網（資源評価には使用しない）'!Q7</f>
        <v>0.252</v>
      </c>
      <c r="AB6" s="257">
        <f>'伊豆東岸定置網（資源評価には使用しない）'!R7</f>
        <v>0.36299999999999999</v>
      </c>
    </row>
    <row r="7" spans="1:87">
      <c r="A7" s="256">
        <v>1985</v>
      </c>
      <c r="B7" s="257"/>
      <c r="C7" s="257"/>
      <c r="D7" s="257"/>
      <c r="E7" s="257"/>
      <c r="F7" s="257"/>
      <c r="G7" s="257"/>
      <c r="H7" s="257"/>
      <c r="I7" s="257"/>
      <c r="J7" s="257"/>
      <c r="K7" s="257"/>
      <c r="L7" s="262"/>
      <c r="M7" s="262"/>
      <c r="N7" s="257"/>
      <c r="O7" s="257"/>
      <c r="P7" s="257"/>
      <c r="Q7" s="257"/>
      <c r="R7" s="257"/>
      <c r="S7" s="263"/>
      <c r="T7" s="263"/>
      <c r="U7" s="257"/>
      <c r="V7" s="257"/>
      <c r="W7" s="257"/>
      <c r="X7" s="257"/>
      <c r="Y7" s="257">
        <f>'伊豆東岸定置網（資源評価には使用しない）'!O8</f>
        <v>0.54600000000000004</v>
      </c>
      <c r="Z7" s="257">
        <f>'伊豆東岸定置網（資源評価には使用しない）'!P8</f>
        <v>0.123</v>
      </c>
      <c r="AA7" s="257">
        <f>'伊豆東岸定置網（資源評価には使用しない）'!Q8</f>
        <v>0.34799999999999998</v>
      </c>
      <c r="AB7" s="257">
        <f>'伊豆東岸定置網（資源評価には使用しない）'!R8</f>
        <v>0.495</v>
      </c>
    </row>
    <row r="8" spans="1:87">
      <c r="A8" s="256">
        <v>1986</v>
      </c>
      <c r="B8" s="257"/>
      <c r="C8" s="257"/>
      <c r="D8" s="257"/>
      <c r="E8" s="257"/>
      <c r="F8" s="257"/>
      <c r="G8" s="257"/>
      <c r="H8" s="257"/>
      <c r="I8" s="257"/>
      <c r="J8" s="257"/>
      <c r="K8" s="257"/>
      <c r="L8" s="262"/>
      <c r="M8" s="262"/>
      <c r="N8" s="257"/>
      <c r="O8" s="257"/>
      <c r="P8" s="257"/>
      <c r="Q8" s="257"/>
      <c r="R8" s="257"/>
      <c r="S8" s="263"/>
      <c r="T8" s="263"/>
      <c r="U8" s="257"/>
      <c r="V8" s="257"/>
      <c r="W8" s="257"/>
      <c r="X8" s="257"/>
      <c r="Y8" s="257">
        <f>'伊豆東岸定置網（資源評価には使用しない）'!O9</f>
        <v>0.69</v>
      </c>
      <c r="Z8" s="257">
        <f>'伊豆東岸定置網（資源評価には使用しない）'!P9</f>
        <v>0.159</v>
      </c>
      <c r="AA8" s="257">
        <f>'伊豆東岸定置網（資源評価には使用しない）'!Q9</f>
        <v>0.44400000000000001</v>
      </c>
      <c r="AB8" s="257">
        <f>'伊豆東岸定置網（資源評価には使用しない）'!R9</f>
        <v>0.627</v>
      </c>
    </row>
    <row r="9" spans="1:87">
      <c r="A9" s="256">
        <v>1987</v>
      </c>
      <c r="B9" s="257"/>
      <c r="C9" s="257"/>
      <c r="D9" s="257"/>
      <c r="E9" s="257"/>
      <c r="F9" s="257"/>
      <c r="G9" s="257"/>
      <c r="H9" s="257"/>
      <c r="I9" s="257"/>
      <c r="J9" s="257"/>
      <c r="K9" s="257"/>
      <c r="L9" s="262"/>
      <c r="M9" s="262"/>
      <c r="N9" s="257"/>
      <c r="O9" s="257"/>
      <c r="P9" s="257"/>
      <c r="Q9" s="257"/>
      <c r="R9" s="257"/>
      <c r="S9" s="263"/>
      <c r="T9" s="263"/>
      <c r="U9" s="257"/>
      <c r="V9" s="257"/>
      <c r="W9" s="257"/>
      <c r="X9" s="257"/>
      <c r="Y9" s="257">
        <f>'伊豆東岸定置網（資源評価には使用しない）'!O10</f>
        <v>0.83399999999999996</v>
      </c>
      <c r="Z9" s="257">
        <f>'伊豆東岸定置網（資源評価には使用しない）'!P10</f>
        <v>0.19500000000000001</v>
      </c>
      <c r="AA9" s="257">
        <f>'伊豆東岸定置網（資源評価には使用しない）'!Q10</f>
        <v>0.54</v>
      </c>
      <c r="AB9" s="257">
        <f>'伊豆東岸定置網（資源評価には使用しない）'!R10</f>
        <v>0.75900000000000001</v>
      </c>
    </row>
    <row r="10" spans="1:87">
      <c r="A10" s="256">
        <v>1988</v>
      </c>
      <c r="B10" s="257"/>
      <c r="C10" s="257"/>
      <c r="D10" s="257"/>
      <c r="E10" s="257"/>
      <c r="F10" s="257"/>
      <c r="G10" s="257"/>
      <c r="H10" s="257"/>
      <c r="I10" s="257"/>
      <c r="J10" s="257"/>
      <c r="K10" s="257"/>
      <c r="L10" s="262"/>
      <c r="M10" s="262"/>
      <c r="N10" s="257"/>
      <c r="O10" s="257"/>
      <c r="P10" s="257">
        <f>伊勢湾豆板マアジ当歳!P5</f>
        <v>0.114</v>
      </c>
      <c r="Q10" s="257">
        <f>伊勢湾豆板マアジ当歳!Q5</f>
        <v>1.4999999999999999E-2</v>
      </c>
      <c r="R10" s="257">
        <f>伊勢湾豆板マアジ当歳!R5</f>
        <v>0.06</v>
      </c>
      <c r="S10" s="257">
        <f>伊勢湾豆板マアジ当歳!S5</f>
        <v>9.9000000000000005E-2</v>
      </c>
      <c r="T10" s="263"/>
      <c r="U10" s="257"/>
      <c r="V10" s="257"/>
      <c r="W10" s="257"/>
      <c r="X10" s="257"/>
      <c r="Y10" s="257">
        <f>'伊豆東岸定置網（資源評価には使用しない）'!O11</f>
        <v>0.97799999999999998</v>
      </c>
      <c r="Z10" s="257">
        <f>'伊豆東岸定置網（資源評価には使用しない）'!P11</f>
        <v>0.23100000000000001</v>
      </c>
      <c r="AA10" s="257">
        <f>'伊豆東岸定置網（資源評価には使用しない）'!Q11</f>
        <v>0.63600000000000001</v>
      </c>
      <c r="AB10" s="257">
        <f>'伊豆東岸定置網（資源評価には使用しない）'!R11</f>
        <v>0.89100000000000001</v>
      </c>
    </row>
    <row r="11" spans="1:87">
      <c r="A11" s="256">
        <v>1989</v>
      </c>
      <c r="B11" s="257"/>
      <c r="C11" s="257"/>
      <c r="D11" s="257"/>
      <c r="E11" s="257"/>
      <c r="F11" s="257"/>
      <c r="G11" s="257"/>
      <c r="H11" s="257"/>
      <c r="I11" s="257"/>
      <c r="J11" s="257"/>
      <c r="K11" s="257"/>
      <c r="L11" s="262"/>
      <c r="M11" s="262"/>
      <c r="N11" s="257">
        <f>'串本棒受け網マアジ漁獲量（当歳魚のみ）'!J3</f>
        <v>3</v>
      </c>
      <c r="O11" s="257"/>
      <c r="P11" s="257">
        <f>伊勢湾豆板マアジ当歳!P6</f>
        <v>0.25800000000000001</v>
      </c>
      <c r="Q11" s="257">
        <f>伊勢湾豆板マアジ当歳!Q6</f>
        <v>5.0999999999999997E-2</v>
      </c>
      <c r="R11" s="257">
        <f>伊勢湾豆板マアジ当歳!R6</f>
        <v>0.156</v>
      </c>
      <c r="S11" s="257">
        <f>伊勢湾豆板マアジ当歳!S6</f>
        <v>0.23100000000000001</v>
      </c>
      <c r="T11" s="263"/>
      <c r="U11" s="257"/>
      <c r="V11" s="257"/>
      <c r="W11" s="257"/>
      <c r="X11" s="257"/>
      <c r="Y11" s="257">
        <f>'伊豆東岸定置網（資源評価には使用しない）'!O12</f>
        <v>1.1220000000000001</v>
      </c>
      <c r="Z11" s="257">
        <f>'伊豆東岸定置網（資源評価には使用しない）'!P12</f>
        <v>0.26700000000000002</v>
      </c>
      <c r="AA11" s="257">
        <f>'伊豆東岸定置網（資源評価には使用しない）'!Q12</f>
        <v>0.73199999999999998</v>
      </c>
      <c r="AB11" s="257">
        <f>'伊豆東岸定置網（資源評価には使用しない）'!R12</f>
        <v>1.0229999999999999</v>
      </c>
    </row>
    <row r="12" spans="1:87">
      <c r="A12" s="256">
        <v>1990</v>
      </c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62"/>
      <c r="M12" s="262"/>
      <c r="N12" s="257">
        <f>'串本棒受け網マアジ漁獲量（当歳魚のみ）'!J4</f>
        <v>17</v>
      </c>
      <c r="O12" s="257"/>
      <c r="P12" s="257">
        <f>伊勢湾豆板マアジ当歳!P7</f>
        <v>0.40200000000000002</v>
      </c>
      <c r="Q12" s="257">
        <f>伊勢湾豆板マアジ当歳!Q7</f>
        <v>8.6999999999999994E-2</v>
      </c>
      <c r="R12" s="257">
        <f>伊勢湾豆板マアジ当歳!R7</f>
        <v>0.252</v>
      </c>
      <c r="S12" s="257">
        <f>伊勢湾豆板マアジ当歳!S7</f>
        <v>0.36299999999999999</v>
      </c>
      <c r="T12" s="263"/>
      <c r="U12" s="257"/>
      <c r="V12" s="257"/>
      <c r="W12" s="257"/>
      <c r="X12" s="257"/>
      <c r="Y12" s="257">
        <f>'伊豆東岸定置網（資源評価には使用しない）'!O13</f>
        <v>1.266</v>
      </c>
      <c r="Z12" s="257">
        <f>'伊豆東岸定置網（資源評価には使用しない）'!P13</f>
        <v>0.30299999999999999</v>
      </c>
      <c r="AA12" s="257">
        <f>'伊豆東岸定置網（資源評価には使用しない）'!Q13</f>
        <v>0.82799999999999996</v>
      </c>
      <c r="AB12" s="257">
        <f>'伊豆東岸定置網（資源評価には使用しない）'!R13</f>
        <v>1.155</v>
      </c>
    </row>
    <row r="13" spans="1:87">
      <c r="A13" s="256">
        <v>1991</v>
      </c>
      <c r="B13" s="257"/>
      <c r="C13" s="257"/>
      <c r="D13" s="257"/>
      <c r="E13" s="257"/>
      <c r="F13" s="257"/>
      <c r="G13" s="257"/>
      <c r="H13" s="257"/>
      <c r="I13" s="257"/>
      <c r="J13" s="257"/>
      <c r="K13" s="257"/>
      <c r="L13" s="262"/>
      <c r="M13" s="262"/>
      <c r="N13" s="257">
        <f>'串本棒受け網マアジ漁獲量（当歳魚のみ）'!J5</f>
        <v>31</v>
      </c>
      <c r="O13" s="257"/>
      <c r="P13" s="257">
        <f>伊勢湾豆板マアジ当歳!P8</f>
        <v>0.54600000000000004</v>
      </c>
      <c r="Q13" s="257">
        <f>伊勢湾豆板マアジ当歳!Q8</f>
        <v>0.123</v>
      </c>
      <c r="R13" s="257">
        <f>伊勢湾豆板マアジ当歳!R8</f>
        <v>0.34799999999999998</v>
      </c>
      <c r="S13" s="257">
        <f>伊勢湾豆板マアジ当歳!S8</f>
        <v>0.495</v>
      </c>
      <c r="T13" s="263"/>
      <c r="U13" s="257">
        <f>千葉!AY6/1000</f>
        <v>37.646999999999998</v>
      </c>
      <c r="V13" s="264">
        <f>千葉!AZ6/1000</f>
        <v>12.537000000000001</v>
      </c>
      <c r="W13" s="264">
        <f>千葉!BA6/1000</f>
        <v>31.364999999999998</v>
      </c>
      <c r="X13" s="257"/>
      <c r="Y13" s="257">
        <f>'伊豆東岸定置網（資源評価には使用しない）'!O14</f>
        <v>1.41</v>
      </c>
      <c r="Z13" s="257">
        <f>'伊豆東岸定置網（資源評価には使用しない）'!P14</f>
        <v>0.33900000000000002</v>
      </c>
      <c r="AA13" s="257">
        <f>'伊豆東岸定置網（資源評価には使用しない）'!Q14</f>
        <v>0.92400000000000004</v>
      </c>
      <c r="AB13" s="257">
        <f>'伊豆東岸定置網（資源評価には使用しない）'!R14</f>
        <v>1.2869999999999999</v>
      </c>
    </row>
    <row r="14" spans="1:87">
      <c r="A14" s="256">
        <v>1992</v>
      </c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62"/>
      <c r="M14" s="262"/>
      <c r="N14" s="257">
        <f>'串本棒受け網マアジ漁獲量（当歳魚のみ）'!J6</f>
        <v>45</v>
      </c>
      <c r="O14" s="257"/>
      <c r="P14" s="257">
        <f>伊勢湾豆板マアジ当歳!P9</f>
        <v>0.69</v>
      </c>
      <c r="Q14" s="257">
        <f>伊勢湾豆板マアジ当歳!Q9</f>
        <v>0.159</v>
      </c>
      <c r="R14" s="257">
        <f>伊勢湾豆板マアジ当歳!R9</f>
        <v>0.44400000000000001</v>
      </c>
      <c r="S14" s="257">
        <f>伊勢湾豆板マアジ当歳!S9</f>
        <v>0.627</v>
      </c>
      <c r="T14" s="263"/>
      <c r="U14" s="257">
        <f>千葉!AY7/1000</f>
        <v>37.863</v>
      </c>
      <c r="V14" s="264">
        <f>千葉!AZ7/1000</f>
        <v>12.609</v>
      </c>
      <c r="W14" s="264">
        <f>千葉!BA7/1000</f>
        <v>31.545000000000002</v>
      </c>
      <c r="X14" s="257"/>
      <c r="Y14" s="257">
        <f>'伊豆東岸定置網（資源評価には使用しない）'!O15</f>
        <v>1.554</v>
      </c>
      <c r="Z14" s="257">
        <f>'伊豆東岸定置網（資源評価には使用しない）'!P15</f>
        <v>0.375</v>
      </c>
      <c r="AA14" s="257">
        <f>'伊豆東岸定置網（資源評価には使用しない）'!Q15</f>
        <v>1.02</v>
      </c>
      <c r="AB14" s="257">
        <f>'伊豆東岸定置網（資源評価には使用しない）'!R15</f>
        <v>1.419</v>
      </c>
    </row>
    <row r="15" spans="1:87">
      <c r="A15" s="256">
        <v>1993</v>
      </c>
      <c r="B15" s="257"/>
      <c r="C15" s="257"/>
      <c r="D15" s="257"/>
      <c r="E15" s="257"/>
      <c r="F15" s="257"/>
      <c r="G15" s="257"/>
      <c r="H15" s="257"/>
      <c r="I15" s="257"/>
      <c r="J15" s="257"/>
      <c r="K15" s="257"/>
      <c r="L15" s="262"/>
      <c r="M15" s="262"/>
      <c r="N15" s="257">
        <f>'串本棒受け網マアジ漁獲量（当歳魚のみ）'!J7</f>
        <v>59</v>
      </c>
      <c r="O15" s="257"/>
      <c r="P15" s="257">
        <f>伊勢湾豆板マアジ当歳!P10</f>
        <v>0.83399999999999996</v>
      </c>
      <c r="Q15" s="257">
        <f>伊勢湾豆板マアジ当歳!Q10</f>
        <v>0.19500000000000001</v>
      </c>
      <c r="R15" s="257">
        <f>伊勢湾豆板マアジ当歳!R10</f>
        <v>0.54</v>
      </c>
      <c r="S15" s="257">
        <f>伊勢湾豆板マアジ当歳!S10</f>
        <v>0.75900000000000001</v>
      </c>
      <c r="T15" s="263"/>
      <c r="U15" s="257">
        <f>千葉!AY8/1000</f>
        <v>38.079000000000001</v>
      </c>
      <c r="V15" s="264">
        <f>千葉!AZ8/1000</f>
        <v>12.680999999999999</v>
      </c>
      <c r="W15" s="264">
        <f>千葉!BA8/1000</f>
        <v>31.725000000000001</v>
      </c>
      <c r="X15" s="257"/>
      <c r="Y15" s="257">
        <f>'伊豆東岸定置網（資源評価には使用しない）'!O16</f>
        <v>1.698</v>
      </c>
      <c r="Z15" s="257">
        <f>'伊豆東岸定置網（資源評価には使用しない）'!P16</f>
        <v>0.41099999999999998</v>
      </c>
      <c r="AA15" s="257">
        <f>'伊豆東岸定置網（資源評価には使用しない）'!Q16</f>
        <v>1.1160000000000001</v>
      </c>
      <c r="AB15" s="257">
        <f>'伊豆東岸定置網（資源評価には使用しない）'!R16</f>
        <v>1.5509999999999999</v>
      </c>
    </row>
    <row r="16" spans="1:87">
      <c r="A16" s="256">
        <v>1994</v>
      </c>
      <c r="B16" s="257"/>
      <c r="C16" s="257"/>
      <c r="D16" s="257"/>
      <c r="E16" s="257"/>
      <c r="F16" s="257"/>
      <c r="G16" s="257"/>
      <c r="H16" s="257"/>
      <c r="I16" s="257"/>
      <c r="J16" s="257"/>
      <c r="K16" s="257"/>
      <c r="L16" s="262"/>
      <c r="M16" s="262"/>
      <c r="N16" s="257">
        <f>'串本棒受け網マアジ漁獲量（当歳魚のみ）'!J8</f>
        <v>73</v>
      </c>
      <c r="O16" s="257"/>
      <c r="P16" s="257">
        <f>伊勢湾豆板マアジ当歳!P11</f>
        <v>0.97799999999999998</v>
      </c>
      <c r="Q16" s="257">
        <f>伊勢湾豆板マアジ当歳!Q11</f>
        <v>0.23100000000000001</v>
      </c>
      <c r="R16" s="257">
        <f>伊勢湾豆板マアジ当歳!R11</f>
        <v>0.63600000000000001</v>
      </c>
      <c r="S16" s="257">
        <f>伊勢湾豆板マアジ当歳!S11</f>
        <v>0.89100000000000001</v>
      </c>
      <c r="T16" s="263"/>
      <c r="U16" s="257">
        <f>千葉!AY9/1000</f>
        <v>38.295000000000002</v>
      </c>
      <c r="V16" s="264">
        <f>千葉!AZ9/1000</f>
        <v>12.753</v>
      </c>
      <c r="W16" s="264">
        <f>千葉!BA9/1000</f>
        <v>31.905000000000001</v>
      </c>
      <c r="X16" s="257"/>
      <c r="Y16" s="257">
        <f>'伊豆東岸定置網（資源評価には使用しない）'!O17</f>
        <v>1.8420000000000001</v>
      </c>
      <c r="Z16" s="257">
        <f>'伊豆東岸定置網（資源評価には使用しない）'!P17</f>
        <v>0.44700000000000001</v>
      </c>
      <c r="AA16" s="257">
        <f>'伊豆東岸定置網（資源評価には使用しない）'!Q17</f>
        <v>1.212</v>
      </c>
      <c r="AB16" s="257">
        <f>'伊豆東岸定置網（資源評価には使用しない）'!R17</f>
        <v>1.6830000000000001</v>
      </c>
    </row>
    <row r="17" spans="1:28">
      <c r="A17" s="256">
        <v>1995</v>
      </c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62"/>
      <c r="M17" s="262"/>
      <c r="N17" s="257">
        <f>'串本棒受け網マアジ漁獲量（当歳魚のみ）'!J9</f>
        <v>87</v>
      </c>
      <c r="O17" s="257"/>
      <c r="P17" s="257">
        <f>伊勢湾豆板マアジ当歳!P12</f>
        <v>1.1220000000000001</v>
      </c>
      <c r="Q17" s="257">
        <f>伊勢湾豆板マアジ当歳!Q12</f>
        <v>0.26700000000000002</v>
      </c>
      <c r="R17" s="257">
        <f>伊勢湾豆板マアジ当歳!R12</f>
        <v>0.73199999999999998</v>
      </c>
      <c r="S17" s="257">
        <f>伊勢湾豆板マアジ当歳!S12</f>
        <v>1.0229999999999999</v>
      </c>
      <c r="T17" s="263"/>
      <c r="U17" s="257">
        <f>千葉!AY10/1000</f>
        <v>38.511000000000003</v>
      </c>
      <c r="V17" s="264">
        <f>千葉!AZ10/1000</f>
        <v>12.824999999999999</v>
      </c>
      <c r="W17" s="264">
        <f>千葉!BA10/1000</f>
        <v>32.085000000000001</v>
      </c>
      <c r="X17" s="257"/>
      <c r="Y17" s="257">
        <f>'伊豆東岸定置網（資源評価には使用しない）'!O18</f>
        <v>1.986</v>
      </c>
      <c r="Z17" s="257">
        <f>'伊豆東岸定置網（資源評価には使用しない）'!P18</f>
        <v>0.48299999999999998</v>
      </c>
      <c r="AA17" s="257">
        <f>'伊豆東岸定置網（資源評価には使用しない）'!Q18</f>
        <v>1.3080000000000001</v>
      </c>
      <c r="AB17" s="257">
        <f>'伊豆東岸定置網（資源評価には使用しない）'!R18</f>
        <v>1.8149999999999999</v>
      </c>
    </row>
    <row r="18" spans="1:28">
      <c r="A18" s="256">
        <v>1996</v>
      </c>
      <c r="B18" s="257"/>
      <c r="C18" s="257"/>
      <c r="D18" s="257"/>
      <c r="E18" s="257"/>
      <c r="F18" s="257"/>
      <c r="G18" s="257"/>
      <c r="H18" s="257"/>
      <c r="I18" s="257"/>
      <c r="J18" s="257"/>
      <c r="K18" s="257"/>
      <c r="L18" s="262"/>
      <c r="M18" s="262"/>
      <c r="N18" s="257">
        <f>'串本棒受け網マアジ漁獲量（当歳魚のみ）'!J10</f>
        <v>101</v>
      </c>
      <c r="O18" s="257"/>
      <c r="P18" s="257">
        <f>伊勢湾豆板マアジ当歳!P13</f>
        <v>1.266</v>
      </c>
      <c r="Q18" s="257">
        <f>伊勢湾豆板マアジ当歳!Q13</f>
        <v>0.30299999999999999</v>
      </c>
      <c r="R18" s="257">
        <f>伊勢湾豆板マアジ当歳!R13</f>
        <v>0.82799999999999996</v>
      </c>
      <c r="S18" s="257">
        <f>伊勢湾豆板マアジ当歳!S13</f>
        <v>1.155</v>
      </c>
      <c r="T18" s="263"/>
      <c r="U18" s="257">
        <f>千葉!AY11/1000</f>
        <v>38.726999999999997</v>
      </c>
      <c r="V18" s="264">
        <f>千葉!AZ11/1000</f>
        <v>12.897</v>
      </c>
      <c r="W18" s="264">
        <f>千葉!BA11/1000</f>
        <v>32.265000000000001</v>
      </c>
      <c r="X18" s="257"/>
      <c r="Y18" s="257">
        <f>'伊豆東岸定置網（資源評価には使用しない）'!O19</f>
        <v>2.13</v>
      </c>
      <c r="Z18" s="257">
        <f>'伊豆東岸定置網（資源評価には使用しない）'!P19</f>
        <v>0.51900000000000002</v>
      </c>
      <c r="AA18" s="257">
        <f>'伊豆東岸定置網（資源評価には使用しない）'!Q19</f>
        <v>1.4039999999999999</v>
      </c>
      <c r="AB18" s="257">
        <f>'伊豆東岸定置網（資源評価には使用しない）'!R19</f>
        <v>1.9470000000000001</v>
      </c>
    </row>
    <row r="19" spans="1:28">
      <c r="A19" s="256">
        <v>1997</v>
      </c>
      <c r="B19" s="257"/>
      <c r="C19" s="257"/>
      <c r="D19" s="257"/>
      <c r="E19" s="257"/>
      <c r="F19" s="257"/>
      <c r="G19" s="257"/>
      <c r="H19" s="257"/>
      <c r="I19" s="257"/>
      <c r="J19" s="257"/>
      <c r="K19" s="257"/>
      <c r="L19" s="262"/>
      <c r="M19" s="262"/>
      <c r="N19" s="257">
        <f>'串本棒受け網マアジ漁獲量（当歳魚のみ）'!J11</f>
        <v>115</v>
      </c>
      <c r="O19" s="257"/>
      <c r="P19" s="257">
        <f>伊勢湾豆板マアジ当歳!P14</f>
        <v>1.41</v>
      </c>
      <c r="Q19" s="257">
        <f>伊勢湾豆板マアジ当歳!Q14</f>
        <v>0.33900000000000002</v>
      </c>
      <c r="R19" s="257">
        <f>伊勢湾豆板マアジ当歳!R14</f>
        <v>0.92400000000000004</v>
      </c>
      <c r="S19" s="257">
        <f>伊勢湾豆板マアジ当歳!S14</f>
        <v>1.2869999999999999</v>
      </c>
      <c r="T19" s="263"/>
      <c r="U19" s="257">
        <f>千葉!AY12/1000</f>
        <v>38.942999999999998</v>
      </c>
      <c r="V19" s="264">
        <f>千葉!AZ12/1000</f>
        <v>12.968999999999999</v>
      </c>
      <c r="W19" s="264">
        <f>千葉!BA12/1000</f>
        <v>32.445</v>
      </c>
      <c r="X19" s="257"/>
      <c r="Y19" s="257">
        <f>'伊豆東岸定置網（資源評価には使用しない）'!O20</f>
        <v>2.274</v>
      </c>
      <c r="Z19" s="257">
        <f>'伊豆東岸定置網（資源評価には使用しない）'!P20</f>
        <v>0.55500000000000005</v>
      </c>
      <c r="AA19" s="257">
        <f>'伊豆東岸定置網（資源評価には使用しない）'!Q20</f>
        <v>1.5</v>
      </c>
      <c r="AB19" s="257">
        <f>'伊豆東岸定置網（資源評価には使用しない）'!R20</f>
        <v>2.0790000000000002</v>
      </c>
    </row>
    <row r="20" spans="1:28">
      <c r="A20" s="256">
        <v>1998</v>
      </c>
      <c r="B20" s="257"/>
      <c r="C20" s="257"/>
      <c r="D20" s="265" t="s">
        <v>2102</v>
      </c>
      <c r="E20" s="257"/>
      <c r="F20" s="257"/>
      <c r="G20" s="257"/>
      <c r="H20" s="257"/>
      <c r="I20" s="265" t="s">
        <v>2103</v>
      </c>
      <c r="J20" s="257"/>
      <c r="K20" s="257"/>
      <c r="L20" s="262"/>
      <c r="M20" s="262"/>
      <c r="N20" s="257">
        <f>'串本棒受け網マアジ漁獲量（当歳魚のみ）'!J12</f>
        <v>129</v>
      </c>
      <c r="O20" s="257"/>
      <c r="P20" s="257">
        <f>伊勢湾豆板マアジ当歳!P15</f>
        <v>1.554</v>
      </c>
      <c r="Q20" s="257">
        <f>伊勢湾豆板マアジ当歳!Q15</f>
        <v>0.375</v>
      </c>
      <c r="R20" s="257">
        <f>伊勢湾豆板マアジ当歳!R15</f>
        <v>1.02</v>
      </c>
      <c r="S20" s="257">
        <f>伊勢湾豆板マアジ当歳!S15</f>
        <v>1.419</v>
      </c>
      <c r="T20" s="263"/>
      <c r="U20" s="257">
        <f>千葉!AY13/1000</f>
        <v>39.158999999999999</v>
      </c>
      <c r="V20" s="264">
        <f>千葉!AZ13/1000</f>
        <v>13.041</v>
      </c>
      <c r="W20" s="264">
        <f>千葉!BA13/1000</f>
        <v>32.625</v>
      </c>
      <c r="X20" s="257"/>
      <c r="Y20" s="257">
        <f>'伊豆東岸定置網（資源評価には使用しない）'!O21</f>
        <v>2.4180000000000001</v>
      </c>
      <c r="Z20" s="257">
        <f>'伊豆東岸定置網（資源評価には使用しない）'!P21</f>
        <v>0.59099999999999997</v>
      </c>
      <c r="AA20" s="257">
        <f>'伊豆東岸定置網（資源評価には使用しない）'!Q21</f>
        <v>1.5960000000000001</v>
      </c>
      <c r="AB20" s="257">
        <f>'伊豆東岸定置網（資源評価には使用しない）'!R21</f>
        <v>2.2109999999999999</v>
      </c>
    </row>
    <row r="21" spans="1:28">
      <c r="A21" s="256">
        <v>1999</v>
      </c>
      <c r="B21" s="257"/>
      <c r="C21" s="257"/>
      <c r="D21" s="257"/>
      <c r="E21" s="257"/>
      <c r="F21" s="257"/>
      <c r="G21" s="257"/>
      <c r="H21" s="257"/>
      <c r="I21" s="257"/>
      <c r="J21" s="257"/>
      <c r="K21" s="257"/>
      <c r="L21" s="262"/>
      <c r="M21" s="262"/>
      <c r="N21" s="257">
        <f>'串本棒受け網マアジ漁獲量（当歳魚のみ）'!J13</f>
        <v>143</v>
      </c>
      <c r="O21" s="257"/>
      <c r="P21" s="257">
        <f>伊勢湾豆板マアジ当歳!P16</f>
        <v>1.698</v>
      </c>
      <c r="Q21" s="257">
        <f>伊勢湾豆板マアジ当歳!Q16</f>
        <v>0.41099999999999998</v>
      </c>
      <c r="R21" s="257">
        <f>伊勢湾豆板マアジ当歳!R16</f>
        <v>1.1160000000000001</v>
      </c>
      <c r="S21" s="257">
        <f>伊勢湾豆板マアジ当歳!S16</f>
        <v>1.5509999999999999</v>
      </c>
      <c r="T21" s="263"/>
      <c r="U21" s="257">
        <f>千葉!AY14/1000</f>
        <v>39.375</v>
      </c>
      <c r="V21" s="264">
        <f>千葉!AZ14/1000</f>
        <v>13.113</v>
      </c>
      <c r="W21" s="264">
        <f>千葉!BA14/1000</f>
        <v>32.805</v>
      </c>
      <c r="X21" s="257"/>
      <c r="Y21" s="257">
        <f>'伊豆東岸定置網（資源評価には使用しない）'!O22</f>
        <v>2.5619999999999998</v>
      </c>
      <c r="Z21" s="257">
        <f>'伊豆東岸定置網（資源評価には使用しない）'!P22</f>
        <v>0.627</v>
      </c>
      <c r="AA21" s="257">
        <f>'伊豆東岸定置網（資源評価には使用しない）'!Q22</f>
        <v>1.6919999999999999</v>
      </c>
      <c r="AB21" s="257">
        <f>'伊豆東岸定置網（資源評価には使用しない）'!R22</f>
        <v>2.343</v>
      </c>
    </row>
    <row r="22" spans="1:28" ht="28.5" customHeight="1">
      <c r="A22" s="256">
        <v>2000</v>
      </c>
      <c r="B22" s="265">
        <f>宮崎県アジ仔漁獲量!X4</f>
        <v>0.42646035642223401</v>
      </c>
      <c r="C22" s="257"/>
      <c r="D22" s="265">
        <f>'宇和島（月別相乗）‗19年評価から使用　'!B3</f>
        <v>30.303011449104353</v>
      </c>
      <c r="E22" s="266">
        <f>'宇和島（月別相乗）‗19年評価から使用　'!C3</f>
        <v>25.987173160227083</v>
      </c>
      <c r="F22" s="266">
        <f>'宇和島（月別相乗）‗19年評価から使用　'!D3</f>
        <v>28.407515977527673</v>
      </c>
      <c r="G22" s="266">
        <f>'宇和島（月別相乗）‗19年評価から使用　'!E3</f>
        <v>29.832130539512058</v>
      </c>
      <c r="H22" s="257"/>
      <c r="I22" s="265">
        <f>'宿毛湾中まきゼンゴ（日別相乗）‗19年評価から使用　'!B3</f>
        <v>1.6852579932393425E-3</v>
      </c>
      <c r="J22" s="266">
        <f>'宿毛湾中まきゼンゴ（日別相乗）‗19年評価から使用　'!C3</f>
        <v>1.8550674562855967E-3</v>
      </c>
      <c r="K22" s="266">
        <f>'宿毛湾中まきゼンゴ（日別相乗）‗19年評価から使用　'!D3</f>
        <v>1.6964514171599343E-3</v>
      </c>
      <c r="L22" s="266">
        <f>'宿毛湾中まきゼンゴ（日別相乗）‗19年評価から使用　'!E3</f>
        <v>1.687093143903791E-3</v>
      </c>
      <c r="M22" s="257"/>
      <c r="N22" s="265">
        <f>'串本棒受け網マアジ漁獲量（当歳魚のみ）'!J14</f>
        <v>157</v>
      </c>
      <c r="O22" s="257"/>
      <c r="P22" s="265">
        <f>伊勢湾豆板マアジ当歳!P17</f>
        <v>1.8420000000000001</v>
      </c>
      <c r="Q22" s="257">
        <f>伊勢湾豆板マアジ当歳!Q17</f>
        <v>0.44700000000000001</v>
      </c>
      <c r="R22" s="257">
        <f>伊勢湾豆板マアジ当歳!R17</f>
        <v>1.212</v>
      </c>
      <c r="S22" s="257">
        <f>伊勢湾豆板マアジ当歳!S17</f>
        <v>1.6830000000000001</v>
      </c>
      <c r="T22" s="263"/>
      <c r="U22" s="265">
        <f>千葉!AY15/1000</f>
        <v>39.591000000000001</v>
      </c>
      <c r="V22" s="264">
        <f>千葉!AZ15/1000</f>
        <v>13.185</v>
      </c>
      <c r="W22" s="264">
        <f>千葉!BA15/1000</f>
        <v>32.984999999999999</v>
      </c>
      <c r="X22" s="257"/>
      <c r="Y22" s="257">
        <f>'伊豆東岸定置網（資源評価には使用しない）'!O23</f>
        <v>2.706</v>
      </c>
      <c r="Z22" s="257">
        <f>'伊豆東岸定置網（資源評価には使用しない）'!P23</f>
        <v>0.66300000000000003</v>
      </c>
      <c r="AA22" s="257">
        <f>'伊豆東岸定置網（資源評価には使用しない）'!Q23</f>
        <v>1.788</v>
      </c>
      <c r="AB22" s="257">
        <f>'伊豆東岸定置網（資源評価には使用しない）'!R23</f>
        <v>2.4750000000000001</v>
      </c>
    </row>
    <row r="23" spans="1:28" ht="28.5" customHeight="1">
      <c r="A23" s="256">
        <v>2001</v>
      </c>
      <c r="B23" s="265">
        <f>宮崎県アジ仔漁獲量!X5</f>
        <v>0.43428307244004927</v>
      </c>
      <c r="C23" s="257"/>
      <c r="D23" s="265">
        <f>'宇和島（月別相乗）‗19年評価から使用　'!B4</f>
        <v>54.390389860844394</v>
      </c>
      <c r="E23" s="266">
        <f>'宇和島（月別相乗）‗19年評価から使用　'!C4</f>
        <v>49.99333244424686</v>
      </c>
      <c r="F23" s="266">
        <f>'宇和島（月別相乗）‗19年評価から使用　'!D4</f>
        <v>52.449939762455884</v>
      </c>
      <c r="G23" s="266">
        <f>'宇和島（月別相乗）‗19年評価から使用　'!E4</f>
        <v>53.90720326642284</v>
      </c>
      <c r="H23" s="257"/>
      <c r="I23" s="265">
        <f>'宿毛湾中まきゼンゴ（日別相乗）‗19年評価から使用　'!B4</f>
        <v>1.6851940976301038E-3</v>
      </c>
      <c r="J23" s="266">
        <f>'宿毛湾中まきゼンゴ（日別相乗）‗19年評価から使用　'!C4</f>
        <v>1.8680612391633077E-3</v>
      </c>
      <c r="K23" s="266">
        <f>'宿毛湾中まきゼンゴ（日別相乗）‗19年評価から使用　'!D4</f>
        <v>1.714904184785832E-3</v>
      </c>
      <c r="L23" s="266">
        <f>'宿毛湾中まきゼンゴ（日別相乗）‗19年評価から使用　'!E4</f>
        <v>1.6947595716989498E-3</v>
      </c>
      <c r="M23" s="257"/>
      <c r="N23" s="265">
        <f>'串本棒受け網マアジ漁獲量（当歳魚のみ）'!J15</f>
        <v>171</v>
      </c>
      <c r="O23" s="257"/>
      <c r="P23" s="265">
        <f>伊勢湾豆板マアジ当歳!P18</f>
        <v>1.986</v>
      </c>
      <c r="Q23" s="257">
        <f>伊勢湾豆板マアジ当歳!Q18</f>
        <v>0.48299999999999998</v>
      </c>
      <c r="R23" s="257">
        <f>伊勢湾豆板マアジ当歳!R18</f>
        <v>1.3080000000000001</v>
      </c>
      <c r="S23" s="257">
        <f>伊勢湾豆板マアジ当歳!S18</f>
        <v>1.8149999999999999</v>
      </c>
      <c r="T23" s="263"/>
      <c r="U23" s="265">
        <f>千葉!AY16/1000</f>
        <v>39.807000000000002</v>
      </c>
      <c r="V23" s="264">
        <f>千葉!AZ16/1000</f>
        <v>13.257</v>
      </c>
      <c r="W23" s="264">
        <f>千葉!BA16/1000</f>
        <v>33.164999999999999</v>
      </c>
      <c r="X23" s="257"/>
      <c r="Y23" s="257">
        <f>'伊豆東岸定置網（資源評価には使用しない）'!O24</f>
        <v>2.85</v>
      </c>
      <c r="Z23" s="257">
        <f>'伊豆東岸定置網（資源評価には使用しない）'!P24</f>
        <v>0.69899999999999995</v>
      </c>
      <c r="AA23" s="257">
        <f>'伊豆東岸定置網（資源評価には使用しない）'!Q24</f>
        <v>1.8839999999999999</v>
      </c>
      <c r="AB23" s="257">
        <f>'伊豆東岸定置網（資源評価には使用しない）'!R24</f>
        <v>2.6070000000000002</v>
      </c>
    </row>
    <row r="24" spans="1:28">
      <c r="A24" s="256">
        <v>2002</v>
      </c>
      <c r="B24" s="265">
        <f>宮崎県アジ仔漁獲量!X6</f>
        <v>0.44181949161720857</v>
      </c>
      <c r="C24" s="257"/>
      <c r="D24" s="265">
        <f>'宇和島（月別相乗）‗19年評価から使用　'!B5</f>
        <v>78.424003247556755</v>
      </c>
      <c r="E24" s="266">
        <f>'宇和島（月別相乗）‗19年評価から使用　'!C5</f>
        <v>73.9954952212709</v>
      </c>
      <c r="F24" s="266">
        <f>'宇和島（月別相乗）‗19年評価から使用　'!D5</f>
        <v>76.465666829882423</v>
      </c>
      <c r="G24" s="266">
        <f>'宇和島（月別相乗）‗19年評価から使用　'!E5</f>
        <v>77.935829858009285</v>
      </c>
      <c r="H24" s="257"/>
      <c r="I24" s="265">
        <f>'宿毛湾中まきゼンゴ（日別相乗）‗19年評価から使用　'!B5</f>
        <v>1.6850791081482329E-3</v>
      </c>
      <c r="J24" s="266">
        <f>'宿毛湾中まきゼンゴ（日別相乗）‗19年評価から使用　'!C5</f>
        <v>1.8767182639492159E-3</v>
      </c>
      <c r="K24" s="266">
        <f>'宿毛湾中まきゼンゴ（日別相乗）‗19年評価から使用　'!D5</f>
        <v>1.6910657937550431E-3</v>
      </c>
      <c r="L24" s="266">
        <f>'宿毛湾中まきゼンゴ（日別相乗）‗19年評価から使用　'!E5</f>
        <v>1.6850791081482329E-3</v>
      </c>
      <c r="M24" s="257"/>
      <c r="N24" s="265">
        <f>'串本棒受け網マアジ漁獲量（当歳魚のみ）'!J16</f>
        <v>185</v>
      </c>
      <c r="O24" s="257"/>
      <c r="P24" s="265">
        <f>伊勢湾豆板マアジ当歳!P19</f>
        <v>2.13</v>
      </c>
      <c r="Q24" s="257">
        <f>伊勢湾豆板マアジ当歳!Q19</f>
        <v>0.51900000000000002</v>
      </c>
      <c r="R24" s="257">
        <f>伊勢湾豆板マアジ当歳!R19</f>
        <v>1.4039999999999999</v>
      </c>
      <c r="S24" s="257">
        <f>伊勢湾豆板マアジ当歳!S19</f>
        <v>1.9470000000000001</v>
      </c>
      <c r="T24" s="263"/>
      <c r="U24" s="265">
        <f>千葉!AY17/1000</f>
        <v>40.023000000000003</v>
      </c>
      <c r="V24" s="264">
        <f>千葉!AZ17/1000</f>
        <v>13.329000000000001</v>
      </c>
      <c r="W24" s="264">
        <f>千葉!BA17/1000</f>
        <v>33.344999999999999</v>
      </c>
      <c r="X24" s="257"/>
      <c r="Y24" s="257">
        <f>'伊豆東岸定置網（資源評価には使用しない）'!O25</f>
        <v>2.9940000000000002</v>
      </c>
      <c r="Z24" s="257">
        <f>'伊豆東岸定置網（資源評価には使用しない）'!P25</f>
        <v>0.73499999999999999</v>
      </c>
      <c r="AA24" s="257">
        <f>'伊豆東岸定置網（資源評価には使用しない）'!Q25</f>
        <v>1.98</v>
      </c>
      <c r="AB24" s="257">
        <f>'伊豆東岸定置網（資源評価には使用しない）'!R25</f>
        <v>2.7389999999999999</v>
      </c>
    </row>
    <row r="25" spans="1:28">
      <c r="A25" s="256">
        <v>2003</v>
      </c>
      <c r="B25" s="265">
        <f>宮崎県アジ仔漁獲量!X7</f>
        <v>0.44908871313907184</v>
      </c>
      <c r="C25" s="257"/>
      <c r="D25" s="265">
        <f>'宇和島（月別相乗）‗19年評価から使用　'!B6</f>
        <v>102.44182755164692</v>
      </c>
      <c r="E25" s="266">
        <f>'宇和島（月別相乗）‗19年評価から使用　'!C6</f>
        <v>97.996598521395342</v>
      </c>
      <c r="F25" s="266">
        <f>'宇和島（月別相乗）‗19年評価から使用　'!D6</f>
        <v>100.47387202513892</v>
      </c>
      <c r="G25" s="266">
        <f>'宇和島（月別相乗）‗19年評価から使用　'!E6</f>
        <v>101.95095019974082</v>
      </c>
      <c r="H25" s="257"/>
      <c r="I25" s="265">
        <f>'宿毛湾中まきゼンゴ（日別相乗）‗19年評価から使用　'!B6</f>
        <v>1.6842749955088339E-3</v>
      </c>
      <c r="J25" s="266">
        <f>'宿毛湾中まきゼンゴ（日別相乗）‗19年評価から使用　'!C6</f>
        <v>1.9439903067545422E-3</v>
      </c>
      <c r="K25" s="266">
        <f>'宿毛湾中まきゼンゴ（日別相乗）‗19年評価から使用　'!D6</f>
        <v>1.7390829905662658E-3</v>
      </c>
      <c r="L25" s="266">
        <f>'宿毛湾中まきゼンゴ（日別相乗）‗19年評価から使用　'!E6</f>
        <v>1.6922680376552928E-3</v>
      </c>
      <c r="M25" s="257"/>
      <c r="N25" s="265">
        <f>'串本棒受け網マアジ漁獲量（当歳魚のみ）'!J17</f>
        <v>199</v>
      </c>
      <c r="O25" s="257"/>
      <c r="P25" s="265">
        <f>伊勢湾豆板マアジ当歳!P20</f>
        <v>2.274</v>
      </c>
      <c r="Q25" s="257">
        <f>伊勢湾豆板マアジ当歳!Q20</f>
        <v>0.55500000000000005</v>
      </c>
      <c r="R25" s="257">
        <f>伊勢湾豆板マアジ当歳!R20</f>
        <v>1.5</v>
      </c>
      <c r="S25" s="257">
        <f>伊勢湾豆板マアジ当歳!S20</f>
        <v>2.0790000000000002</v>
      </c>
      <c r="T25" s="263"/>
      <c r="U25" s="265">
        <f>千葉!AY18/1000</f>
        <v>40.238999999999997</v>
      </c>
      <c r="V25" s="264">
        <f>千葉!AZ18/1000</f>
        <v>13.401</v>
      </c>
      <c r="W25" s="264">
        <f>千葉!BA18/1000</f>
        <v>33.524999999999999</v>
      </c>
      <c r="X25" s="257"/>
      <c r="Y25" s="257">
        <f>'伊豆東岸定置網（資源評価には使用しない）'!O26</f>
        <v>3.1379999999999999</v>
      </c>
      <c r="Z25" s="257">
        <f>'伊豆東岸定置網（資源評価には使用しない）'!P26</f>
        <v>0.77100000000000002</v>
      </c>
      <c r="AA25" s="257">
        <f>'伊豆東岸定置網（資源評価には使用しない）'!Q26</f>
        <v>2.0760000000000001</v>
      </c>
      <c r="AB25" s="257">
        <f>'伊豆東岸定置網（資源評価には使用しない）'!R26</f>
        <v>2.871</v>
      </c>
    </row>
    <row r="26" spans="1:28">
      <c r="A26" s="256">
        <v>2004</v>
      </c>
      <c r="B26" s="265">
        <f>宮崎県アジ仔漁獲量!X8</f>
        <v>0.45610791846394133</v>
      </c>
      <c r="C26" s="257"/>
      <c r="D26" s="265">
        <f>'宇和島（月別相乗）‗19年評価から使用　'!B7</f>
        <v>126.4528760236509</v>
      </c>
      <c r="E26" s="266">
        <f>'宇和島（月別相乗）‗19年評価から使用　'!C7</f>
        <v>121.99726769837089</v>
      </c>
      <c r="F26" s="266">
        <f>'宇和島（月別相乗）‗19年評価から使用　'!D7</f>
        <v>124.4789111548433</v>
      </c>
      <c r="G26" s="266">
        <f>'宇和島（月別相乗）‗19年評価から使用　'!E7</f>
        <v>125.96030145008606</v>
      </c>
      <c r="H26" s="257"/>
      <c r="I26" s="265">
        <f>'宿毛湾中まきゼンゴ（日別相乗）‗19年評価から使用　'!B7</f>
        <v>1.6857316600442747E-3</v>
      </c>
      <c r="J26" s="266">
        <f>'宿毛湾中まきゼンゴ（日別相乗）‗19年評価から使用　'!C7</f>
        <v>1.9091311383205554E-3</v>
      </c>
      <c r="K26" s="266">
        <f>'宿毛湾中まきゼンゴ（日別相乗）‗19年評価から使用　'!D7</f>
        <v>1.7098229844541273E-3</v>
      </c>
      <c r="L26" s="266">
        <f>'宿毛湾中まきゼンゴ（日別相乗）‗19年評価から使用　'!E7</f>
        <v>1.6915668495476933E-3</v>
      </c>
      <c r="M26" s="257"/>
      <c r="N26" s="265">
        <f>'串本棒受け網マアジ漁獲量（当歳魚のみ）'!J18</f>
        <v>213</v>
      </c>
      <c r="O26" s="257"/>
      <c r="P26" s="265">
        <f>伊勢湾豆板マアジ当歳!P21</f>
        <v>2.4180000000000001</v>
      </c>
      <c r="Q26" s="257">
        <f>伊勢湾豆板マアジ当歳!Q21</f>
        <v>0.59099999999999997</v>
      </c>
      <c r="R26" s="257">
        <f>伊勢湾豆板マアジ当歳!R21</f>
        <v>1.5960000000000001</v>
      </c>
      <c r="S26" s="257">
        <f>伊勢湾豆板マアジ当歳!S21</f>
        <v>2.2109999999999999</v>
      </c>
      <c r="T26" s="263"/>
      <c r="U26" s="265">
        <f>千葉!AY19/1000</f>
        <v>40.454999999999998</v>
      </c>
      <c r="V26" s="264">
        <f>千葉!AZ19/1000</f>
        <v>13.473000000000001</v>
      </c>
      <c r="W26" s="264">
        <f>千葉!BA19/1000</f>
        <v>33.704999999999998</v>
      </c>
      <c r="X26" s="257"/>
      <c r="Y26" s="257">
        <f>'伊豆東岸定置網（資源評価には使用しない）'!O27</f>
        <v>3.282</v>
      </c>
      <c r="Z26" s="257">
        <f>'伊豆東岸定置網（資源評価には使用しない）'!P27</f>
        <v>0.80700000000000005</v>
      </c>
      <c r="AA26" s="257">
        <f>'伊豆東岸定置網（資源評価には使用しない）'!Q27</f>
        <v>2.1720000000000002</v>
      </c>
      <c r="AB26" s="257">
        <f>'伊豆東岸定置網（資源評価には使用しない）'!R27</f>
        <v>3.0030000000000001</v>
      </c>
    </row>
    <row r="27" spans="1:28">
      <c r="A27" s="256">
        <v>2005</v>
      </c>
      <c r="B27" s="265">
        <f>宮崎県アジ仔漁獲量!X9</f>
        <v>0.46289262989831592</v>
      </c>
      <c r="C27" s="257"/>
      <c r="D27" s="265">
        <f>'宇和島（月別相乗）‗19年評価から使用　'!B8</f>
        <v>150.4603963719025</v>
      </c>
      <c r="E27" s="266">
        <f>'宇和島（月別相乗）‗19年評価から使用　'!C8</f>
        <v>145.99771685927371</v>
      </c>
      <c r="F27" s="266">
        <f>'宇和島（月別相乗）‗19年評価から使用　'!D8</f>
        <v>148.48232057626186</v>
      </c>
      <c r="G27" s="266">
        <f>'宇和島（月別相乗）‗19年評価から使用　'!E8</f>
        <v>149.96665717965024</v>
      </c>
      <c r="H27" s="257"/>
      <c r="I27" s="265">
        <f>'宿毛湾中まきゼンゴ（日別相乗）‗19年評価から使用　'!B8</f>
        <v>1.6849785161997925E-3</v>
      </c>
      <c r="J27" s="266">
        <f>'宿毛湾中まきゼンゴ（日別相乗）‗19年評価から使用　'!C8</f>
        <v>1.8650070889732443E-3</v>
      </c>
      <c r="K27" s="266">
        <f>'宿毛湾中まきゼンゴ（日別相乗）‗19年評価から使用　'!D8</f>
        <v>1.691215697675311E-3</v>
      </c>
      <c r="L27" s="266">
        <f>'宿毛湾中まきゼンゴ（日別相乗）‗19年評価から使用　'!E8</f>
        <v>1.6849785161997925E-3</v>
      </c>
      <c r="M27" s="257"/>
      <c r="N27" s="265">
        <f>'串本棒受け網マアジ漁獲量（当歳魚のみ）'!J19</f>
        <v>227</v>
      </c>
      <c r="O27" s="257"/>
      <c r="P27" s="265">
        <f>伊勢湾豆板マアジ当歳!P22</f>
        <v>2.5619999999999998</v>
      </c>
      <c r="Q27" s="257">
        <f>伊勢湾豆板マアジ当歳!Q22</f>
        <v>0.627</v>
      </c>
      <c r="R27" s="257">
        <f>伊勢湾豆板マアジ当歳!R22</f>
        <v>1.6919999999999999</v>
      </c>
      <c r="S27" s="257">
        <f>伊勢湾豆板マアジ当歳!S22</f>
        <v>2.343</v>
      </c>
      <c r="T27" s="263"/>
      <c r="U27" s="265">
        <f>千葉!AY20/1000</f>
        <v>40.670999999999999</v>
      </c>
      <c r="V27" s="264">
        <f>千葉!AZ20/1000</f>
        <v>13.545</v>
      </c>
      <c r="W27" s="264">
        <f>千葉!BA20/1000</f>
        <v>33.884999999999998</v>
      </c>
      <c r="X27" s="257"/>
      <c r="Y27" s="257">
        <f>'伊豆東岸定置網（資源評価には使用しない）'!O28</f>
        <v>3.4260000000000002</v>
      </c>
      <c r="Z27" s="257">
        <f>'伊豆東岸定置網（資源評価には使用しない）'!P28</f>
        <v>0.84299999999999997</v>
      </c>
      <c r="AA27" s="257">
        <f>'伊豆東岸定置網（資源評価には使用しない）'!Q28</f>
        <v>2.2679999999999998</v>
      </c>
      <c r="AB27" s="257">
        <f>'伊豆東岸定置網（資源評価には使用しない）'!R28</f>
        <v>3.1349999999999998</v>
      </c>
    </row>
    <row r="28" spans="1:28">
      <c r="A28" s="256">
        <v>2006</v>
      </c>
      <c r="B28" s="265">
        <f>宮崎県アジ仔漁獲量!X10</f>
        <v>0.46945692571039072</v>
      </c>
      <c r="C28" s="257"/>
      <c r="D28" s="265">
        <f>'宇和島（月別相乗）‗19年評価から使用　'!B9</f>
        <v>174.46584624527574</v>
      </c>
      <c r="E28" s="266">
        <f>'宇和島（月別相乗）‗19年評価から使用　'!C9</f>
        <v>169.9980391930701</v>
      </c>
      <c r="F28" s="266">
        <f>'宇和島（月別相乗）‗19年評価から使用　'!D9</f>
        <v>172.48478091429575</v>
      </c>
      <c r="G28" s="266">
        <f>'宇和島（月別相乗）‗19年評価から使用　'!E9</f>
        <v>173.97125829079746</v>
      </c>
      <c r="H28" s="257"/>
      <c r="I28" s="265">
        <f>'宿毛湾中まきゼンゴ（日別相乗）‗19年評価から使用　'!B9</f>
        <v>1.6853941485974026E-3</v>
      </c>
      <c r="J28" s="266">
        <f>'宿毛湾中まきゼンゴ（日別相乗）‗19年評価から使用　'!C9</f>
        <v>1.9108389192371493E-3</v>
      </c>
      <c r="K28" s="266">
        <f>'宿毛湾中まきゼンゴ（日別相乗）‗19年評価から使用　'!D9</f>
        <v>1.7105290669149559E-3</v>
      </c>
      <c r="L28" s="266">
        <f>'宿毛湾中まきゼンゴ（日別相乗）‗19年評価から使用　'!E9</f>
        <v>1.69235302079527E-3</v>
      </c>
      <c r="M28" s="257"/>
      <c r="N28" s="265">
        <f>'串本棒受け網マアジ漁獲量（当歳魚のみ）'!J20</f>
        <v>241</v>
      </c>
      <c r="O28" s="257"/>
      <c r="P28" s="265">
        <f>伊勢湾豆板マアジ当歳!P23</f>
        <v>2.706</v>
      </c>
      <c r="Q28" s="257">
        <f>伊勢湾豆板マアジ当歳!Q23</f>
        <v>0.66300000000000003</v>
      </c>
      <c r="R28" s="257">
        <f>伊勢湾豆板マアジ当歳!R23</f>
        <v>1.788</v>
      </c>
      <c r="S28" s="257">
        <f>伊勢湾豆板マアジ当歳!S23</f>
        <v>2.4750000000000001</v>
      </c>
      <c r="T28" s="263"/>
      <c r="U28" s="265">
        <f>千葉!AY21/1000</f>
        <v>40.887</v>
      </c>
      <c r="V28" s="264">
        <f>千葉!AZ21/1000</f>
        <v>13.617000000000001</v>
      </c>
      <c r="W28" s="264">
        <f>千葉!BA21/1000</f>
        <v>34.064999999999998</v>
      </c>
      <c r="X28" s="257"/>
      <c r="Y28" s="257">
        <f>'伊豆東岸定置網（資源評価には使用しない）'!O29</f>
        <v>3.57</v>
      </c>
      <c r="Z28" s="257">
        <f>'伊豆東岸定置網（資源評価には使用しない）'!P29</f>
        <v>0.879</v>
      </c>
      <c r="AA28" s="257">
        <f>'伊豆東岸定置網（資源評価には使用しない）'!Q29</f>
        <v>2.3639999999999999</v>
      </c>
      <c r="AB28" s="257">
        <f>'伊豆東岸定置網（資源評価には使用しない）'!R29</f>
        <v>3.2669999999999999</v>
      </c>
    </row>
    <row r="29" spans="1:28">
      <c r="A29" s="256">
        <v>2007</v>
      </c>
      <c r="B29" s="265">
        <f>宮崎県アジ仔漁獲量!X11</f>
        <v>0.47581362044250203</v>
      </c>
      <c r="C29" s="257"/>
      <c r="D29" s="265">
        <f>'宇和島（月別相乗）‗19年評価から使用　'!B10</f>
        <v>198.46997738043837</v>
      </c>
      <c r="E29" s="266">
        <f>'宇和島（月別相乗）‗19年評価から使用　'!C10</f>
        <v>193.99828177172355</v>
      </c>
      <c r="F29" s="266">
        <f>'宇和島（月別相乗）‗19年評価から使用　'!D10</f>
        <v>196.48664007514063</v>
      </c>
      <c r="G29" s="266">
        <f>'宇和島（月別相乗）‗19年評価から使用　'!E10</f>
        <v>197.97474335092613</v>
      </c>
      <c r="H29" s="257"/>
      <c r="I29" s="265">
        <f>'宿毛湾中まきゼンゴ（日別相乗）‗19年評価から使用　'!B10</f>
        <v>1.7506410927455845E-3</v>
      </c>
      <c r="J29" s="266">
        <f>'宿毛湾中まきゼンゴ（日別相乗）‗19年評価から使用　'!C10</f>
        <v>1.970616109387075E-3</v>
      </c>
      <c r="K29" s="266">
        <f>'宿毛湾中まきゼンゴ（日別相乗）‗19年評価から使用　'!D10</f>
        <v>1.7593427472979101E-3</v>
      </c>
      <c r="L29" s="266">
        <f>'宿毛湾中まきゼンゴ（日別相乗）‗19年評価から使用　'!E10</f>
        <v>1.7593427472979101E-3</v>
      </c>
      <c r="M29" s="257"/>
      <c r="N29" s="265">
        <f>'串本棒受け網マアジ漁獲量（当歳魚のみ）'!J21</f>
        <v>255</v>
      </c>
      <c r="O29" s="257"/>
      <c r="P29" s="265">
        <f>伊勢湾豆板マアジ当歳!P24</f>
        <v>2.85</v>
      </c>
      <c r="Q29" s="257">
        <f>伊勢湾豆板マアジ当歳!Q24</f>
        <v>0.69899999999999995</v>
      </c>
      <c r="R29" s="257">
        <f>伊勢湾豆板マアジ当歳!R24</f>
        <v>1.8839999999999999</v>
      </c>
      <c r="S29" s="257">
        <f>伊勢湾豆板マアジ当歳!S24</f>
        <v>2.6070000000000002</v>
      </c>
      <c r="T29" s="263"/>
      <c r="U29" s="265">
        <f>千葉!AY22/1000</f>
        <v>41.103000000000002</v>
      </c>
      <c r="V29" s="264">
        <f>千葉!AZ22/1000</f>
        <v>13.689</v>
      </c>
      <c r="W29" s="264">
        <f>千葉!BA22/1000</f>
        <v>34.244999999999997</v>
      </c>
      <c r="X29" s="257"/>
      <c r="Y29" s="257">
        <f>'伊豆東岸定置網（資源評価には使用しない）'!O30</f>
        <v>3.714</v>
      </c>
      <c r="Z29" s="257">
        <f>'伊豆東岸定置網（資源評価には使用しない）'!P30</f>
        <v>0.91500000000000004</v>
      </c>
      <c r="AA29" s="257">
        <f>'伊豆東岸定置網（資源評価には使用しない）'!Q30</f>
        <v>2.46</v>
      </c>
      <c r="AB29" s="257">
        <f>'伊豆東岸定置網（資源評価には使用しない）'!R30</f>
        <v>3.399</v>
      </c>
    </row>
    <row r="30" spans="1:28">
      <c r="A30" s="256">
        <v>2008</v>
      </c>
      <c r="B30" s="265">
        <f>宮崎県アジ仔漁獲量!X12</f>
        <v>0.48197441710658123</v>
      </c>
      <c r="C30" s="257"/>
      <c r="D30" s="265">
        <f>'宇和島（月別相乗）‗19年評価から使用　'!B11</f>
        <v>222.47321683666922</v>
      </c>
      <c r="E30" s="266">
        <f>'宇和島（月別相乗）‗19年評価から使用　'!C11</f>
        <v>217.99847093728732</v>
      </c>
      <c r="F30" s="266">
        <f>'宇和島（月別相乗）‗19年評価から使用　'!D11</f>
        <v>220.4880944269112</v>
      </c>
      <c r="G30" s="266">
        <f>'宇和島（月別相乗）‗19年評価から使用　'!E11</f>
        <v>221.97747455193277</v>
      </c>
      <c r="H30" s="257"/>
      <c r="I30" s="265">
        <f>'宿毛湾中まきゼンゴ（日別相乗）‗19年評価から使用　'!B11</f>
        <v>1.6888522145554604E-3</v>
      </c>
      <c r="J30" s="266">
        <f>'宿毛湾中まきゼンゴ（日別相乗）‗19年評価から使用　'!C11</f>
        <v>1.9249165078839006E-3</v>
      </c>
      <c r="K30" s="266">
        <f>'宿毛湾中まきゼンゴ（日別相乗）‗19年評価から使用　'!D11</f>
        <v>1.71621171381013E-3</v>
      </c>
      <c r="L30" s="266">
        <f>'宿毛湾中まきゼンゴ（日別相乗）‗19年評価から使用　'!E11</f>
        <v>1.6941197188735182E-3</v>
      </c>
      <c r="M30" s="257"/>
      <c r="N30" s="265">
        <f>'串本棒受け網マアジ漁獲量（当歳魚のみ）'!J22</f>
        <v>269</v>
      </c>
      <c r="O30" s="257"/>
      <c r="P30" s="265">
        <f>伊勢湾豆板マアジ当歳!P25</f>
        <v>2.9940000000000002</v>
      </c>
      <c r="Q30" s="257">
        <f>伊勢湾豆板マアジ当歳!Q25</f>
        <v>0.73499999999999999</v>
      </c>
      <c r="R30" s="257">
        <f>伊勢湾豆板マアジ当歳!R25</f>
        <v>1.98</v>
      </c>
      <c r="S30" s="257">
        <f>伊勢湾豆板マアジ当歳!S25</f>
        <v>2.7389999999999999</v>
      </c>
      <c r="T30" s="263"/>
      <c r="U30" s="265">
        <f>千葉!AY23/1000</f>
        <v>41.319000000000003</v>
      </c>
      <c r="V30" s="264">
        <f>千葉!AZ23/1000</f>
        <v>13.760999999999999</v>
      </c>
      <c r="W30" s="264">
        <f>千葉!BA23/1000</f>
        <v>34.424999999999997</v>
      </c>
      <c r="X30" s="257"/>
      <c r="Y30" s="257">
        <f>'伊豆東岸定置網（資源評価には使用しない）'!O31</f>
        <v>3.8580000000000001</v>
      </c>
      <c r="Z30" s="257">
        <f>'伊豆東岸定置網（資源評価には使用しない）'!P31</f>
        <v>0.95099999999999996</v>
      </c>
      <c r="AA30" s="257">
        <f>'伊豆東岸定置網（資源評価には使用しない）'!Q31</f>
        <v>2.556</v>
      </c>
      <c r="AB30" s="257">
        <f>'伊豆東岸定置網（資源評価には使用しない）'!R31</f>
        <v>3.5310000000000001</v>
      </c>
    </row>
    <row r="31" spans="1:28">
      <c r="A31" s="256">
        <v>2009</v>
      </c>
      <c r="B31" s="265">
        <f>宮崎県アジ仔漁獲量!X13</f>
        <v>0.4879500364742666</v>
      </c>
      <c r="C31" s="257"/>
      <c r="D31" s="265">
        <f>'宇和島（月別相乗）‗19年評価から使用　'!B12</f>
        <v>246.47582521997541</v>
      </c>
      <c r="E31" s="266">
        <f>'宇和島（月別相乗）‗19年評価から使用　'!C12</f>
        <v>241.99862258169168</v>
      </c>
      <c r="F31" s="266">
        <f>'宇和島（月別相乗）‗19年評価から使用　'!D12</f>
        <v>244.4892632087078</v>
      </c>
      <c r="G31" s="266">
        <f>'宇和島（月別相乗）‗19年評価から使用　'!E12</f>
        <v>245.97967264674597</v>
      </c>
      <c r="H31" s="257"/>
      <c r="I31" s="265">
        <f>'宿毛湾中まきゼンゴ（日別相乗）‗19年評価から使用　'!B12</f>
        <v>1.6844758902132013E-3</v>
      </c>
      <c r="J31" s="266">
        <f>'宿毛湾中まきゼンゴ（日別相乗）‗19年評価から使用　'!C12</f>
        <v>1.9259769506722009E-3</v>
      </c>
      <c r="K31" s="266">
        <f>'宿毛湾中まきゼンゴ（日別相乗）‗19年評価から使用　'!D12</f>
        <v>1.6996604124026912E-3</v>
      </c>
      <c r="L31" s="266">
        <f>'宿毛湾中まきゼンゴ（日別相乗）‗19年評価から使用　'!E12</f>
        <v>1.691966829945258E-3</v>
      </c>
      <c r="M31" s="257"/>
      <c r="N31" s="265">
        <f>'串本棒受け網マアジ漁獲量（当歳魚のみ）'!J23</f>
        <v>283</v>
      </c>
      <c r="O31" s="257"/>
      <c r="P31" s="265">
        <f>伊勢湾豆板マアジ当歳!P26</f>
        <v>3.1379999999999999</v>
      </c>
      <c r="Q31" s="257">
        <f>伊勢湾豆板マアジ当歳!Q26</f>
        <v>0.77100000000000002</v>
      </c>
      <c r="R31" s="257">
        <f>伊勢湾豆板マアジ当歳!R26</f>
        <v>2.0760000000000001</v>
      </c>
      <c r="S31" s="257">
        <f>伊勢湾豆板マアジ当歳!S26</f>
        <v>2.871</v>
      </c>
      <c r="T31" s="263"/>
      <c r="U31" s="265">
        <f>千葉!AY24/1000</f>
        <v>41.534999999999997</v>
      </c>
      <c r="V31" s="264">
        <f>千葉!AZ24/1000</f>
        <v>13.833</v>
      </c>
      <c r="W31" s="264">
        <f>千葉!BA24/1000</f>
        <v>34.604999999999997</v>
      </c>
      <c r="X31" s="257"/>
      <c r="Y31" s="257">
        <f>'伊豆東岸定置網（資源評価には使用しない）'!O32</f>
        <v>4.0019999999999998</v>
      </c>
      <c r="Z31" s="257">
        <f>'伊豆東岸定置網（資源評価には使用しない）'!P32</f>
        <v>0.98699999999999999</v>
      </c>
      <c r="AA31" s="257">
        <f>'伊豆東岸定置網（資源評価には使用しない）'!Q32</f>
        <v>2.6520000000000001</v>
      </c>
      <c r="AB31" s="257">
        <f>'伊豆東岸定置網（資源評価には使用しない）'!R32</f>
        <v>3.6629999999999998</v>
      </c>
    </row>
    <row r="32" spans="1:28">
      <c r="A32" s="256">
        <v>2010</v>
      </c>
      <c r="B32" s="265">
        <f>宮崎県アジ仔漁獲量!X14</f>
        <v>0.49375032756392245</v>
      </c>
      <c r="C32" s="257"/>
      <c r="D32" s="265">
        <f>'宇和島（月別相乗）‗19年評価から使用　'!B13</f>
        <v>270.47797058752082</v>
      </c>
      <c r="E32" s="266">
        <f>'宇和島（月別相乗）‗19年評価から使用　'!C13</f>
        <v>265.99874686126435</v>
      </c>
      <c r="F32" s="266">
        <f>'宇和島（月別相乗）‗19年評価から使用　'!D13</f>
        <v>268.49022301443227</v>
      </c>
      <c r="G32" s="266">
        <f>'宇和島（月別相乗）‗19年評価から使用　'!E13</f>
        <v>269.98147985542028</v>
      </c>
      <c r="H32" s="257"/>
      <c r="I32" s="265">
        <f>'宿毛湾中まきゼンゴ（日別相乗）‗19年評価から使用　'!B13</f>
        <v>1.6845494104992579E-3</v>
      </c>
      <c r="J32" s="266">
        <f>'宿毛湾中まきゼンゴ（日別相乗）‗19年評価から使用　'!C13</f>
        <v>1.9820624179302296E-3</v>
      </c>
      <c r="K32" s="266">
        <f>'宿毛湾中まきゼンゴ（日別相乗）‗19年評価から使用　'!D13</f>
        <v>1.7123080557001603E-3</v>
      </c>
      <c r="L32" s="266">
        <f>'宿毛湾中まきゼンゴ（日別相乗）‗19年評価から使用　'!E13</f>
        <v>1.6918567399369839E-3</v>
      </c>
      <c r="M32" s="257"/>
      <c r="N32" s="265">
        <f>'串本棒受け網マアジ漁獲量（当歳魚のみ）'!J24</f>
        <v>297</v>
      </c>
      <c r="O32" s="257"/>
      <c r="P32" s="265">
        <f>伊勢湾豆板マアジ当歳!P27</f>
        <v>3.282</v>
      </c>
      <c r="Q32" s="257">
        <f>伊勢湾豆板マアジ当歳!Q27</f>
        <v>0.80700000000000005</v>
      </c>
      <c r="R32" s="257">
        <f>伊勢湾豆板マアジ当歳!R27</f>
        <v>2.1720000000000002</v>
      </c>
      <c r="S32" s="257">
        <f>伊勢湾豆板マアジ当歳!S27</f>
        <v>3.0030000000000001</v>
      </c>
      <c r="T32" s="263"/>
      <c r="U32" s="265">
        <f>千葉!AY25/1000</f>
        <v>41.750999999999998</v>
      </c>
      <c r="V32" s="264">
        <f>千葉!AZ25/1000</f>
        <v>13.904999999999999</v>
      </c>
      <c r="W32" s="264">
        <f>千葉!BA25/1000</f>
        <v>34.784999999999997</v>
      </c>
      <c r="X32" s="257"/>
      <c r="Y32" s="257">
        <f>'伊豆東岸定置網（資源評価には使用しない）'!O33</f>
        <v>4.1459999999999999</v>
      </c>
      <c r="Z32" s="257">
        <f>'伊豆東岸定置網（資源評価には使用しない）'!P33</f>
        <v>1.0229999999999999</v>
      </c>
      <c r="AA32" s="257">
        <f>'伊豆東岸定置網（資源評価には使用しない）'!Q33</f>
        <v>2.7480000000000002</v>
      </c>
      <c r="AB32" s="257">
        <f>'伊豆東岸定置網（資源評価には使用しない）'!R33</f>
        <v>3.7949999999999999</v>
      </c>
    </row>
    <row r="33" spans="1:28">
      <c r="A33" s="256">
        <v>2011</v>
      </c>
      <c r="B33" s="265">
        <f>宮崎県アジ仔漁獲量!X15</f>
        <v>0.499384362582038</v>
      </c>
      <c r="C33" s="257"/>
      <c r="D33" s="265">
        <f>'宇和島（月別相乗）‗19年評価から使用　'!B14</f>
        <v>294.47976618440003</v>
      </c>
      <c r="E33" s="266">
        <f>'宇和島（月別相乗）‗19年評価から使用　'!C14</f>
        <v>289.99885057015683</v>
      </c>
      <c r="F33" s="266">
        <f>'宇和島（月別相乗）‗19年評価から使用　'!D14</f>
        <v>292.49102529353615</v>
      </c>
      <c r="G33" s="266">
        <f>'宇和島（月別相乗）‗19年評価から使用　'!E14</f>
        <v>293.98299193784919</v>
      </c>
      <c r="H33" s="257"/>
      <c r="I33" s="265">
        <f>'宿毛湾中まきゼンゴ（日別相乗）‗19年評価から使用　'!B14</f>
        <v>1.6846862241124561E-3</v>
      </c>
      <c r="J33" s="266">
        <f>'宿毛湾中まきゼンゴ（日別相乗）‗19年評価から使用　'!C14</f>
        <v>1.9307144772669005E-3</v>
      </c>
      <c r="K33" s="266">
        <f>'宿毛湾中まきゼンゴ（日別相乗）‗19年評価から使用　'!D14</f>
        <v>1.6987928932306209E-3</v>
      </c>
      <c r="L33" s="266">
        <f>'宿毛湾中まきゼンゴ（日別相乗）‗19年評価から使用　'!E14</f>
        <v>1.6916520749431718E-3</v>
      </c>
      <c r="M33" s="257"/>
      <c r="N33" s="265">
        <f>'串本棒受け網マアジ漁獲量（当歳魚のみ）'!J25</f>
        <v>311</v>
      </c>
      <c r="O33" s="257"/>
      <c r="P33" s="265">
        <f>伊勢湾豆板マアジ当歳!P28</f>
        <v>3.4260000000000002</v>
      </c>
      <c r="Q33" s="257">
        <f>伊勢湾豆板マアジ当歳!Q28</f>
        <v>0.84299999999999997</v>
      </c>
      <c r="R33" s="257">
        <f>伊勢湾豆板マアジ当歳!R28</f>
        <v>2.2679999999999998</v>
      </c>
      <c r="S33" s="257">
        <f>伊勢湾豆板マアジ当歳!S28</f>
        <v>3.1349999999999998</v>
      </c>
      <c r="T33" s="257"/>
      <c r="U33" s="265">
        <f>千葉!AY26/1000</f>
        <v>41.966999999999999</v>
      </c>
      <c r="V33" s="264">
        <f>千葉!AZ26/1000</f>
        <v>13.977</v>
      </c>
      <c r="W33" s="264">
        <f>千葉!BA26/1000</f>
        <v>34.965000000000003</v>
      </c>
      <c r="X33" s="257"/>
      <c r="Y33" s="257">
        <f>'伊豆東岸定置網（資源評価には使用しない）'!O34</f>
        <v>4.29</v>
      </c>
      <c r="Z33" s="257">
        <f>'伊豆東岸定置網（資源評価には使用しない）'!P34</f>
        <v>1.0589999999999999</v>
      </c>
      <c r="AA33" s="257">
        <f>'伊豆東岸定置網（資源評価には使用しない）'!Q34</f>
        <v>2.8439999999999999</v>
      </c>
      <c r="AB33" s="257">
        <f>'伊豆東岸定置網（資源評価には使用しない）'!R34</f>
        <v>3.927</v>
      </c>
    </row>
    <row r="34" spans="1:28">
      <c r="A34" s="256">
        <v>2012</v>
      </c>
      <c r="B34" s="265">
        <f>宮崎県アジ仔漁獲量!X16</f>
        <v>0.50486051892686568</v>
      </c>
      <c r="C34" s="257"/>
      <c r="D34" s="265">
        <f>'宇和島（月別相乗）‗19年評価から使用　'!B15</f>
        <v>318.48129110678121</v>
      </c>
      <c r="E34" s="266">
        <f>'宇和島（月別相乗）‗19年評価から使用　'!C15</f>
        <v>313.99893842528576</v>
      </c>
      <c r="F34" s="266">
        <f>'宇和島（月別相乗）‗19年評価から使用　'!D15</f>
        <v>316.49170588685803</v>
      </c>
      <c r="G34" s="266">
        <f>'宇和島（月別相乗）‗19年評価から使用　'!E15</f>
        <v>317.98427573432622</v>
      </c>
      <c r="H34" s="257"/>
      <c r="I34" s="265">
        <f>'宿毛湾中まきゼンゴ（日別相乗）‗19年評価から使用　'!B15</f>
        <v>1.6842749955088339E-3</v>
      </c>
      <c r="J34" s="266">
        <f>'宿毛湾中まきゼンゴ（日別相乗）‗19年評価から使用　'!C15</f>
        <v>1.9054885205087436E-3</v>
      </c>
      <c r="K34" s="266">
        <f>'宿毛湾中まきゼンゴ（日別相乗）‗19年評価から使用　'!D15</f>
        <v>1.7118360602234727E-3</v>
      </c>
      <c r="L34" s="266">
        <f>'宿毛湾中まきゼンゴ（日別相乗）‗19年評価から使用　'!E15</f>
        <v>1.6895785398233097E-3</v>
      </c>
      <c r="M34" s="257"/>
      <c r="N34" s="265">
        <f>'串本棒受け網マアジ漁獲量（当歳魚のみ）'!J26</f>
        <v>325</v>
      </c>
      <c r="O34" s="257"/>
      <c r="P34" s="265">
        <f>伊勢湾豆板マアジ当歳!P29</f>
        <v>3.57</v>
      </c>
      <c r="Q34" s="257">
        <f>伊勢湾豆板マアジ当歳!Q29</f>
        <v>0.879</v>
      </c>
      <c r="R34" s="257">
        <f>伊勢湾豆板マアジ当歳!R29</f>
        <v>2.3639999999999999</v>
      </c>
      <c r="S34" s="257">
        <f>伊勢湾豆板マアジ当歳!S29</f>
        <v>3.2669999999999999</v>
      </c>
      <c r="T34" s="257"/>
      <c r="U34" s="265">
        <f>千葉!AY27/1000</f>
        <v>42.183</v>
      </c>
      <c r="V34" s="264">
        <f>千葉!AZ27/1000</f>
        <v>14.048999999999999</v>
      </c>
      <c r="W34" s="264">
        <f>千葉!BA27/1000</f>
        <v>35.145000000000003</v>
      </c>
      <c r="X34" s="257"/>
      <c r="Y34" s="257">
        <f>'伊豆東岸定置網（資源評価には使用しない）'!O35</f>
        <v>4.4340000000000002</v>
      </c>
      <c r="Z34" s="257">
        <f>'伊豆東岸定置網（資源評価には使用しない）'!P35</f>
        <v>1.095</v>
      </c>
      <c r="AA34" s="257">
        <f>'伊豆東岸定置網（資源評価には使用しない）'!Q35</f>
        <v>2.94</v>
      </c>
      <c r="AB34" s="257">
        <f>'伊豆東岸定置網（資源評価には使用しない）'!R35</f>
        <v>4.0590000000000002</v>
      </c>
    </row>
    <row r="35" spans="1:28">
      <c r="A35" s="256">
        <v>2013</v>
      </c>
      <c r="B35" s="265">
        <f>宮崎県アジ仔漁獲量!X17</f>
        <v>0.51018655035803895</v>
      </c>
      <c r="C35" s="266"/>
      <c r="D35" s="265">
        <f>'宇和島（月別相乗）‗19年評価から使用　'!B16</f>
        <v>342.48260227229207</v>
      </c>
      <c r="E35" s="266">
        <f>'宇和島（月別相乗）‗19年評価から使用　'!C16</f>
        <v>337.99901380382863</v>
      </c>
      <c r="F35" s="266">
        <f>'宇和島（月別相乗）‗19年評価から使用　'!D16</f>
        <v>340.49229052862682</v>
      </c>
      <c r="G35" s="266">
        <f>'宇和島（月別相乗）‗19年評価から使用　'!E16</f>
        <v>341.98537931690305</v>
      </c>
      <c r="H35" s="257"/>
      <c r="I35" s="265">
        <f>'宿毛湾中まきゼンゴ（日別相乗）‗19年評価から使用　'!B16</f>
        <v>1.6844758902132013E-3</v>
      </c>
      <c r="J35" s="266">
        <f>'宿毛湾中まきゼンゴ（日別相乗）‗19年評価から使用　'!C16</f>
        <v>1.9472729100003957E-3</v>
      </c>
      <c r="K35" s="266">
        <f>'宿毛湾中まきゼンゴ（日別相乗）‗19年評価から使用　'!D16</f>
        <v>1.7415034758330285E-3</v>
      </c>
      <c r="L35" s="266">
        <f>'宿毛湾中まきゼンゴ（日別相乗）‗19年評価から使用　'!E16</f>
        <v>1.6894477628893211E-3</v>
      </c>
      <c r="M35" s="257"/>
      <c r="N35" s="265">
        <f>'串本棒受け網マアジ漁獲量（当歳魚のみ）'!J27</f>
        <v>339</v>
      </c>
      <c r="O35" s="257"/>
      <c r="P35" s="265">
        <f>伊勢湾豆板マアジ当歳!P30</f>
        <v>3.714</v>
      </c>
      <c r="Q35" s="257">
        <f>伊勢湾豆板マアジ当歳!Q30</f>
        <v>0.91500000000000004</v>
      </c>
      <c r="R35" s="257">
        <f>伊勢湾豆板マアジ当歳!R30</f>
        <v>2.46</v>
      </c>
      <c r="S35" s="257">
        <f>伊勢湾豆板マアジ当歳!S30</f>
        <v>3.399</v>
      </c>
      <c r="T35" s="257"/>
      <c r="U35" s="265">
        <f>千葉!AY28/1000</f>
        <v>42.399000000000001</v>
      </c>
      <c r="V35" s="264">
        <f>千葉!AZ28/1000</f>
        <v>14.121</v>
      </c>
      <c r="W35" s="264">
        <f>千葉!BA28/1000</f>
        <v>35.325000000000003</v>
      </c>
      <c r="X35" s="257"/>
      <c r="Y35" s="257">
        <f>'伊豆東岸定置網（資源評価には使用しない）'!O36</f>
        <v>4.5780000000000003</v>
      </c>
      <c r="Z35" s="257">
        <f>'伊豆東岸定置網（資源評価には使用しない）'!P36</f>
        <v>1.131</v>
      </c>
      <c r="AA35" s="257">
        <f>'伊豆東岸定置網（資源評価には使用しない）'!Q36</f>
        <v>3.036</v>
      </c>
      <c r="AB35" s="257">
        <f>'伊豆東岸定置網（資源評価には使用しない）'!R36</f>
        <v>4.1909999999999998</v>
      </c>
    </row>
    <row r="36" spans="1:28">
      <c r="A36" s="256">
        <v>2014</v>
      </c>
      <c r="B36" s="265">
        <f>宮崎県アジ仔漁獲量!X18</f>
        <v>0.51536964904134464</v>
      </c>
      <c r="C36" s="257"/>
      <c r="D36" s="265">
        <f>'宇和島（月別相乗）‗19年評価から使用　'!B17</f>
        <v>366.48374168477301</v>
      </c>
      <c r="E36" s="266">
        <f>'宇和島（月別相乗）‗19年評価から使用　'!C17</f>
        <v>361.99907918734465</v>
      </c>
      <c r="F36" s="266">
        <f>'宇和島（月別相乗）‗19年評価から使用　'!D17</f>
        <v>364.4927981743474</v>
      </c>
      <c r="G36" s="266">
        <f>'宇和島（月別相乗）‗19年評価から使用　'!E17</f>
        <v>365.98633814506059</v>
      </c>
      <c r="H36" s="257"/>
      <c r="I36" s="265">
        <f>'宿毛湾中まきゼンゴ（日別相乗）‗19年評価から使用　'!B17</f>
        <v>1.6840939835323057E-3</v>
      </c>
      <c r="J36" s="266">
        <f>'宿毛湾中まきゼンゴ（日別相乗）‗19年評価から使用　'!C17</f>
        <v>1.8548421828277555E-3</v>
      </c>
      <c r="K36" s="266">
        <f>'宿毛湾中まきゼンゴ（日別相乗）‗19年評価から使用　'!D17</f>
        <v>1.6983132644311158E-3</v>
      </c>
      <c r="L36" s="266">
        <f>'宿毛湾中まきゼンゴ（日別相乗）‗19年評価から使用　'!E17</f>
        <v>1.6954120100669899E-3</v>
      </c>
      <c r="M36" s="257"/>
      <c r="N36" s="265">
        <f>'串本棒受け網マアジ漁獲量（当歳魚のみ）'!J28</f>
        <v>353</v>
      </c>
      <c r="O36" s="257"/>
      <c r="P36" s="265">
        <f>伊勢湾豆板マアジ当歳!P31</f>
        <v>3.8580000000000001</v>
      </c>
      <c r="Q36" s="257">
        <f>伊勢湾豆板マアジ当歳!Q31</f>
        <v>0.95099999999999996</v>
      </c>
      <c r="R36" s="257">
        <f>伊勢湾豆板マアジ当歳!R31</f>
        <v>2.556</v>
      </c>
      <c r="S36" s="257">
        <f>伊勢湾豆板マアジ当歳!S31</f>
        <v>3.5310000000000001</v>
      </c>
      <c r="T36" s="257"/>
      <c r="U36" s="265">
        <f>千葉!AY29/1000</f>
        <v>42.615000000000002</v>
      </c>
      <c r="V36" s="264">
        <f>千葉!AZ29/1000</f>
        <v>14.193</v>
      </c>
      <c r="W36" s="264">
        <f>千葉!BA29/1000</f>
        <v>35.505000000000003</v>
      </c>
      <c r="X36" s="257"/>
      <c r="Y36" s="257">
        <f>'伊豆東岸定置網（資源評価には使用しない）'!O37</f>
        <v>4.7220000000000004</v>
      </c>
      <c r="Z36" s="257">
        <f>'伊豆東岸定置網（資源評価には使用しない）'!P37</f>
        <v>1.167</v>
      </c>
      <c r="AA36" s="257">
        <f>'伊豆東岸定置網（資源評価には使用しない）'!Q37</f>
        <v>3.1320000000000001</v>
      </c>
      <c r="AB36" s="257">
        <f>'伊豆東岸定置網（資源評価には使用しない）'!R37</f>
        <v>4.3230000000000004</v>
      </c>
    </row>
    <row r="37" spans="1:28">
      <c r="A37" s="256">
        <v>2015</v>
      </c>
      <c r="B37" s="265">
        <f>宮崎県アジ仔漁獲量!X19</f>
        <v>0.52041649986653316</v>
      </c>
      <c r="C37" s="257"/>
      <c r="D37" s="265">
        <f>'宇和島（月別相乗）‗19年評価から使用　'!B18</f>
        <v>390.48474101891452</v>
      </c>
      <c r="E37" s="266">
        <f>'宇和島（月別相乗）‗19年評価から使用　'!C18</f>
        <v>385.99913644020967</v>
      </c>
      <c r="F37" s="266">
        <f>'宇和島（月別相乗）‗19年評価から使用　'!D18</f>
        <v>388.49324309494654</v>
      </c>
      <c r="G37" s="266">
        <f>'宇和島（月別相乗）‗19年評価から使用　'!E18</f>
        <v>389.9871789476768</v>
      </c>
      <c r="H37" s="257"/>
      <c r="I37" s="265">
        <f>'宿毛湾中まきゼンゴ（日別相乗）‗19年評価から使用　'!B18</f>
        <v>1.6844758902132013E-3</v>
      </c>
      <c r="J37" s="266">
        <f>'宿毛湾中まきゼンゴ（日別相乗）‗19年評価から使用　'!C18</f>
        <v>1.9208368345675251E-3</v>
      </c>
      <c r="K37" s="266">
        <f>'宿毛湾中まきゼンゴ（日別相乗）‗19年評価から使用　'!D18</f>
        <v>1.7268890060870336E-3</v>
      </c>
      <c r="L37" s="266">
        <f>'宿毛湾中まきゼンゴ（日別相乗）‗19年評価から使用　'!E18</f>
        <v>1.6996604124026912E-3</v>
      </c>
      <c r="M37" s="257"/>
      <c r="N37" s="265">
        <f>'串本棒受け網マアジ漁獲量（当歳魚のみ）'!J29</f>
        <v>367</v>
      </c>
      <c r="O37" s="257"/>
      <c r="P37" s="265">
        <f>伊勢湾豆板マアジ当歳!P32</f>
        <v>4.0019999999999998</v>
      </c>
      <c r="Q37" s="257">
        <f>伊勢湾豆板マアジ当歳!Q32</f>
        <v>0.98699999999999999</v>
      </c>
      <c r="R37" s="257">
        <f>伊勢湾豆板マアジ当歳!R32</f>
        <v>2.6520000000000001</v>
      </c>
      <c r="S37" s="257">
        <f>伊勢湾豆板マアジ当歳!S32</f>
        <v>3.6629999999999998</v>
      </c>
      <c r="T37" s="257"/>
      <c r="U37" s="265">
        <f>千葉!AY30/1000</f>
        <v>42.831000000000003</v>
      </c>
      <c r="V37" s="264">
        <f>千葉!AZ30/1000</f>
        <v>14.265000000000001</v>
      </c>
      <c r="W37" s="264">
        <f>千葉!BA30/1000</f>
        <v>35.685000000000002</v>
      </c>
      <c r="X37" s="257"/>
      <c r="Y37" s="257">
        <f>'伊豆東岸定置網（資源評価には使用しない）'!O38</f>
        <v>4.8659999999999997</v>
      </c>
      <c r="Z37" s="257">
        <f>'伊豆東岸定置網（資源評価には使用しない）'!P38</f>
        <v>1.2030000000000001</v>
      </c>
      <c r="AA37" s="257">
        <f>'伊豆東岸定置網（資源評価には使用しない）'!Q38</f>
        <v>3.2280000000000002</v>
      </c>
      <c r="AB37" s="257">
        <f>'伊豆東岸定置網（資源評価には使用しない）'!R38</f>
        <v>4.4550000000000001</v>
      </c>
    </row>
    <row r="38" spans="1:28">
      <c r="A38" s="256">
        <v>2016</v>
      </c>
      <c r="B38" s="265">
        <f>宮崎県アジ仔漁獲量!X20</f>
        <v>0.52533332818862177</v>
      </c>
      <c r="C38" s="257"/>
      <c r="D38" s="265">
        <f>'宇和島（月別相乗）‗19年評価から使用　'!B19</f>
        <v>414.48562461154876</v>
      </c>
      <c r="E38" s="266">
        <f>'宇和島（月別相乗）‗19年評価から使用　'!C19</f>
        <v>409.99918699025778</v>
      </c>
      <c r="F38" s="266">
        <f>'宇和島（月別相乗）‗19年評価から使用　'!D19</f>
        <v>412.49363623974801</v>
      </c>
      <c r="G38" s="266">
        <f>'宇和島（月別相乗）‗19年評価から使用　'!E19</f>
        <v>413.9879222543081</v>
      </c>
      <c r="H38" s="257"/>
      <c r="I38" s="265">
        <f>'宿毛湾中まきゼンゴ（日別相乗）‗19年評価から使用　'!B19</f>
        <v>1.6846194408897612E-3</v>
      </c>
      <c r="J38" s="266">
        <f>'宿毛湾中まきゼンゴ（日別相乗）‗19年評価から使用　'!C19</f>
        <v>1.8959456434099182E-3</v>
      </c>
      <c r="K38" s="266">
        <f>'宿毛湾中まきゼンゴ（日別相乗）‗19年評価から使用　'!D19</f>
        <v>1.7168967831636983E-3</v>
      </c>
      <c r="L38" s="266">
        <f>'宿毛湾中まきゼンゴ（日別相乗）‗19年評価から使用　'!E19</f>
        <v>1.6917519459994966E-3</v>
      </c>
      <c r="M38" s="257"/>
      <c r="N38" s="265">
        <f>'串本棒受け網マアジ漁獲量（当歳魚のみ）'!J30</f>
        <v>381</v>
      </c>
      <c r="O38" s="257"/>
      <c r="P38" s="265">
        <f>伊勢湾豆板マアジ当歳!P33</f>
        <v>4.1459999999999999</v>
      </c>
      <c r="Q38" s="257">
        <f>伊勢湾豆板マアジ当歳!Q33</f>
        <v>1.0229999999999999</v>
      </c>
      <c r="R38" s="257">
        <f>伊勢湾豆板マアジ当歳!R33</f>
        <v>2.7480000000000002</v>
      </c>
      <c r="S38" s="257">
        <f>伊勢湾豆板マアジ当歳!S33</f>
        <v>3.7949999999999999</v>
      </c>
      <c r="T38" s="257"/>
      <c r="U38" s="265">
        <f>千葉!AY31/1000</f>
        <v>43.046999999999997</v>
      </c>
      <c r="V38" s="264">
        <f>千葉!AZ31/1000</f>
        <v>14.337</v>
      </c>
      <c r="W38" s="264">
        <f>千葉!BA31/1000</f>
        <v>35.865000000000002</v>
      </c>
      <c r="X38" s="257"/>
      <c r="Y38" s="257">
        <f>'伊豆東岸定置網（資源評価には使用しない）'!O39</f>
        <v>5.01</v>
      </c>
      <c r="Z38" s="257">
        <f>'伊豆東岸定置網（資源評価には使用しない）'!P39</f>
        <v>1.2390000000000001</v>
      </c>
      <c r="AA38" s="257">
        <f>'伊豆東岸定置網（資源評価には使用しない）'!Q39</f>
        <v>3.3239999999999998</v>
      </c>
      <c r="AB38" s="257">
        <f>'伊豆東岸定置網（資源評価には使用しない）'!R39</f>
        <v>4.5869999999999997</v>
      </c>
    </row>
    <row r="39" spans="1:28">
      <c r="A39" s="256">
        <v>2017</v>
      </c>
      <c r="B39" s="265">
        <f>宮崎県アジ仔漁獲量!X21</f>
        <v>0.530125941945082</v>
      </c>
      <c r="C39" s="257"/>
      <c r="D39" s="265">
        <f>'宇和島（月別相乗）‗19年評価から使用　'!B20</f>
        <v>438.48641147029088</v>
      </c>
      <c r="E39" s="266">
        <f>'宇和島（月別相乗）‗19年評価から使用　'!C20</f>
        <v>433.99923194948559</v>
      </c>
      <c r="F39" s="266">
        <f>'宇和島（月別相乗）‗19年評価から使用　'!D20</f>
        <v>436.49398614973978</v>
      </c>
      <c r="G39" s="266">
        <f>'宇和島（月別相乗）‗19年評価から使用　'!E20</f>
        <v>437.98858409403283</v>
      </c>
      <c r="H39" s="257"/>
      <c r="I39" s="265">
        <f>'宿毛湾中まきゼンゴ（日別相乗）‗19年評価から使用　'!B20</f>
        <v>1.6851264532373156E-3</v>
      </c>
      <c r="J39" s="266">
        <f>'宿毛湾中まきゼンゴ（日別相乗）‗19年評価から使用　'!C20</f>
        <v>1.9084886327683009E-3</v>
      </c>
      <c r="K39" s="266">
        <f>'宿毛湾中まきゼンゴ（日別相乗）‗19年評価から使用　'!D20</f>
        <v>1.7335031834115422E-3</v>
      </c>
      <c r="L39" s="266">
        <f>'宿毛湾中まきゼンゴ（日別相乗）‗19年評価から使用　'!E20</f>
        <v>1.7051781294512289E-3</v>
      </c>
      <c r="M39" s="257"/>
      <c r="N39" s="265">
        <f>'串本棒受け網マアジ漁獲量（当歳魚のみ）'!J31</f>
        <v>395</v>
      </c>
      <c r="O39" s="257"/>
      <c r="P39" s="265">
        <f>伊勢湾豆板マアジ当歳!P34</f>
        <v>4.29</v>
      </c>
      <c r="Q39" s="257">
        <f>伊勢湾豆板マアジ当歳!Q34</f>
        <v>1.0589999999999999</v>
      </c>
      <c r="R39" s="257">
        <f>伊勢湾豆板マアジ当歳!R34</f>
        <v>2.8439999999999999</v>
      </c>
      <c r="S39" s="257">
        <f>伊勢湾豆板マアジ当歳!S34</f>
        <v>3.927</v>
      </c>
      <c r="T39" s="257"/>
      <c r="U39" s="265">
        <f>千葉!AY32/1000</f>
        <v>43.262999999999998</v>
      </c>
      <c r="V39" s="264">
        <f>千葉!AZ32/1000</f>
        <v>14.409000000000001</v>
      </c>
      <c r="W39" s="264">
        <f>千葉!BA32/1000</f>
        <v>36.045000000000002</v>
      </c>
      <c r="X39" s="257"/>
      <c r="Y39" s="257">
        <f>'伊豆東岸定置網（資源評価には使用しない）'!O40</f>
        <v>5.1539999999999999</v>
      </c>
      <c r="Z39" s="257">
        <f>'伊豆東岸定置網（資源評価には使用しない）'!P40</f>
        <v>1.2749999999999999</v>
      </c>
      <c r="AA39" s="257">
        <f>'伊豆東岸定置網（資源評価には使用しない）'!Q40</f>
        <v>3.42</v>
      </c>
      <c r="AB39" s="257">
        <f>'伊豆東岸定置網（資源評価には使用しない）'!R40</f>
        <v>4.7190000000000003</v>
      </c>
    </row>
    <row r="40" spans="1:28">
      <c r="A40" s="256">
        <v>2018</v>
      </c>
      <c r="B40" s="265">
        <f>宮崎県アジ仔漁獲量!X22</f>
        <v>0.53479976894171144</v>
      </c>
      <c r="C40" s="257"/>
      <c r="D40" s="265">
        <f>'宇和島（月別相乗）‗19年評価から使用　'!B21</f>
        <v>462.48711665659943</v>
      </c>
      <c r="E40" s="266">
        <f>'宇和島（月別相乗）‗19年評価から使用　'!C21</f>
        <v>457.99927219680558</v>
      </c>
      <c r="F40" s="266">
        <f>'宇和島（月別相乗）‗19年評価から使用　'!D21</f>
        <v>460.494299585222</v>
      </c>
      <c r="G40" s="266">
        <f>'宇和島（月別相乗）‗19年評価から使用　'!E21</f>
        <v>461.98917716465053</v>
      </c>
      <c r="H40" s="257"/>
      <c r="I40" s="265">
        <f>'宿毛湾中まきゼンゴ（日別相乗）‗19年評価から使用　'!B21</f>
        <v>1.6855466658606496E-3</v>
      </c>
      <c r="J40" s="266">
        <f>'宿毛湾中まきゼンゴ（日別相乗）‗19年評価から使用　'!C21</f>
        <v>1.8825237255395944E-3</v>
      </c>
      <c r="K40" s="266">
        <f>'宿毛湾中まきゼンゴ（日別相乗）‗19年評価から使用　'!D21</f>
        <v>1.7157914941982458E-3</v>
      </c>
      <c r="L40" s="266">
        <f>'宿毛湾中まきゼンゴ（日別相乗）‗19年評価から使用　'!E21</f>
        <v>1.6887536476212126E-3</v>
      </c>
      <c r="M40" s="257"/>
      <c r="N40" s="265">
        <f>'串本棒受け網マアジ漁獲量（当歳魚のみ）'!J32</f>
        <v>409</v>
      </c>
      <c r="O40" s="257"/>
      <c r="P40" s="265">
        <f>伊勢湾豆板マアジ当歳!P35</f>
        <v>4.4340000000000002</v>
      </c>
      <c r="Q40" s="257">
        <f>伊勢湾豆板マアジ当歳!Q35</f>
        <v>1.095</v>
      </c>
      <c r="R40" s="257">
        <f>伊勢湾豆板マアジ当歳!R35</f>
        <v>2.94</v>
      </c>
      <c r="S40" s="257">
        <f>伊勢湾豆板マアジ当歳!S35</f>
        <v>4.0590000000000002</v>
      </c>
      <c r="T40" s="257"/>
      <c r="U40" s="265">
        <f>千葉!AY33/1000</f>
        <v>43.478999999999999</v>
      </c>
      <c r="V40" s="264">
        <f>千葉!AZ33/1000</f>
        <v>14.481</v>
      </c>
      <c r="W40" s="264">
        <f>千葉!BA33/1000</f>
        <v>36.225000000000001</v>
      </c>
      <c r="X40" s="257"/>
      <c r="Y40" s="257">
        <f>'伊豆東岸定置網（資源評価には使用しない）'!O41</f>
        <v>5.298</v>
      </c>
      <c r="Z40" s="257">
        <f>'伊豆東岸定置網（資源評価には使用しない）'!P41</f>
        <v>1.3109999999999999</v>
      </c>
      <c r="AA40" s="257">
        <f>'伊豆東岸定置網（資源評価には使用しない）'!Q41</f>
        <v>3.516</v>
      </c>
      <c r="AB40" s="257">
        <f>'伊豆東岸定置網（資源評価には使用しない）'!R41</f>
        <v>4.851</v>
      </c>
    </row>
    <row r="41" spans="1:28">
      <c r="A41" s="256">
        <v>2019</v>
      </c>
      <c r="B41" s="265">
        <f>宮崎県アジ仔漁獲量!X23</f>
        <v>0.5393598899705937</v>
      </c>
      <c r="C41" s="257"/>
      <c r="D41" s="265">
        <f>'宇和島（月別相乗）‗19年評価から使用　'!B22</f>
        <v>485.98971165537404</v>
      </c>
      <c r="E41" s="266">
        <f>'宇和島（月別相乗）‗19年評価から使用　'!C22</f>
        <v>481.99930843607552</v>
      </c>
      <c r="F41" s="266">
        <f>'宇和島（月別相乗）‗19年評価から使用　'!D22</f>
        <v>484.49458196688681</v>
      </c>
      <c r="G41" s="266">
        <f>'宇和島（月別相乗）‗19年評価から使用　'!E22</f>
        <v>485.98971165537404</v>
      </c>
      <c r="H41" s="257"/>
      <c r="I41" s="265">
        <f>'宿毛湾中まきゼンゴ（日別相乗）‗19年評価から使用　'!B22</f>
        <v>3.5195389995976989E-2</v>
      </c>
      <c r="J41" s="266">
        <f>'宿毛湾中まきゼンゴ（日別相乗）‗19年評価から使用　'!C22</f>
        <v>2.5873220243637075E-2</v>
      </c>
      <c r="K41" s="266">
        <f>'宿毛湾中まきゼンゴ（日別相乗）‗19年評価から使用　'!D22</f>
        <v>5.2157766287860167E-2</v>
      </c>
      <c r="L41" s="266">
        <f>'宿毛湾中まきゼンゴ（日別相乗）‗19年評価から使用　'!E22</f>
        <v>3.5195389995976989E-2</v>
      </c>
      <c r="M41" s="257"/>
      <c r="N41" s="265">
        <f>'串本棒受け網マアジ漁獲量（当歳魚のみ）'!J33</f>
        <v>423</v>
      </c>
      <c r="O41" s="257"/>
      <c r="P41" s="265">
        <f>伊勢湾豆板マアジ当歳!P36</f>
        <v>4.1909999999999998</v>
      </c>
      <c r="Q41" s="257">
        <f>伊勢湾豆板マアジ当歳!Q36</f>
        <v>1.131</v>
      </c>
      <c r="R41" s="257">
        <f>伊勢湾豆板マアジ当歳!R36</f>
        <v>3.036</v>
      </c>
      <c r="S41" s="257">
        <f>伊勢湾豆板マアジ当歳!S36</f>
        <v>4.1909999999999998</v>
      </c>
      <c r="T41" s="257"/>
      <c r="U41" s="265">
        <f>千葉!AY34/1000</f>
        <v>36.405000000000001</v>
      </c>
      <c r="V41" s="264">
        <f>千葉!AZ34/1000</f>
        <v>14.553000000000001</v>
      </c>
      <c r="W41" s="264">
        <f>千葉!BA34/1000</f>
        <v>36.405000000000001</v>
      </c>
      <c r="X41" s="257"/>
      <c r="Y41" s="257">
        <f>'伊豆東岸定置網（資源評価には使用しない）'!O42</f>
        <v>4.9829999999999997</v>
      </c>
      <c r="Z41" s="257">
        <f>'伊豆東岸定置網（資源評価には使用しない）'!P42</f>
        <v>1.347</v>
      </c>
      <c r="AA41" s="257">
        <f>'伊豆東岸定置網（資源評価には使用しない）'!Q42</f>
        <v>3.6120000000000001</v>
      </c>
      <c r="AB41" s="257">
        <f>'伊豆東岸定置網（資源評価には使用しない）'!R42</f>
        <v>4.9829999999999997</v>
      </c>
    </row>
  </sheetData>
  <phoneticPr fontId="4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45E6-2FD0-42D6-831A-132152D14E70}">
  <sheetPr>
    <tabColor rgb="FFFFFF00"/>
  </sheetPr>
  <dimension ref="A1:EO22"/>
  <sheetViews>
    <sheetView topLeftCell="A2" zoomScale="70" zoomScaleNormal="70" workbookViewId="0">
      <selection activeCell="EJ24" sqref="EJ24"/>
    </sheetView>
  </sheetViews>
  <sheetFormatPr baseColWidth="10" defaultColWidth="8.83203125" defaultRowHeight="15"/>
  <cols>
    <col min="2" max="2" width="15.1640625" customWidth="1"/>
    <col min="3" max="5" width="11.6640625" style="126" customWidth="1"/>
  </cols>
  <sheetData>
    <row r="1" spans="1:145">
      <c r="B1" s="43" t="s">
        <v>227</v>
      </c>
      <c r="F1" s="5"/>
    </row>
    <row r="2" spans="1:145">
      <c r="B2" t="s">
        <v>256</v>
      </c>
      <c r="C2" s="126" t="s">
        <v>257</v>
      </c>
      <c r="D2" s="5" t="s">
        <v>198</v>
      </c>
      <c r="E2" s="5" t="s">
        <v>199</v>
      </c>
      <c r="G2" s="279" t="s">
        <v>228</v>
      </c>
      <c r="H2" s="279"/>
      <c r="I2" s="279"/>
      <c r="J2" s="279"/>
      <c r="K2" s="279"/>
      <c r="L2" s="122"/>
      <c r="M2" s="31"/>
      <c r="N2" s="279" t="s">
        <v>229</v>
      </c>
      <c r="O2" s="279"/>
      <c r="P2" s="279"/>
      <c r="Q2" s="279"/>
      <c r="R2" s="279"/>
      <c r="S2" s="122"/>
      <c r="U2" s="279" t="s">
        <v>230</v>
      </c>
      <c r="V2" s="279"/>
      <c r="W2" s="279"/>
      <c r="X2" s="279"/>
      <c r="Y2" s="279"/>
      <c r="Z2" s="122"/>
      <c r="AB2" s="279" t="s">
        <v>231</v>
      </c>
      <c r="AC2" s="279"/>
      <c r="AD2" s="279"/>
      <c r="AE2" s="279"/>
      <c r="AF2" s="279"/>
      <c r="AG2" s="122"/>
      <c r="AI2" s="279" t="s">
        <v>232</v>
      </c>
      <c r="AJ2" s="279"/>
      <c r="AK2" s="279"/>
      <c r="AL2" s="279"/>
      <c r="AM2" s="279"/>
      <c r="AN2" s="122"/>
      <c r="AO2" s="31"/>
      <c r="AP2" s="279" t="s">
        <v>233</v>
      </c>
      <c r="AQ2" s="279"/>
      <c r="AR2" s="279"/>
      <c r="AS2" s="279"/>
      <c r="AT2" s="279"/>
      <c r="AU2" s="122"/>
      <c r="AW2" s="279" t="s">
        <v>234</v>
      </c>
      <c r="AX2" s="279"/>
      <c r="AY2" s="279"/>
      <c r="AZ2" s="279"/>
      <c r="BA2" s="279"/>
      <c r="BB2" s="122"/>
      <c r="BD2" s="279" t="s">
        <v>235</v>
      </c>
      <c r="BE2" s="279"/>
      <c r="BF2" s="279"/>
      <c r="BG2" s="279"/>
      <c r="BH2" s="279"/>
      <c r="BI2" s="122"/>
      <c r="BK2" s="279" t="s">
        <v>236</v>
      </c>
      <c r="BL2" s="279"/>
      <c r="BM2" s="279"/>
      <c r="BN2" s="279"/>
      <c r="BO2" s="279"/>
      <c r="BP2" s="122"/>
      <c r="BQ2" s="31"/>
      <c r="BR2" s="279" t="s">
        <v>237</v>
      </c>
      <c r="BS2" s="279"/>
      <c r="BT2" s="279"/>
      <c r="BU2" s="279"/>
      <c r="BV2" s="279"/>
      <c r="BW2" s="122"/>
      <c r="BY2" s="279" t="s">
        <v>238</v>
      </c>
      <c r="BZ2" s="279"/>
      <c r="CA2" s="279"/>
      <c r="CB2" s="279"/>
      <c r="CC2" s="279"/>
      <c r="CD2" s="122"/>
      <c r="CF2" s="279" t="s">
        <v>239</v>
      </c>
      <c r="CG2" s="279"/>
      <c r="CH2" s="279"/>
      <c r="CI2" s="279"/>
      <c r="CJ2" s="279"/>
      <c r="CK2" s="122"/>
      <c r="CM2" s="279" t="s">
        <v>240</v>
      </c>
      <c r="CN2" s="279"/>
      <c r="CO2" s="279"/>
      <c r="CP2" s="279"/>
      <c r="CQ2" s="279"/>
      <c r="CR2" s="122"/>
      <c r="CS2" s="122"/>
      <c r="CT2" s="279" t="s">
        <v>241</v>
      </c>
      <c r="CU2" s="279"/>
      <c r="CV2" s="279"/>
      <c r="CW2" s="279"/>
      <c r="CX2" s="279"/>
      <c r="CY2" s="122"/>
      <c r="DA2" s="279" t="s">
        <v>242</v>
      </c>
      <c r="DB2" s="279"/>
      <c r="DC2" s="279"/>
      <c r="DD2" s="279"/>
      <c r="DE2" s="279"/>
      <c r="DF2" s="122"/>
      <c r="DH2" s="279" t="s">
        <v>243</v>
      </c>
      <c r="DI2" s="279"/>
      <c r="DJ2" s="279"/>
      <c r="DK2" s="279"/>
      <c r="DL2" s="279"/>
      <c r="DM2" s="122"/>
      <c r="DO2" s="279" t="s">
        <v>244</v>
      </c>
      <c r="DP2" s="279"/>
      <c r="DQ2" s="279"/>
      <c r="DR2" s="279"/>
      <c r="DS2" s="279"/>
      <c r="DT2" s="122"/>
      <c r="DV2" s="279" t="s">
        <v>245</v>
      </c>
      <c r="DW2" s="279"/>
      <c r="DX2" s="279"/>
      <c r="DY2" s="279"/>
      <c r="DZ2" s="279"/>
      <c r="EA2" s="122"/>
      <c r="EC2" s="279" t="s">
        <v>246</v>
      </c>
      <c r="ED2" s="279"/>
      <c r="EE2" s="279"/>
      <c r="EF2" s="279"/>
      <c r="EG2" s="279"/>
      <c r="EH2" s="122"/>
      <c r="EJ2" s="279" t="s">
        <v>247</v>
      </c>
      <c r="EK2" s="279"/>
      <c r="EL2" s="279"/>
      <c r="EM2" s="279"/>
      <c r="EN2" s="279"/>
    </row>
    <row r="3" spans="1:145">
      <c r="A3" s="123">
        <v>2000</v>
      </c>
      <c r="B3" s="43">
        <f>GEOMEAN(L4:L15)</f>
        <v>30.303011449104353</v>
      </c>
      <c r="C3" s="126">
        <f>GEOMEAN(L4:L6)</f>
        <v>25.987173160227083</v>
      </c>
      <c r="D3" s="126">
        <f>GEOMEAN(L4:L11)</f>
        <v>28.407515977527673</v>
      </c>
      <c r="E3" s="126">
        <f>GEOMEAN(L4:L14)</f>
        <v>29.832130539512058</v>
      </c>
      <c r="G3" s="26" t="s">
        <v>248</v>
      </c>
      <c r="H3" s="26" t="s">
        <v>249</v>
      </c>
      <c r="I3" s="124" t="s">
        <v>250</v>
      </c>
      <c r="J3" s="25" t="s">
        <v>251</v>
      </c>
      <c r="K3" s="124" t="s">
        <v>252</v>
      </c>
      <c r="L3" s="125" t="s">
        <v>253</v>
      </c>
      <c r="N3" s="26" t="s">
        <v>248</v>
      </c>
      <c r="O3" s="26" t="s">
        <v>249</v>
      </c>
      <c r="P3" s="124" t="s">
        <v>250</v>
      </c>
      <c r="Q3" s="25" t="s">
        <v>251</v>
      </c>
      <c r="R3" s="124" t="s">
        <v>252</v>
      </c>
      <c r="S3" s="125" t="s">
        <v>253</v>
      </c>
      <c r="U3" s="26" t="s">
        <v>248</v>
      </c>
      <c r="V3" s="26" t="s">
        <v>249</v>
      </c>
      <c r="W3" s="124" t="s">
        <v>250</v>
      </c>
      <c r="X3" s="25" t="s">
        <v>251</v>
      </c>
      <c r="Y3" s="124" t="s">
        <v>252</v>
      </c>
      <c r="Z3" s="125" t="s">
        <v>253</v>
      </c>
      <c r="AB3" s="26" t="s">
        <v>248</v>
      </c>
      <c r="AC3" s="26" t="s">
        <v>249</v>
      </c>
      <c r="AD3" s="124" t="s">
        <v>250</v>
      </c>
      <c r="AE3" s="25" t="s">
        <v>251</v>
      </c>
      <c r="AF3" s="124" t="s">
        <v>252</v>
      </c>
      <c r="AG3" s="125" t="s">
        <v>253</v>
      </c>
      <c r="AI3" s="26" t="s">
        <v>248</v>
      </c>
      <c r="AJ3" s="26" t="s">
        <v>249</v>
      </c>
      <c r="AK3" s="124" t="s">
        <v>250</v>
      </c>
      <c r="AL3" s="25" t="s">
        <v>251</v>
      </c>
      <c r="AM3" s="124" t="s">
        <v>252</v>
      </c>
      <c r="AN3" s="125" t="s">
        <v>253</v>
      </c>
      <c r="AP3" s="26" t="s">
        <v>248</v>
      </c>
      <c r="AQ3" s="26" t="s">
        <v>249</v>
      </c>
      <c r="AR3" s="124" t="s">
        <v>250</v>
      </c>
      <c r="AS3" s="25" t="s">
        <v>251</v>
      </c>
      <c r="AT3" s="124" t="s">
        <v>252</v>
      </c>
      <c r="AU3" s="125" t="s">
        <v>253</v>
      </c>
      <c r="AW3" s="26" t="s">
        <v>248</v>
      </c>
      <c r="AX3" s="26" t="s">
        <v>249</v>
      </c>
      <c r="AY3" s="124" t="s">
        <v>250</v>
      </c>
      <c r="AZ3" s="25" t="s">
        <v>251</v>
      </c>
      <c r="BA3" s="124" t="s">
        <v>252</v>
      </c>
      <c r="BB3" s="125" t="s">
        <v>253</v>
      </c>
      <c r="BD3" s="26" t="s">
        <v>248</v>
      </c>
      <c r="BE3" s="26" t="s">
        <v>249</v>
      </c>
      <c r="BF3" s="124" t="s">
        <v>250</v>
      </c>
      <c r="BG3" s="25" t="s">
        <v>251</v>
      </c>
      <c r="BH3" s="124" t="s">
        <v>252</v>
      </c>
      <c r="BI3" s="125" t="s">
        <v>253</v>
      </c>
      <c r="BK3" s="26" t="s">
        <v>248</v>
      </c>
      <c r="BL3" s="26" t="s">
        <v>249</v>
      </c>
      <c r="BM3" s="124" t="s">
        <v>250</v>
      </c>
      <c r="BN3" s="25" t="s">
        <v>251</v>
      </c>
      <c r="BO3" s="124" t="s">
        <v>252</v>
      </c>
      <c r="BP3" s="125" t="s">
        <v>253</v>
      </c>
      <c r="BR3" s="26" t="s">
        <v>248</v>
      </c>
      <c r="BS3" s="26" t="s">
        <v>249</v>
      </c>
      <c r="BT3" s="124" t="s">
        <v>250</v>
      </c>
      <c r="BU3" s="25" t="s">
        <v>251</v>
      </c>
      <c r="BV3" s="124" t="s">
        <v>252</v>
      </c>
      <c r="BW3" s="125" t="s">
        <v>253</v>
      </c>
      <c r="BY3" s="26" t="s">
        <v>248</v>
      </c>
      <c r="BZ3" s="26" t="s">
        <v>249</v>
      </c>
      <c r="CA3" s="124" t="s">
        <v>250</v>
      </c>
      <c r="CB3" s="25" t="s">
        <v>251</v>
      </c>
      <c r="CC3" s="124" t="s">
        <v>252</v>
      </c>
      <c r="CD3" s="125" t="s">
        <v>253</v>
      </c>
      <c r="CF3" s="26" t="s">
        <v>248</v>
      </c>
      <c r="CG3" s="26" t="s">
        <v>249</v>
      </c>
      <c r="CH3" s="124" t="s">
        <v>250</v>
      </c>
      <c r="CI3" s="25" t="s">
        <v>251</v>
      </c>
      <c r="CJ3" s="124" t="s">
        <v>252</v>
      </c>
      <c r="CK3" s="125" t="s">
        <v>253</v>
      </c>
      <c r="CM3" s="26" t="s">
        <v>248</v>
      </c>
      <c r="CN3" s="26" t="s">
        <v>249</v>
      </c>
      <c r="CO3" s="124" t="s">
        <v>250</v>
      </c>
      <c r="CP3" s="25" t="s">
        <v>251</v>
      </c>
      <c r="CQ3" s="124" t="s">
        <v>252</v>
      </c>
      <c r="CR3" s="125" t="s">
        <v>253</v>
      </c>
      <c r="CS3" s="125"/>
      <c r="CT3" s="26" t="s">
        <v>248</v>
      </c>
      <c r="CU3" s="26" t="s">
        <v>249</v>
      </c>
      <c r="CV3" s="124" t="s">
        <v>250</v>
      </c>
      <c r="CW3" s="25" t="s">
        <v>251</v>
      </c>
      <c r="CX3" s="124" t="s">
        <v>252</v>
      </c>
      <c r="CY3" s="125" t="s">
        <v>253</v>
      </c>
      <c r="DA3" s="26" t="s">
        <v>248</v>
      </c>
      <c r="DB3" s="26" t="s">
        <v>249</v>
      </c>
      <c r="DC3" s="124" t="s">
        <v>250</v>
      </c>
      <c r="DD3" s="25" t="s">
        <v>251</v>
      </c>
      <c r="DE3" s="124" t="s">
        <v>252</v>
      </c>
      <c r="DF3" s="125" t="s">
        <v>253</v>
      </c>
      <c r="DH3" s="26" t="s">
        <v>248</v>
      </c>
      <c r="DI3" s="26" t="s">
        <v>249</v>
      </c>
      <c r="DJ3" s="124" t="s">
        <v>250</v>
      </c>
      <c r="DK3" s="25" t="s">
        <v>251</v>
      </c>
      <c r="DL3" s="124" t="s">
        <v>252</v>
      </c>
      <c r="DM3" s="125" t="s">
        <v>253</v>
      </c>
      <c r="DO3" s="26" t="s">
        <v>248</v>
      </c>
      <c r="DP3" s="26" t="s">
        <v>249</v>
      </c>
      <c r="DQ3" s="124" t="s">
        <v>250</v>
      </c>
      <c r="DR3" s="25" t="s">
        <v>251</v>
      </c>
      <c r="DS3" s="124" t="s">
        <v>252</v>
      </c>
      <c r="DT3" s="125" t="s">
        <v>253</v>
      </c>
      <c r="DV3" s="26" t="s">
        <v>248</v>
      </c>
      <c r="DW3" s="26" t="s">
        <v>249</v>
      </c>
      <c r="DX3" s="124" t="s">
        <v>250</v>
      </c>
      <c r="DY3" s="25" t="s">
        <v>251</v>
      </c>
      <c r="DZ3" s="124" t="s">
        <v>252</v>
      </c>
      <c r="EA3" s="125" t="s">
        <v>253</v>
      </c>
      <c r="EC3" s="26" t="s">
        <v>248</v>
      </c>
      <c r="ED3" s="26" t="s">
        <v>249</v>
      </c>
      <c r="EE3" s="124" t="s">
        <v>250</v>
      </c>
      <c r="EF3" s="25" t="s">
        <v>251</v>
      </c>
      <c r="EG3" s="124" t="s">
        <v>252</v>
      </c>
      <c r="EH3" s="125" t="s">
        <v>253</v>
      </c>
      <c r="EJ3" s="26" t="s">
        <v>248</v>
      </c>
      <c r="EK3" s="26" t="s">
        <v>249</v>
      </c>
      <c r="EL3" s="124" t="s">
        <v>250</v>
      </c>
      <c r="EM3" s="25" t="s">
        <v>251</v>
      </c>
      <c r="EN3" s="124" t="s">
        <v>252</v>
      </c>
      <c r="EO3" s="125" t="s">
        <v>253</v>
      </c>
    </row>
    <row r="4" spans="1:145">
      <c r="A4" s="123">
        <v>2001</v>
      </c>
      <c r="B4" s="43">
        <f>GEOMEAN(S4:S15)</f>
        <v>54.390389860844394</v>
      </c>
      <c r="C4" s="126">
        <f>GEOMEAN(S4:S6)</f>
        <v>49.99333244424686</v>
      </c>
      <c r="D4" s="126">
        <f>GEOMEAN(S4:S11)</f>
        <v>52.449939762455884</v>
      </c>
      <c r="E4" s="126">
        <f>GEOMEAN(S4:S14)</f>
        <v>53.90720326642284</v>
      </c>
      <c r="G4" s="26">
        <v>2000</v>
      </c>
      <c r="H4" s="26">
        <v>4</v>
      </c>
      <c r="I4" s="124">
        <v>1</v>
      </c>
      <c r="J4" s="280">
        <f>I4+12</f>
        <v>13</v>
      </c>
      <c r="K4" s="281">
        <f>J4+12</f>
        <v>25</v>
      </c>
      <c r="L4" s="125">
        <f>IF(K4=0,"",K4)</f>
        <v>25</v>
      </c>
      <c r="N4" s="26">
        <v>2001</v>
      </c>
      <c r="O4" s="26">
        <v>4</v>
      </c>
      <c r="P4" s="124">
        <f>I4+24</f>
        <v>25</v>
      </c>
      <c r="Q4" s="280">
        <f>P4+12</f>
        <v>37</v>
      </c>
      <c r="R4" s="280">
        <f>Q4+12</f>
        <v>49</v>
      </c>
      <c r="S4" s="125">
        <f>IF(R4=0,"",R4)</f>
        <v>49</v>
      </c>
      <c r="U4" s="26">
        <v>2002</v>
      </c>
      <c r="V4" s="26">
        <v>4</v>
      </c>
      <c r="W4" s="124">
        <f>P4+24</f>
        <v>49</v>
      </c>
      <c r="X4" s="280">
        <f>W4+12</f>
        <v>61</v>
      </c>
      <c r="Y4" s="280">
        <f>X4+12</f>
        <v>73</v>
      </c>
      <c r="Z4" s="125">
        <f>IF(Y4=0,"",Y4)</f>
        <v>73</v>
      </c>
      <c r="AB4" s="26">
        <v>2003</v>
      </c>
      <c r="AC4" s="26">
        <v>4</v>
      </c>
      <c r="AD4" s="124">
        <f>W4+24</f>
        <v>73</v>
      </c>
      <c r="AE4" s="280">
        <f>AD4+12</f>
        <v>85</v>
      </c>
      <c r="AF4" s="280">
        <f>AE4+12</f>
        <v>97</v>
      </c>
      <c r="AG4" s="125">
        <f>IF(AF4=0,"",AF4)</f>
        <v>97</v>
      </c>
      <c r="AI4" s="26">
        <v>2004</v>
      </c>
      <c r="AJ4" s="26">
        <v>4</v>
      </c>
      <c r="AK4" s="124">
        <f>AD4+24</f>
        <v>97</v>
      </c>
      <c r="AL4" s="280">
        <f>AK4+12</f>
        <v>109</v>
      </c>
      <c r="AM4" s="280">
        <f>AL4+12</f>
        <v>121</v>
      </c>
      <c r="AN4" s="125">
        <f>IF(AM4=0,"",AM4)</f>
        <v>121</v>
      </c>
      <c r="AP4" s="26">
        <v>2005</v>
      </c>
      <c r="AQ4" s="26">
        <v>4</v>
      </c>
      <c r="AR4" s="124">
        <f>AK4+24</f>
        <v>121</v>
      </c>
      <c r="AS4" s="280">
        <f>AR4+12</f>
        <v>133</v>
      </c>
      <c r="AT4" s="280">
        <f>AS4+12</f>
        <v>145</v>
      </c>
      <c r="AU4" s="125">
        <f>IF(AT4=0,"",AT4)</f>
        <v>145</v>
      </c>
      <c r="AW4" s="26">
        <v>2006</v>
      </c>
      <c r="AX4" s="26">
        <v>4</v>
      </c>
      <c r="AY4" s="124">
        <f>AR4+24</f>
        <v>145</v>
      </c>
      <c r="AZ4" s="280">
        <f>AY4+12</f>
        <v>157</v>
      </c>
      <c r="BA4" s="280">
        <f>AZ4+12</f>
        <v>169</v>
      </c>
      <c r="BB4" s="125">
        <f>IF(BA4=0,"",BA4)</f>
        <v>169</v>
      </c>
      <c r="BD4" s="26">
        <v>2007</v>
      </c>
      <c r="BE4" s="26">
        <v>4</v>
      </c>
      <c r="BF4" s="124">
        <f>AY4+24</f>
        <v>169</v>
      </c>
      <c r="BG4" s="280">
        <f>BF4+12</f>
        <v>181</v>
      </c>
      <c r="BH4" s="280">
        <f>BG4+12</f>
        <v>193</v>
      </c>
      <c r="BI4" s="125">
        <f>IF(BH4=0,"",BH4)</f>
        <v>193</v>
      </c>
      <c r="BK4" s="26">
        <v>2008</v>
      </c>
      <c r="BL4" s="26">
        <v>4</v>
      </c>
      <c r="BM4" s="124">
        <f>BF4+24</f>
        <v>193</v>
      </c>
      <c r="BN4" s="280">
        <f>BM4+12</f>
        <v>205</v>
      </c>
      <c r="BO4" s="280">
        <f>BN4+12</f>
        <v>217</v>
      </c>
      <c r="BP4" s="125">
        <f>IF(BO4=0,"",BO4)</f>
        <v>217</v>
      </c>
      <c r="BR4" s="26">
        <v>2009</v>
      </c>
      <c r="BS4" s="26">
        <v>4</v>
      </c>
      <c r="BT4" s="124">
        <f>BM4+24</f>
        <v>217</v>
      </c>
      <c r="BU4" s="280">
        <f>BT4+12</f>
        <v>229</v>
      </c>
      <c r="BV4" s="280">
        <f>BU4+12</f>
        <v>241</v>
      </c>
      <c r="BW4" s="125">
        <f>IF(BV4=0,"",BV4)</f>
        <v>241</v>
      </c>
      <c r="BY4" s="26">
        <v>2010</v>
      </c>
      <c r="BZ4" s="26">
        <v>4</v>
      </c>
      <c r="CA4" s="124">
        <f>BT4+24</f>
        <v>241</v>
      </c>
      <c r="CB4" s="280">
        <f>CA4+12</f>
        <v>253</v>
      </c>
      <c r="CC4" s="280">
        <f>CB4+12</f>
        <v>265</v>
      </c>
      <c r="CD4" s="125">
        <f>IF(CC4=0,"",CC4)</f>
        <v>265</v>
      </c>
      <c r="CF4" s="26">
        <v>2011</v>
      </c>
      <c r="CG4" s="26">
        <v>4</v>
      </c>
      <c r="CH4" s="124">
        <f>CA4+24</f>
        <v>265</v>
      </c>
      <c r="CI4" s="280">
        <f>CH4+12</f>
        <v>277</v>
      </c>
      <c r="CJ4" s="280">
        <f>CI4+12</f>
        <v>289</v>
      </c>
      <c r="CK4" s="125">
        <f>IF(CJ4=0,"",CJ4)</f>
        <v>289</v>
      </c>
      <c r="CM4" s="26">
        <v>2012</v>
      </c>
      <c r="CN4" s="26">
        <v>4</v>
      </c>
      <c r="CO4" s="124">
        <f>CH4+24</f>
        <v>289</v>
      </c>
      <c r="CP4" s="280">
        <f>CO4+12</f>
        <v>301</v>
      </c>
      <c r="CQ4" s="280">
        <f>CP4+12</f>
        <v>313</v>
      </c>
      <c r="CR4" s="125">
        <f>IF(CQ4=0,"",CQ4)</f>
        <v>313</v>
      </c>
      <c r="CS4" s="125"/>
      <c r="CT4" s="26">
        <v>2013</v>
      </c>
      <c r="CU4" s="26">
        <v>4</v>
      </c>
      <c r="CV4" s="124">
        <f>CO4+24</f>
        <v>313</v>
      </c>
      <c r="CW4" s="280">
        <f>CV4+12</f>
        <v>325</v>
      </c>
      <c r="CX4" s="280">
        <f>CW4+12</f>
        <v>337</v>
      </c>
      <c r="CY4" s="125">
        <f>IF(CX4=0,"",CX4)</f>
        <v>337</v>
      </c>
      <c r="DA4" s="26">
        <v>2014</v>
      </c>
      <c r="DB4" s="26">
        <v>4</v>
      </c>
      <c r="DC4" s="124">
        <f>CV4+24</f>
        <v>337</v>
      </c>
      <c r="DD4" s="280">
        <f>DC4+12</f>
        <v>349</v>
      </c>
      <c r="DE4" s="280">
        <f>DD4+12</f>
        <v>361</v>
      </c>
      <c r="DF4" s="125">
        <f>IF(DE4=0,"",DE4)</f>
        <v>361</v>
      </c>
      <c r="DH4" s="26">
        <v>2015</v>
      </c>
      <c r="DI4" s="26">
        <v>4</v>
      </c>
      <c r="DJ4" s="124">
        <f>DC4+24</f>
        <v>361</v>
      </c>
      <c r="DK4" s="280">
        <f>DJ4+12</f>
        <v>373</v>
      </c>
      <c r="DL4" s="280">
        <f>DK4+12</f>
        <v>385</v>
      </c>
      <c r="DM4" s="125">
        <f>IF(DL4=0,"",DL4)</f>
        <v>385</v>
      </c>
      <c r="DO4" s="26">
        <v>2016</v>
      </c>
      <c r="DP4" s="26">
        <v>4</v>
      </c>
      <c r="DQ4" s="124">
        <f>DJ4+24</f>
        <v>385</v>
      </c>
      <c r="DR4" s="280">
        <f>DQ4+12</f>
        <v>397</v>
      </c>
      <c r="DS4" s="280">
        <f>DR4+12</f>
        <v>409</v>
      </c>
      <c r="DT4" s="125">
        <f>IF(DS4=0,"",DS4)</f>
        <v>409</v>
      </c>
      <c r="DV4" s="26">
        <v>2017</v>
      </c>
      <c r="DW4" s="26">
        <v>4</v>
      </c>
      <c r="DX4" s="124">
        <f>DQ4+24</f>
        <v>409</v>
      </c>
      <c r="DY4" s="280">
        <f>DX4+12</f>
        <v>421</v>
      </c>
      <c r="DZ4" s="280">
        <f>DY4+12</f>
        <v>433</v>
      </c>
      <c r="EA4" s="125">
        <f>IF(DZ4=0,"",DZ4)</f>
        <v>433</v>
      </c>
      <c r="EC4" s="26">
        <v>2018</v>
      </c>
      <c r="ED4" s="26">
        <v>4</v>
      </c>
      <c r="EE4" s="124">
        <f>DX4+24</f>
        <v>433</v>
      </c>
      <c r="EF4" s="280">
        <f>EE4+12</f>
        <v>445</v>
      </c>
      <c r="EG4" s="280">
        <f>EF4+12</f>
        <v>457</v>
      </c>
      <c r="EH4" s="125">
        <f>IF(EG4=0,"",EG4)</f>
        <v>457</v>
      </c>
      <c r="EJ4" s="26">
        <v>2019</v>
      </c>
      <c r="EK4" s="26">
        <v>4</v>
      </c>
      <c r="EL4" s="124">
        <f>EE4+24</f>
        <v>457</v>
      </c>
      <c r="EM4" s="280">
        <f>EL4+12</f>
        <v>469</v>
      </c>
      <c r="EN4" s="280">
        <f>EM4+12</f>
        <v>481</v>
      </c>
      <c r="EO4" s="125">
        <f t="shared" ref="EO4:EO14" si="0">IF(EN4=0,"",EN4)</f>
        <v>481</v>
      </c>
    </row>
    <row r="5" spans="1:145">
      <c r="A5" s="123">
        <v>2002</v>
      </c>
      <c r="B5" s="43">
        <f>GEOMEAN(Z4:Z15)</f>
        <v>78.424003247556755</v>
      </c>
      <c r="C5" s="126">
        <f>GEOMEAN(Z4:Z6)</f>
        <v>73.9954952212709</v>
      </c>
      <c r="D5" s="126">
        <f>GEOMEAN(Z4:Z11)</f>
        <v>76.465666829882423</v>
      </c>
      <c r="E5" s="126">
        <f>GEOMEAN(Z4:Z14)</f>
        <v>77.935829858009285</v>
      </c>
      <c r="G5" s="26">
        <v>2000</v>
      </c>
      <c r="H5" s="26">
        <v>5</v>
      </c>
      <c r="I5" s="124">
        <v>2</v>
      </c>
      <c r="J5" s="280">
        <f t="shared" ref="J5:K15" si="1">I5+12</f>
        <v>14</v>
      </c>
      <c r="K5" s="281">
        <f t="shared" si="1"/>
        <v>26</v>
      </c>
      <c r="L5" s="125">
        <f t="shared" ref="L5:L15" si="2">IF(K5=0,"",K5)</f>
        <v>26</v>
      </c>
      <c r="N5" s="26">
        <v>2001</v>
      </c>
      <c r="O5" s="26">
        <v>5</v>
      </c>
      <c r="P5" s="124">
        <f t="shared" ref="P5:P15" si="3">I5+24</f>
        <v>26</v>
      </c>
      <c r="Q5" s="280">
        <f t="shared" ref="Q5:R15" si="4">P5+12</f>
        <v>38</v>
      </c>
      <c r="R5" s="280">
        <f t="shared" si="4"/>
        <v>50</v>
      </c>
      <c r="S5" s="125">
        <f t="shared" ref="S5:S15" si="5">IF(R5=0,"",R5)</f>
        <v>50</v>
      </c>
      <c r="U5" s="26">
        <v>2002</v>
      </c>
      <c r="V5" s="26">
        <v>5</v>
      </c>
      <c r="W5" s="124">
        <f t="shared" ref="W5:W15" si="6">P5+24</f>
        <v>50</v>
      </c>
      <c r="X5" s="280">
        <f t="shared" ref="X5:Y5" si="7">W5+12</f>
        <v>62</v>
      </c>
      <c r="Y5" s="280">
        <f t="shared" si="7"/>
        <v>74</v>
      </c>
      <c r="Z5" s="125">
        <f t="shared" ref="Z5:Z15" si="8">IF(Y5=0,"",Y5)</f>
        <v>74</v>
      </c>
      <c r="AB5" s="26">
        <v>2003</v>
      </c>
      <c r="AC5" s="26">
        <v>5</v>
      </c>
      <c r="AD5" s="124">
        <f t="shared" ref="AD5:AD15" si="9">W5+24</f>
        <v>74</v>
      </c>
      <c r="AE5" s="280">
        <f t="shared" ref="AE5:AF5" si="10">AD5+12</f>
        <v>86</v>
      </c>
      <c r="AF5" s="280">
        <f t="shared" si="10"/>
        <v>98</v>
      </c>
      <c r="AG5" s="125">
        <f t="shared" ref="AG5:AG15" si="11">IF(AF5=0,"",AF5)</f>
        <v>98</v>
      </c>
      <c r="AI5" s="26">
        <v>2004</v>
      </c>
      <c r="AJ5" s="26">
        <v>5</v>
      </c>
      <c r="AK5" s="124">
        <f t="shared" ref="AK5:AK15" si="12">AD5+24</f>
        <v>98</v>
      </c>
      <c r="AL5" s="280">
        <f t="shared" ref="AL5:AM5" si="13">AK5+12</f>
        <v>110</v>
      </c>
      <c r="AM5" s="280">
        <f t="shared" si="13"/>
        <v>122</v>
      </c>
      <c r="AN5" s="125">
        <f t="shared" ref="AN5:AN15" si="14">IF(AM5=0,"",AM5)</f>
        <v>122</v>
      </c>
      <c r="AP5" s="26">
        <v>2005</v>
      </c>
      <c r="AQ5" s="26">
        <v>5</v>
      </c>
      <c r="AR5" s="124">
        <f t="shared" ref="AR5:AR15" si="15">AK5+24</f>
        <v>122</v>
      </c>
      <c r="AS5" s="280">
        <f t="shared" ref="AS5:AT5" si="16">AR5+12</f>
        <v>134</v>
      </c>
      <c r="AT5" s="280">
        <f t="shared" si="16"/>
        <v>146</v>
      </c>
      <c r="AU5" s="125">
        <f t="shared" ref="AU5:AU15" si="17">IF(AT5=0,"",AT5)</f>
        <v>146</v>
      </c>
      <c r="AW5" s="26">
        <v>2006</v>
      </c>
      <c r="AX5" s="26">
        <v>5</v>
      </c>
      <c r="AY5" s="124">
        <f t="shared" ref="AY5:AY15" si="18">AR5+24</f>
        <v>146</v>
      </c>
      <c r="AZ5" s="280">
        <f t="shared" ref="AZ5:BA5" si="19">AY5+12</f>
        <v>158</v>
      </c>
      <c r="BA5" s="280">
        <f t="shared" si="19"/>
        <v>170</v>
      </c>
      <c r="BB5" s="125">
        <f t="shared" ref="BB5:BB15" si="20">IF(BA5=0,"",BA5)</f>
        <v>170</v>
      </c>
      <c r="BD5" s="26">
        <v>2007</v>
      </c>
      <c r="BE5" s="26">
        <v>5</v>
      </c>
      <c r="BF5" s="124">
        <f t="shared" ref="BF5:BF15" si="21">AY5+24</f>
        <v>170</v>
      </c>
      <c r="BG5" s="280">
        <f t="shared" ref="BG5:BH5" si="22">BF5+12</f>
        <v>182</v>
      </c>
      <c r="BH5" s="280">
        <f t="shared" si="22"/>
        <v>194</v>
      </c>
      <c r="BI5" s="125">
        <f t="shared" ref="BI5:BI15" si="23">IF(BH5=0,"",BH5)</f>
        <v>194</v>
      </c>
      <c r="BK5" s="26">
        <v>2008</v>
      </c>
      <c r="BL5" s="26">
        <v>5</v>
      </c>
      <c r="BM5" s="124">
        <f t="shared" ref="BM5:BM15" si="24">BF5+24</f>
        <v>194</v>
      </c>
      <c r="BN5" s="280">
        <f t="shared" ref="BN5:BO5" si="25">BM5+12</f>
        <v>206</v>
      </c>
      <c r="BO5" s="280">
        <f t="shared" si="25"/>
        <v>218</v>
      </c>
      <c r="BP5" s="125">
        <f t="shared" ref="BP5:BP15" si="26">IF(BO5=0,"",BO5)</f>
        <v>218</v>
      </c>
      <c r="BR5" s="26">
        <v>2009</v>
      </c>
      <c r="BS5" s="26">
        <v>5</v>
      </c>
      <c r="BT5" s="124">
        <f t="shared" ref="BT5:BT15" si="27">BM5+24</f>
        <v>218</v>
      </c>
      <c r="BU5" s="280">
        <f t="shared" ref="BU5:BV5" si="28">BT5+12</f>
        <v>230</v>
      </c>
      <c r="BV5" s="280">
        <f t="shared" si="28"/>
        <v>242</v>
      </c>
      <c r="BW5" s="125">
        <f t="shared" ref="BW5:BW15" si="29">IF(BV5=0,"",BV5)</f>
        <v>242</v>
      </c>
      <c r="BY5" s="26">
        <v>2010</v>
      </c>
      <c r="BZ5" s="26">
        <v>5</v>
      </c>
      <c r="CA5" s="124">
        <f t="shared" ref="CA5:CA15" si="30">BT5+24</f>
        <v>242</v>
      </c>
      <c r="CB5" s="280">
        <f t="shared" ref="CB5:CC5" si="31">CA5+12</f>
        <v>254</v>
      </c>
      <c r="CC5" s="280">
        <f t="shared" si="31"/>
        <v>266</v>
      </c>
      <c r="CD5" s="125">
        <f t="shared" ref="CD5:CD15" si="32">IF(CC5=0,"",CC5)</f>
        <v>266</v>
      </c>
      <c r="CF5" s="26">
        <v>2011</v>
      </c>
      <c r="CG5" s="26">
        <v>5</v>
      </c>
      <c r="CH5" s="124">
        <f t="shared" ref="CH5:CH15" si="33">CA5+24</f>
        <v>266</v>
      </c>
      <c r="CI5" s="280">
        <f t="shared" ref="CI5:CJ5" si="34">CH5+12</f>
        <v>278</v>
      </c>
      <c r="CJ5" s="280">
        <f t="shared" si="34"/>
        <v>290</v>
      </c>
      <c r="CK5" s="125">
        <f t="shared" ref="CK5:CK15" si="35">IF(CJ5=0,"",CJ5)</f>
        <v>290</v>
      </c>
      <c r="CM5" s="26">
        <v>2012</v>
      </c>
      <c r="CN5" s="26">
        <v>5</v>
      </c>
      <c r="CO5" s="124">
        <f t="shared" ref="CO5:CO15" si="36">CH5+24</f>
        <v>290</v>
      </c>
      <c r="CP5" s="280">
        <f t="shared" ref="CP5:CQ5" si="37">CO5+12</f>
        <v>302</v>
      </c>
      <c r="CQ5" s="280">
        <f t="shared" si="37"/>
        <v>314</v>
      </c>
      <c r="CR5" s="125">
        <f t="shared" ref="CR5:CR15" si="38">IF(CQ5=0,"",CQ5)</f>
        <v>314</v>
      </c>
      <c r="CS5" s="125"/>
      <c r="CT5" s="26">
        <v>2013</v>
      </c>
      <c r="CU5" s="26">
        <v>5</v>
      </c>
      <c r="CV5" s="124">
        <f t="shared" ref="CV5:CV15" si="39">CO5+24</f>
        <v>314</v>
      </c>
      <c r="CW5" s="280">
        <f t="shared" ref="CW5:CX5" si="40">CV5+12</f>
        <v>326</v>
      </c>
      <c r="CX5" s="280">
        <f t="shared" si="40"/>
        <v>338</v>
      </c>
      <c r="CY5" s="125">
        <f t="shared" ref="CY5:CY15" si="41">IF(CX5=0,"",CX5)</f>
        <v>338</v>
      </c>
      <c r="DA5" s="26">
        <v>2014</v>
      </c>
      <c r="DB5" s="26">
        <v>5</v>
      </c>
      <c r="DC5" s="124">
        <f t="shared" ref="DC5:DC15" si="42">CV5+24</f>
        <v>338</v>
      </c>
      <c r="DD5" s="280">
        <f t="shared" ref="DD5:DE5" si="43">DC5+12</f>
        <v>350</v>
      </c>
      <c r="DE5" s="280">
        <f t="shared" si="43"/>
        <v>362</v>
      </c>
      <c r="DF5" s="125">
        <f t="shared" ref="DF5:DF15" si="44">IF(DE5=0,"",DE5)</f>
        <v>362</v>
      </c>
      <c r="DH5" s="26">
        <v>2015</v>
      </c>
      <c r="DI5" s="26">
        <v>5</v>
      </c>
      <c r="DJ5" s="124">
        <f t="shared" ref="DJ5:DJ15" si="45">DC5+24</f>
        <v>362</v>
      </c>
      <c r="DK5" s="280">
        <f t="shared" ref="DK5:DL5" si="46">DJ5+12</f>
        <v>374</v>
      </c>
      <c r="DL5" s="280">
        <f t="shared" si="46"/>
        <v>386</v>
      </c>
      <c r="DM5" s="125">
        <f t="shared" ref="DM5:DM15" si="47">IF(DL5=0,"",DL5)</f>
        <v>386</v>
      </c>
      <c r="DO5" s="26">
        <v>2016</v>
      </c>
      <c r="DP5" s="26">
        <v>5</v>
      </c>
      <c r="DQ5" s="124">
        <f t="shared" ref="DQ5:DQ15" si="48">DJ5+24</f>
        <v>386</v>
      </c>
      <c r="DR5" s="280">
        <f t="shared" ref="DR5:DS5" si="49">DQ5+12</f>
        <v>398</v>
      </c>
      <c r="DS5" s="280">
        <f t="shared" si="49"/>
        <v>410</v>
      </c>
      <c r="DT5" s="125">
        <f t="shared" ref="DT5:DT15" si="50">IF(DS5=0,"",DS5)</f>
        <v>410</v>
      </c>
      <c r="DV5" s="26">
        <v>2017</v>
      </c>
      <c r="DW5" s="26">
        <v>5</v>
      </c>
      <c r="DX5" s="124">
        <f t="shared" ref="DX5:DX15" si="51">DQ5+24</f>
        <v>410</v>
      </c>
      <c r="DY5" s="280">
        <f t="shared" ref="DY5:DZ5" si="52">DX5+12</f>
        <v>422</v>
      </c>
      <c r="DZ5" s="280">
        <f t="shared" si="52"/>
        <v>434</v>
      </c>
      <c r="EA5" s="125">
        <f t="shared" ref="EA5:EA15" si="53">IF(DZ5=0,"",DZ5)</f>
        <v>434</v>
      </c>
      <c r="EC5" s="26">
        <v>2018</v>
      </c>
      <c r="ED5" s="26">
        <v>5</v>
      </c>
      <c r="EE5" s="124">
        <f t="shared" ref="EE5:EE15" si="54">DX5+24</f>
        <v>434</v>
      </c>
      <c r="EF5" s="280">
        <f t="shared" ref="EF5:EG5" si="55">EE5+12</f>
        <v>446</v>
      </c>
      <c r="EG5" s="280">
        <f t="shared" si="55"/>
        <v>458</v>
      </c>
      <c r="EH5" s="125">
        <f t="shared" ref="EH5:EH15" si="56">IF(EG5=0,"",EG5)</f>
        <v>458</v>
      </c>
      <c r="EJ5" s="26">
        <v>2019</v>
      </c>
      <c r="EK5" s="26">
        <v>5</v>
      </c>
      <c r="EL5" s="124">
        <f t="shared" ref="EL5:EL15" si="57">EE5+24</f>
        <v>458</v>
      </c>
      <c r="EM5" s="280">
        <f t="shared" ref="EM5:EN5" si="58">EL5+12</f>
        <v>470</v>
      </c>
      <c r="EN5" s="280">
        <f t="shared" si="58"/>
        <v>482</v>
      </c>
      <c r="EO5" s="125">
        <f t="shared" si="0"/>
        <v>482</v>
      </c>
    </row>
    <row r="6" spans="1:145">
      <c r="A6" s="123">
        <v>2003</v>
      </c>
      <c r="B6" s="43">
        <f>GEOMEAN(AG4:AG15)</f>
        <v>102.44182755164692</v>
      </c>
      <c r="C6" s="126">
        <f>GEOMEAN(AG4:AG6)</f>
        <v>97.996598521395342</v>
      </c>
      <c r="D6" s="126">
        <f>GEOMEAN(AG4:AG11)</f>
        <v>100.47387202513892</v>
      </c>
      <c r="E6" s="126">
        <f>GEOMEAN(AG4:AG14)</f>
        <v>101.95095019974082</v>
      </c>
      <c r="G6" s="149">
        <v>2000</v>
      </c>
      <c r="H6" s="149">
        <v>6</v>
      </c>
      <c r="I6" s="124">
        <v>3</v>
      </c>
      <c r="J6" s="280">
        <f t="shared" si="1"/>
        <v>15</v>
      </c>
      <c r="K6" s="281">
        <f t="shared" si="1"/>
        <v>27</v>
      </c>
      <c r="L6" s="150">
        <f t="shared" si="2"/>
        <v>27</v>
      </c>
      <c r="M6" s="28"/>
      <c r="N6" s="149">
        <v>2001</v>
      </c>
      <c r="O6" s="149">
        <v>6</v>
      </c>
      <c r="P6" s="124">
        <f t="shared" si="3"/>
        <v>27</v>
      </c>
      <c r="Q6" s="280">
        <f t="shared" si="4"/>
        <v>39</v>
      </c>
      <c r="R6" s="280">
        <f t="shared" si="4"/>
        <v>51</v>
      </c>
      <c r="S6" s="150">
        <f t="shared" si="5"/>
        <v>51</v>
      </c>
      <c r="T6" s="28"/>
      <c r="U6" s="149">
        <v>2002</v>
      </c>
      <c r="V6" s="149">
        <v>6</v>
      </c>
      <c r="W6" s="124">
        <f t="shared" si="6"/>
        <v>51</v>
      </c>
      <c r="X6" s="280">
        <f t="shared" ref="X6:Y6" si="59">W6+12</f>
        <v>63</v>
      </c>
      <c r="Y6" s="280">
        <f t="shared" si="59"/>
        <v>75</v>
      </c>
      <c r="Z6" s="150">
        <f t="shared" si="8"/>
        <v>75</v>
      </c>
      <c r="AA6" s="28"/>
      <c r="AB6" s="149">
        <v>2003</v>
      </c>
      <c r="AC6" s="149">
        <v>6</v>
      </c>
      <c r="AD6" s="124">
        <f t="shared" si="9"/>
        <v>75</v>
      </c>
      <c r="AE6" s="280">
        <f t="shared" ref="AE6:AF6" si="60">AD6+12</f>
        <v>87</v>
      </c>
      <c r="AF6" s="280">
        <f t="shared" si="60"/>
        <v>99</v>
      </c>
      <c r="AG6" s="150">
        <f t="shared" si="11"/>
        <v>99</v>
      </c>
      <c r="AH6" s="28"/>
      <c r="AI6" s="149">
        <v>2004</v>
      </c>
      <c r="AJ6" s="149">
        <v>6</v>
      </c>
      <c r="AK6" s="124">
        <f t="shared" si="12"/>
        <v>99</v>
      </c>
      <c r="AL6" s="280">
        <f t="shared" ref="AL6:AM6" si="61">AK6+12</f>
        <v>111</v>
      </c>
      <c r="AM6" s="280">
        <f t="shared" si="61"/>
        <v>123</v>
      </c>
      <c r="AN6" s="150">
        <f t="shared" si="14"/>
        <v>123</v>
      </c>
      <c r="AO6" s="28"/>
      <c r="AP6" s="149">
        <v>2005</v>
      </c>
      <c r="AQ6" s="149">
        <v>6</v>
      </c>
      <c r="AR6" s="124">
        <f t="shared" si="15"/>
        <v>123</v>
      </c>
      <c r="AS6" s="280">
        <f t="shared" ref="AS6:AT6" si="62">AR6+12</f>
        <v>135</v>
      </c>
      <c r="AT6" s="280">
        <f t="shared" si="62"/>
        <v>147</v>
      </c>
      <c r="AU6" s="150">
        <f t="shared" si="17"/>
        <v>147</v>
      </c>
      <c r="AV6" s="28"/>
      <c r="AW6" s="149">
        <v>2006</v>
      </c>
      <c r="AX6" s="149">
        <v>6</v>
      </c>
      <c r="AY6" s="124">
        <f t="shared" si="18"/>
        <v>147</v>
      </c>
      <c r="AZ6" s="280">
        <f t="shared" ref="AZ6:BA6" si="63">AY6+12</f>
        <v>159</v>
      </c>
      <c r="BA6" s="280">
        <f t="shared" si="63"/>
        <v>171</v>
      </c>
      <c r="BB6" s="150">
        <f t="shared" si="20"/>
        <v>171</v>
      </c>
      <c r="BC6" s="28"/>
      <c r="BD6" s="149">
        <v>2007</v>
      </c>
      <c r="BE6" s="149">
        <v>6</v>
      </c>
      <c r="BF6" s="124">
        <f t="shared" si="21"/>
        <v>171</v>
      </c>
      <c r="BG6" s="280">
        <f t="shared" ref="BG6:BH6" si="64">BF6+12</f>
        <v>183</v>
      </c>
      <c r="BH6" s="280">
        <f t="shared" si="64"/>
        <v>195</v>
      </c>
      <c r="BI6" s="150">
        <f t="shared" si="23"/>
        <v>195</v>
      </c>
      <c r="BJ6" s="28"/>
      <c r="BK6" s="149">
        <v>2008</v>
      </c>
      <c r="BL6" s="149">
        <v>6</v>
      </c>
      <c r="BM6" s="124">
        <f t="shared" si="24"/>
        <v>195</v>
      </c>
      <c r="BN6" s="280">
        <f t="shared" ref="BN6:BO6" si="65">BM6+12</f>
        <v>207</v>
      </c>
      <c r="BO6" s="280">
        <f t="shared" si="65"/>
        <v>219</v>
      </c>
      <c r="BP6" s="150">
        <f t="shared" si="26"/>
        <v>219</v>
      </c>
      <c r="BQ6" s="28"/>
      <c r="BR6" s="149">
        <v>2009</v>
      </c>
      <c r="BS6" s="149">
        <v>6</v>
      </c>
      <c r="BT6" s="124">
        <f t="shared" si="27"/>
        <v>219</v>
      </c>
      <c r="BU6" s="280">
        <f t="shared" ref="BU6:BV6" si="66">BT6+12</f>
        <v>231</v>
      </c>
      <c r="BV6" s="280">
        <f t="shared" si="66"/>
        <v>243</v>
      </c>
      <c r="BW6" s="150">
        <f t="shared" si="29"/>
        <v>243</v>
      </c>
      <c r="BX6" s="28"/>
      <c r="BY6" s="149">
        <v>2010</v>
      </c>
      <c r="BZ6" s="149">
        <v>6</v>
      </c>
      <c r="CA6" s="124">
        <f t="shared" si="30"/>
        <v>243</v>
      </c>
      <c r="CB6" s="280">
        <f t="shared" ref="CB6:CC6" si="67">CA6+12</f>
        <v>255</v>
      </c>
      <c r="CC6" s="280">
        <f t="shared" si="67"/>
        <v>267</v>
      </c>
      <c r="CD6" s="150">
        <f t="shared" si="32"/>
        <v>267</v>
      </c>
      <c r="CE6" s="28"/>
      <c r="CF6" s="149">
        <v>2011</v>
      </c>
      <c r="CG6" s="149">
        <v>6</v>
      </c>
      <c r="CH6" s="124">
        <f t="shared" si="33"/>
        <v>267</v>
      </c>
      <c r="CI6" s="280">
        <f t="shared" ref="CI6:CJ6" si="68">CH6+12</f>
        <v>279</v>
      </c>
      <c r="CJ6" s="280">
        <f t="shared" si="68"/>
        <v>291</v>
      </c>
      <c r="CK6" s="150">
        <f t="shared" si="35"/>
        <v>291</v>
      </c>
      <c r="CL6" s="28"/>
      <c r="CM6" s="149">
        <v>2012</v>
      </c>
      <c r="CN6" s="149">
        <v>6</v>
      </c>
      <c r="CO6" s="124">
        <f t="shared" si="36"/>
        <v>291</v>
      </c>
      <c r="CP6" s="280">
        <f t="shared" ref="CP6:CQ6" si="69">CO6+12</f>
        <v>303</v>
      </c>
      <c r="CQ6" s="280">
        <f t="shared" si="69"/>
        <v>315</v>
      </c>
      <c r="CR6" s="150">
        <f t="shared" si="38"/>
        <v>315</v>
      </c>
      <c r="CS6" s="150"/>
      <c r="CT6" s="149">
        <v>2013</v>
      </c>
      <c r="CU6" s="149">
        <v>6</v>
      </c>
      <c r="CV6" s="124">
        <f t="shared" si="39"/>
        <v>315</v>
      </c>
      <c r="CW6" s="280">
        <f t="shared" ref="CW6:CX6" si="70">CV6+12</f>
        <v>327</v>
      </c>
      <c r="CX6" s="280">
        <f t="shared" si="70"/>
        <v>339</v>
      </c>
      <c r="CY6" s="150">
        <f t="shared" si="41"/>
        <v>339</v>
      </c>
      <c r="CZ6" s="28"/>
      <c r="DA6" s="149">
        <v>2014</v>
      </c>
      <c r="DB6" s="149">
        <v>6</v>
      </c>
      <c r="DC6" s="124">
        <f t="shared" si="42"/>
        <v>339</v>
      </c>
      <c r="DD6" s="280">
        <f t="shared" ref="DD6:DE6" si="71">DC6+12</f>
        <v>351</v>
      </c>
      <c r="DE6" s="280">
        <f t="shared" si="71"/>
        <v>363</v>
      </c>
      <c r="DF6" s="150">
        <f t="shared" si="44"/>
        <v>363</v>
      </c>
      <c r="DG6" s="28"/>
      <c r="DH6" s="149">
        <v>2015</v>
      </c>
      <c r="DI6" s="149">
        <v>6</v>
      </c>
      <c r="DJ6" s="124">
        <f t="shared" si="45"/>
        <v>363</v>
      </c>
      <c r="DK6" s="280">
        <f t="shared" ref="DK6:DL6" si="72">DJ6+12</f>
        <v>375</v>
      </c>
      <c r="DL6" s="280">
        <f t="shared" si="72"/>
        <v>387</v>
      </c>
      <c r="DM6" s="150">
        <f t="shared" si="47"/>
        <v>387</v>
      </c>
      <c r="DN6" s="28"/>
      <c r="DO6" s="149">
        <v>2016</v>
      </c>
      <c r="DP6" s="149">
        <v>6</v>
      </c>
      <c r="DQ6" s="124">
        <f t="shared" si="48"/>
        <v>387</v>
      </c>
      <c r="DR6" s="280">
        <f t="shared" ref="DR6:DS6" si="73">DQ6+12</f>
        <v>399</v>
      </c>
      <c r="DS6" s="280">
        <f t="shared" si="73"/>
        <v>411</v>
      </c>
      <c r="DT6" s="150">
        <f t="shared" si="50"/>
        <v>411</v>
      </c>
      <c r="DU6" s="28"/>
      <c r="DV6" s="149">
        <v>2017</v>
      </c>
      <c r="DW6" s="149">
        <v>6</v>
      </c>
      <c r="DX6" s="124">
        <f t="shared" si="51"/>
        <v>411</v>
      </c>
      <c r="DY6" s="280">
        <f t="shared" ref="DY6:DZ6" si="74">DX6+12</f>
        <v>423</v>
      </c>
      <c r="DZ6" s="280">
        <f t="shared" si="74"/>
        <v>435</v>
      </c>
      <c r="EA6" s="150">
        <f t="shared" si="53"/>
        <v>435</v>
      </c>
      <c r="EB6" s="28"/>
      <c r="EC6" s="149">
        <v>2018</v>
      </c>
      <c r="ED6" s="149">
        <v>6</v>
      </c>
      <c r="EE6" s="124">
        <f t="shared" si="54"/>
        <v>435</v>
      </c>
      <c r="EF6" s="280">
        <f t="shared" ref="EF6:EG6" si="75">EE6+12</f>
        <v>447</v>
      </c>
      <c r="EG6" s="280">
        <f t="shared" si="75"/>
        <v>459</v>
      </c>
      <c r="EH6" s="150">
        <f t="shared" si="56"/>
        <v>459</v>
      </c>
      <c r="EI6" s="28"/>
      <c r="EJ6" s="149">
        <v>2019</v>
      </c>
      <c r="EK6" s="149">
        <v>6</v>
      </c>
      <c r="EL6" s="124">
        <f t="shared" si="57"/>
        <v>459</v>
      </c>
      <c r="EM6" s="280">
        <f t="shared" ref="EM6:EN6" si="76">EL6+12</f>
        <v>471</v>
      </c>
      <c r="EN6" s="280">
        <f t="shared" si="76"/>
        <v>483</v>
      </c>
      <c r="EO6" s="125">
        <f t="shared" si="0"/>
        <v>483</v>
      </c>
    </row>
    <row r="7" spans="1:145">
      <c r="A7" s="123">
        <v>2004</v>
      </c>
      <c r="B7" s="43">
        <f>GEOMEAN(AN4:AN15)</f>
        <v>126.4528760236509</v>
      </c>
      <c r="C7" s="126">
        <f>GEOMEAN(AN4:AN6)</f>
        <v>121.99726769837089</v>
      </c>
      <c r="D7" s="126">
        <f>GEOMEAN(AN4:AN11)</f>
        <v>124.4789111548433</v>
      </c>
      <c r="E7" s="126">
        <f>GEOMEAN(AN4:AN14)</f>
        <v>125.96030145008606</v>
      </c>
      <c r="G7" s="26">
        <v>2000</v>
      </c>
      <c r="H7" s="26">
        <v>7</v>
      </c>
      <c r="I7" s="124">
        <v>4</v>
      </c>
      <c r="J7" s="280">
        <f t="shared" si="1"/>
        <v>16</v>
      </c>
      <c r="K7" s="281">
        <f t="shared" si="1"/>
        <v>28</v>
      </c>
      <c r="L7" s="125">
        <f t="shared" si="2"/>
        <v>28</v>
      </c>
      <c r="N7" s="26">
        <v>2001</v>
      </c>
      <c r="O7" s="26">
        <v>7</v>
      </c>
      <c r="P7" s="124">
        <f t="shared" si="3"/>
        <v>28</v>
      </c>
      <c r="Q7" s="280">
        <f t="shared" si="4"/>
        <v>40</v>
      </c>
      <c r="R7" s="280">
        <f t="shared" si="4"/>
        <v>52</v>
      </c>
      <c r="S7" s="125">
        <f t="shared" si="5"/>
        <v>52</v>
      </c>
      <c r="U7" s="26">
        <v>2002</v>
      </c>
      <c r="V7" s="26">
        <v>7</v>
      </c>
      <c r="W7" s="124">
        <f t="shared" si="6"/>
        <v>52</v>
      </c>
      <c r="X7" s="280">
        <f t="shared" ref="X7:Y7" si="77">W7+12</f>
        <v>64</v>
      </c>
      <c r="Y7" s="280">
        <f t="shared" si="77"/>
        <v>76</v>
      </c>
      <c r="Z7" s="125">
        <f t="shared" si="8"/>
        <v>76</v>
      </c>
      <c r="AB7" s="26">
        <v>2003</v>
      </c>
      <c r="AC7" s="26">
        <v>7</v>
      </c>
      <c r="AD7" s="124">
        <f t="shared" si="9"/>
        <v>76</v>
      </c>
      <c r="AE7" s="280">
        <f t="shared" ref="AE7:AF7" si="78">AD7+12</f>
        <v>88</v>
      </c>
      <c r="AF7" s="280">
        <f t="shared" si="78"/>
        <v>100</v>
      </c>
      <c r="AG7" s="125">
        <f t="shared" si="11"/>
        <v>100</v>
      </c>
      <c r="AI7" s="26">
        <v>2004</v>
      </c>
      <c r="AJ7" s="26">
        <v>7</v>
      </c>
      <c r="AK7" s="124">
        <f t="shared" si="12"/>
        <v>100</v>
      </c>
      <c r="AL7" s="280">
        <f t="shared" ref="AL7:AM7" si="79">AK7+12</f>
        <v>112</v>
      </c>
      <c r="AM7" s="280">
        <f t="shared" si="79"/>
        <v>124</v>
      </c>
      <c r="AN7" s="125">
        <f t="shared" si="14"/>
        <v>124</v>
      </c>
      <c r="AP7" s="26">
        <v>2005</v>
      </c>
      <c r="AQ7" s="26">
        <v>7</v>
      </c>
      <c r="AR7" s="124">
        <f t="shared" si="15"/>
        <v>124</v>
      </c>
      <c r="AS7" s="280">
        <f t="shared" ref="AS7:AT7" si="80">AR7+12</f>
        <v>136</v>
      </c>
      <c r="AT7" s="280">
        <f t="shared" si="80"/>
        <v>148</v>
      </c>
      <c r="AU7" s="125">
        <f t="shared" si="17"/>
        <v>148</v>
      </c>
      <c r="AW7" s="26">
        <v>2006</v>
      </c>
      <c r="AX7" s="26">
        <v>7</v>
      </c>
      <c r="AY7" s="124">
        <f t="shared" si="18"/>
        <v>148</v>
      </c>
      <c r="AZ7" s="280">
        <f t="shared" ref="AZ7:BA7" si="81">AY7+12</f>
        <v>160</v>
      </c>
      <c r="BA7" s="280">
        <f t="shared" si="81"/>
        <v>172</v>
      </c>
      <c r="BB7" s="125">
        <f t="shared" si="20"/>
        <v>172</v>
      </c>
      <c r="BD7" s="26">
        <v>2007</v>
      </c>
      <c r="BE7" s="26">
        <v>7</v>
      </c>
      <c r="BF7" s="124">
        <f t="shared" si="21"/>
        <v>172</v>
      </c>
      <c r="BG7" s="280">
        <f t="shared" ref="BG7:BH7" si="82">BF7+12</f>
        <v>184</v>
      </c>
      <c r="BH7" s="280">
        <f t="shared" si="82"/>
        <v>196</v>
      </c>
      <c r="BI7" s="125">
        <f t="shared" si="23"/>
        <v>196</v>
      </c>
      <c r="BK7" s="26">
        <v>2008</v>
      </c>
      <c r="BL7" s="26">
        <v>7</v>
      </c>
      <c r="BM7" s="124">
        <f t="shared" si="24"/>
        <v>196</v>
      </c>
      <c r="BN7" s="280">
        <f t="shared" ref="BN7:BO7" si="83">BM7+12</f>
        <v>208</v>
      </c>
      <c r="BO7" s="280">
        <f t="shared" si="83"/>
        <v>220</v>
      </c>
      <c r="BP7" s="125">
        <f t="shared" si="26"/>
        <v>220</v>
      </c>
      <c r="BR7" s="26">
        <v>2009</v>
      </c>
      <c r="BS7" s="26">
        <v>7</v>
      </c>
      <c r="BT7" s="124">
        <f t="shared" si="27"/>
        <v>220</v>
      </c>
      <c r="BU7" s="280">
        <f t="shared" ref="BU7:BV7" si="84">BT7+12</f>
        <v>232</v>
      </c>
      <c r="BV7" s="280">
        <f t="shared" si="84"/>
        <v>244</v>
      </c>
      <c r="BW7" s="125">
        <f t="shared" si="29"/>
        <v>244</v>
      </c>
      <c r="BY7" s="26">
        <v>2010</v>
      </c>
      <c r="BZ7" s="26">
        <v>7</v>
      </c>
      <c r="CA7" s="124">
        <f t="shared" si="30"/>
        <v>244</v>
      </c>
      <c r="CB7" s="280">
        <f t="shared" ref="CB7:CC7" si="85">CA7+12</f>
        <v>256</v>
      </c>
      <c r="CC7" s="280">
        <f t="shared" si="85"/>
        <v>268</v>
      </c>
      <c r="CD7" s="125">
        <f t="shared" si="32"/>
        <v>268</v>
      </c>
      <c r="CF7" s="26">
        <v>2011</v>
      </c>
      <c r="CG7" s="26">
        <v>7</v>
      </c>
      <c r="CH7" s="124">
        <f t="shared" si="33"/>
        <v>268</v>
      </c>
      <c r="CI7" s="280">
        <f t="shared" ref="CI7:CJ7" si="86">CH7+12</f>
        <v>280</v>
      </c>
      <c r="CJ7" s="280">
        <f t="shared" si="86"/>
        <v>292</v>
      </c>
      <c r="CK7" s="125">
        <f t="shared" si="35"/>
        <v>292</v>
      </c>
      <c r="CM7" s="26">
        <v>2012</v>
      </c>
      <c r="CN7" s="26">
        <v>7</v>
      </c>
      <c r="CO7" s="124">
        <f t="shared" si="36"/>
        <v>292</v>
      </c>
      <c r="CP7" s="280">
        <f t="shared" ref="CP7:CQ7" si="87">CO7+12</f>
        <v>304</v>
      </c>
      <c r="CQ7" s="280">
        <f t="shared" si="87"/>
        <v>316</v>
      </c>
      <c r="CR7" s="125">
        <f t="shared" si="38"/>
        <v>316</v>
      </c>
      <c r="CS7" s="125"/>
      <c r="CT7" s="26">
        <v>2013</v>
      </c>
      <c r="CU7" s="26">
        <v>7</v>
      </c>
      <c r="CV7" s="124">
        <f t="shared" si="39"/>
        <v>316</v>
      </c>
      <c r="CW7" s="280">
        <f t="shared" ref="CW7:CX7" si="88">CV7+12</f>
        <v>328</v>
      </c>
      <c r="CX7" s="280">
        <f t="shared" si="88"/>
        <v>340</v>
      </c>
      <c r="CY7" s="125">
        <f t="shared" si="41"/>
        <v>340</v>
      </c>
      <c r="DA7" s="26">
        <v>2014</v>
      </c>
      <c r="DB7" s="26">
        <v>7</v>
      </c>
      <c r="DC7" s="124">
        <f t="shared" si="42"/>
        <v>340</v>
      </c>
      <c r="DD7" s="280">
        <f t="shared" ref="DD7:DE7" si="89">DC7+12</f>
        <v>352</v>
      </c>
      <c r="DE7" s="280">
        <f t="shared" si="89"/>
        <v>364</v>
      </c>
      <c r="DF7" s="125">
        <f t="shared" si="44"/>
        <v>364</v>
      </c>
      <c r="DH7" s="26">
        <v>2015</v>
      </c>
      <c r="DI7" s="26">
        <v>7</v>
      </c>
      <c r="DJ7" s="124">
        <f t="shared" si="45"/>
        <v>364</v>
      </c>
      <c r="DK7" s="280">
        <f t="shared" ref="DK7:DL7" si="90">DJ7+12</f>
        <v>376</v>
      </c>
      <c r="DL7" s="280">
        <f t="shared" si="90"/>
        <v>388</v>
      </c>
      <c r="DM7" s="125">
        <f t="shared" si="47"/>
        <v>388</v>
      </c>
      <c r="DO7" s="26">
        <v>2016</v>
      </c>
      <c r="DP7" s="26">
        <v>7</v>
      </c>
      <c r="DQ7" s="124">
        <f t="shared" si="48"/>
        <v>388</v>
      </c>
      <c r="DR7" s="280">
        <f t="shared" ref="DR7:DS7" si="91">DQ7+12</f>
        <v>400</v>
      </c>
      <c r="DS7" s="280">
        <f t="shared" si="91"/>
        <v>412</v>
      </c>
      <c r="DT7" s="125">
        <f t="shared" si="50"/>
        <v>412</v>
      </c>
      <c r="DV7" s="26">
        <v>2017</v>
      </c>
      <c r="DW7" s="26">
        <v>7</v>
      </c>
      <c r="DX7" s="124">
        <f t="shared" si="51"/>
        <v>412</v>
      </c>
      <c r="DY7" s="280">
        <f t="shared" ref="DY7:DZ7" si="92">DX7+12</f>
        <v>424</v>
      </c>
      <c r="DZ7" s="280">
        <f t="shared" si="92"/>
        <v>436</v>
      </c>
      <c r="EA7" s="125">
        <f t="shared" si="53"/>
        <v>436</v>
      </c>
      <c r="EC7" s="26">
        <v>2018</v>
      </c>
      <c r="ED7" s="26">
        <v>7</v>
      </c>
      <c r="EE7" s="124">
        <f t="shared" si="54"/>
        <v>436</v>
      </c>
      <c r="EF7" s="280">
        <f t="shared" ref="EF7:EG7" si="93">EE7+12</f>
        <v>448</v>
      </c>
      <c r="EG7" s="280">
        <f t="shared" si="93"/>
        <v>460</v>
      </c>
      <c r="EH7" s="125">
        <f t="shared" si="56"/>
        <v>460</v>
      </c>
      <c r="EJ7" s="26">
        <v>2019</v>
      </c>
      <c r="EK7" s="26">
        <v>7</v>
      </c>
      <c r="EL7" s="124">
        <f t="shared" si="57"/>
        <v>460</v>
      </c>
      <c r="EM7" s="280">
        <f t="shared" ref="EM7:EN7" si="94">EL7+12</f>
        <v>472</v>
      </c>
      <c r="EN7" s="280">
        <f t="shared" si="94"/>
        <v>484</v>
      </c>
      <c r="EO7" s="125">
        <f t="shared" si="0"/>
        <v>484</v>
      </c>
    </row>
    <row r="8" spans="1:145">
      <c r="A8" s="123">
        <v>2005</v>
      </c>
      <c r="B8" s="43">
        <f>GEOMEAN(AU4:AU15)</f>
        <v>150.4603963719025</v>
      </c>
      <c r="C8" s="126">
        <f>GEOMEAN(AU4:AU6)</f>
        <v>145.99771685927371</v>
      </c>
      <c r="D8" s="126">
        <f>GEOMEAN(AU4:AU11)</f>
        <v>148.48232057626186</v>
      </c>
      <c r="E8" s="126">
        <f>GEOMEAN(AU4:AU14)</f>
        <v>149.96665717965024</v>
      </c>
      <c r="G8" s="26">
        <v>2000</v>
      </c>
      <c r="H8" s="26">
        <v>8</v>
      </c>
      <c r="I8" s="124">
        <v>5</v>
      </c>
      <c r="J8" s="280">
        <f t="shared" si="1"/>
        <v>17</v>
      </c>
      <c r="K8" s="281">
        <f t="shared" si="1"/>
        <v>29</v>
      </c>
      <c r="L8" s="125">
        <f t="shared" si="2"/>
        <v>29</v>
      </c>
      <c r="N8" s="26">
        <v>2001</v>
      </c>
      <c r="O8" s="26">
        <v>8</v>
      </c>
      <c r="P8" s="124">
        <f t="shared" si="3"/>
        <v>29</v>
      </c>
      <c r="Q8" s="280">
        <f t="shared" si="4"/>
        <v>41</v>
      </c>
      <c r="R8" s="280">
        <f t="shared" si="4"/>
        <v>53</v>
      </c>
      <c r="S8" s="125">
        <f t="shared" si="5"/>
        <v>53</v>
      </c>
      <c r="U8" s="26">
        <v>2002</v>
      </c>
      <c r="V8" s="26">
        <v>8</v>
      </c>
      <c r="W8" s="124">
        <f t="shared" si="6"/>
        <v>53</v>
      </c>
      <c r="X8" s="280">
        <f t="shared" ref="X8:Y8" si="95">W8+12</f>
        <v>65</v>
      </c>
      <c r="Y8" s="280">
        <f t="shared" si="95"/>
        <v>77</v>
      </c>
      <c r="Z8" s="125">
        <f t="shared" si="8"/>
        <v>77</v>
      </c>
      <c r="AB8" s="26">
        <v>2003</v>
      </c>
      <c r="AC8" s="26">
        <v>8</v>
      </c>
      <c r="AD8" s="124">
        <f t="shared" si="9"/>
        <v>77</v>
      </c>
      <c r="AE8" s="280">
        <f t="shared" ref="AE8:AF8" si="96">AD8+12</f>
        <v>89</v>
      </c>
      <c r="AF8" s="280">
        <f t="shared" si="96"/>
        <v>101</v>
      </c>
      <c r="AG8" s="125">
        <f t="shared" si="11"/>
        <v>101</v>
      </c>
      <c r="AI8" s="26">
        <v>2004</v>
      </c>
      <c r="AJ8" s="26">
        <v>8</v>
      </c>
      <c r="AK8" s="124">
        <f t="shared" si="12"/>
        <v>101</v>
      </c>
      <c r="AL8" s="280">
        <f t="shared" ref="AL8:AM8" si="97">AK8+12</f>
        <v>113</v>
      </c>
      <c r="AM8" s="280">
        <f t="shared" si="97"/>
        <v>125</v>
      </c>
      <c r="AN8" s="125">
        <f t="shared" si="14"/>
        <v>125</v>
      </c>
      <c r="AP8" s="26">
        <v>2005</v>
      </c>
      <c r="AQ8" s="26">
        <v>8</v>
      </c>
      <c r="AR8" s="124">
        <f t="shared" si="15"/>
        <v>125</v>
      </c>
      <c r="AS8" s="280">
        <f t="shared" ref="AS8:AT8" si="98">AR8+12</f>
        <v>137</v>
      </c>
      <c r="AT8" s="280">
        <f t="shared" si="98"/>
        <v>149</v>
      </c>
      <c r="AU8" s="125">
        <f t="shared" si="17"/>
        <v>149</v>
      </c>
      <c r="AW8" s="26">
        <v>2006</v>
      </c>
      <c r="AX8" s="26">
        <v>8</v>
      </c>
      <c r="AY8" s="124">
        <f t="shared" si="18"/>
        <v>149</v>
      </c>
      <c r="AZ8" s="280">
        <f t="shared" ref="AZ8:BA8" si="99">AY8+12</f>
        <v>161</v>
      </c>
      <c r="BA8" s="280">
        <f t="shared" si="99"/>
        <v>173</v>
      </c>
      <c r="BB8" s="125">
        <f t="shared" si="20"/>
        <v>173</v>
      </c>
      <c r="BD8" s="26">
        <v>2007</v>
      </c>
      <c r="BE8" s="26">
        <v>8</v>
      </c>
      <c r="BF8" s="124">
        <f t="shared" si="21"/>
        <v>173</v>
      </c>
      <c r="BG8" s="280">
        <f t="shared" ref="BG8:BH8" si="100">BF8+12</f>
        <v>185</v>
      </c>
      <c r="BH8" s="280">
        <f t="shared" si="100"/>
        <v>197</v>
      </c>
      <c r="BI8" s="125">
        <f t="shared" si="23"/>
        <v>197</v>
      </c>
      <c r="BK8" s="26">
        <v>2008</v>
      </c>
      <c r="BL8" s="26">
        <v>8</v>
      </c>
      <c r="BM8" s="124">
        <f t="shared" si="24"/>
        <v>197</v>
      </c>
      <c r="BN8" s="280">
        <f t="shared" ref="BN8:BO8" si="101">BM8+12</f>
        <v>209</v>
      </c>
      <c r="BO8" s="280">
        <f t="shared" si="101"/>
        <v>221</v>
      </c>
      <c r="BP8" s="125">
        <f t="shared" si="26"/>
        <v>221</v>
      </c>
      <c r="BR8" s="26">
        <v>2009</v>
      </c>
      <c r="BS8" s="26">
        <v>8</v>
      </c>
      <c r="BT8" s="124">
        <f t="shared" si="27"/>
        <v>221</v>
      </c>
      <c r="BU8" s="280">
        <f t="shared" ref="BU8:BV8" si="102">BT8+12</f>
        <v>233</v>
      </c>
      <c r="BV8" s="280">
        <f t="shared" si="102"/>
        <v>245</v>
      </c>
      <c r="BW8" s="125">
        <f t="shared" si="29"/>
        <v>245</v>
      </c>
      <c r="BY8" s="26">
        <v>2010</v>
      </c>
      <c r="BZ8" s="26">
        <v>8</v>
      </c>
      <c r="CA8" s="124">
        <f t="shared" si="30"/>
        <v>245</v>
      </c>
      <c r="CB8" s="280">
        <f t="shared" ref="CB8:CC8" si="103">CA8+12</f>
        <v>257</v>
      </c>
      <c r="CC8" s="280">
        <f t="shared" si="103"/>
        <v>269</v>
      </c>
      <c r="CD8" s="125">
        <f t="shared" si="32"/>
        <v>269</v>
      </c>
      <c r="CF8" s="26">
        <v>2011</v>
      </c>
      <c r="CG8" s="26">
        <v>8</v>
      </c>
      <c r="CH8" s="124">
        <f t="shared" si="33"/>
        <v>269</v>
      </c>
      <c r="CI8" s="280">
        <f t="shared" ref="CI8:CJ8" si="104">CH8+12</f>
        <v>281</v>
      </c>
      <c r="CJ8" s="280">
        <f t="shared" si="104"/>
        <v>293</v>
      </c>
      <c r="CK8" s="125">
        <f t="shared" si="35"/>
        <v>293</v>
      </c>
      <c r="CM8" s="26">
        <v>2012</v>
      </c>
      <c r="CN8" s="26">
        <v>8</v>
      </c>
      <c r="CO8" s="124">
        <f t="shared" si="36"/>
        <v>293</v>
      </c>
      <c r="CP8" s="280">
        <f t="shared" ref="CP8:CQ8" si="105">CO8+12</f>
        <v>305</v>
      </c>
      <c r="CQ8" s="280">
        <f t="shared" si="105"/>
        <v>317</v>
      </c>
      <c r="CR8" s="125">
        <f t="shared" si="38"/>
        <v>317</v>
      </c>
      <c r="CS8" s="125"/>
      <c r="CT8" s="26">
        <v>2013</v>
      </c>
      <c r="CU8" s="26">
        <v>8</v>
      </c>
      <c r="CV8" s="124">
        <f t="shared" si="39"/>
        <v>317</v>
      </c>
      <c r="CW8" s="280">
        <f t="shared" ref="CW8:CX8" si="106">CV8+12</f>
        <v>329</v>
      </c>
      <c r="CX8" s="280">
        <f t="shared" si="106"/>
        <v>341</v>
      </c>
      <c r="CY8" s="125">
        <f t="shared" si="41"/>
        <v>341</v>
      </c>
      <c r="DA8" s="26">
        <v>2014</v>
      </c>
      <c r="DB8" s="26">
        <v>8</v>
      </c>
      <c r="DC8" s="124">
        <f t="shared" si="42"/>
        <v>341</v>
      </c>
      <c r="DD8" s="280">
        <f t="shared" ref="DD8:DE8" si="107">DC8+12</f>
        <v>353</v>
      </c>
      <c r="DE8" s="280">
        <f t="shared" si="107"/>
        <v>365</v>
      </c>
      <c r="DF8" s="125">
        <f t="shared" si="44"/>
        <v>365</v>
      </c>
      <c r="DH8" s="26">
        <v>2015</v>
      </c>
      <c r="DI8" s="26">
        <v>8</v>
      </c>
      <c r="DJ8" s="124">
        <f t="shared" si="45"/>
        <v>365</v>
      </c>
      <c r="DK8" s="280">
        <f t="shared" ref="DK8:DL8" si="108">DJ8+12</f>
        <v>377</v>
      </c>
      <c r="DL8" s="280">
        <f t="shared" si="108"/>
        <v>389</v>
      </c>
      <c r="DM8" s="125">
        <f t="shared" si="47"/>
        <v>389</v>
      </c>
      <c r="DO8" s="26">
        <v>2016</v>
      </c>
      <c r="DP8" s="26">
        <v>8</v>
      </c>
      <c r="DQ8" s="124">
        <f t="shared" si="48"/>
        <v>389</v>
      </c>
      <c r="DR8" s="280">
        <f t="shared" ref="DR8:DS8" si="109">DQ8+12</f>
        <v>401</v>
      </c>
      <c r="DS8" s="280">
        <f t="shared" si="109"/>
        <v>413</v>
      </c>
      <c r="DT8" s="125">
        <f t="shared" si="50"/>
        <v>413</v>
      </c>
      <c r="DV8" s="26">
        <v>2017</v>
      </c>
      <c r="DW8" s="26">
        <v>8</v>
      </c>
      <c r="DX8" s="124">
        <f t="shared" si="51"/>
        <v>413</v>
      </c>
      <c r="DY8" s="280">
        <f t="shared" ref="DY8:DZ8" si="110">DX8+12</f>
        <v>425</v>
      </c>
      <c r="DZ8" s="280">
        <f t="shared" si="110"/>
        <v>437</v>
      </c>
      <c r="EA8" s="125">
        <f t="shared" si="53"/>
        <v>437</v>
      </c>
      <c r="EC8" s="26">
        <v>2018</v>
      </c>
      <c r="ED8" s="26">
        <v>8</v>
      </c>
      <c r="EE8" s="124">
        <f t="shared" si="54"/>
        <v>437</v>
      </c>
      <c r="EF8" s="280">
        <f t="shared" ref="EF8:EG8" si="111">EE8+12</f>
        <v>449</v>
      </c>
      <c r="EG8" s="280">
        <f t="shared" si="111"/>
        <v>461</v>
      </c>
      <c r="EH8" s="125">
        <f t="shared" si="56"/>
        <v>461</v>
      </c>
      <c r="EJ8" s="26">
        <v>2019</v>
      </c>
      <c r="EK8" s="26">
        <v>8</v>
      </c>
      <c r="EL8" s="124">
        <f t="shared" si="57"/>
        <v>461</v>
      </c>
      <c r="EM8" s="280">
        <f t="shared" ref="EM8:EN8" si="112">EL8+12</f>
        <v>473</v>
      </c>
      <c r="EN8" s="280">
        <f t="shared" si="112"/>
        <v>485</v>
      </c>
      <c r="EO8" s="125">
        <f t="shared" si="0"/>
        <v>485</v>
      </c>
    </row>
    <row r="9" spans="1:145">
      <c r="A9" s="123">
        <v>2006</v>
      </c>
      <c r="B9" s="43">
        <f>GEOMEAN(BB4:BB15)</f>
        <v>174.46584624527574</v>
      </c>
      <c r="C9" s="126">
        <f>GEOMEAN(BB4:BB6)</f>
        <v>169.9980391930701</v>
      </c>
      <c r="D9" s="126">
        <f>GEOMEAN(BB4:BB11)</f>
        <v>172.48478091429575</v>
      </c>
      <c r="E9" s="126">
        <f>GEOMEAN(BB4:BB14)</f>
        <v>173.97125829079746</v>
      </c>
      <c r="G9" s="26">
        <v>2000</v>
      </c>
      <c r="H9" s="26">
        <v>9</v>
      </c>
      <c r="I9" s="124">
        <v>6</v>
      </c>
      <c r="J9" s="280">
        <f t="shared" si="1"/>
        <v>18</v>
      </c>
      <c r="K9" s="281">
        <f t="shared" si="1"/>
        <v>30</v>
      </c>
      <c r="L9" s="125">
        <f t="shared" si="2"/>
        <v>30</v>
      </c>
      <c r="N9" s="26">
        <v>2001</v>
      </c>
      <c r="O9" s="26">
        <v>9</v>
      </c>
      <c r="P9" s="124">
        <f t="shared" si="3"/>
        <v>30</v>
      </c>
      <c r="Q9" s="280">
        <f t="shared" si="4"/>
        <v>42</v>
      </c>
      <c r="R9" s="280">
        <f t="shared" si="4"/>
        <v>54</v>
      </c>
      <c r="S9" s="125">
        <f t="shared" si="5"/>
        <v>54</v>
      </c>
      <c r="U9" s="26">
        <v>2002</v>
      </c>
      <c r="V9" s="26">
        <v>9</v>
      </c>
      <c r="W9" s="124">
        <f t="shared" si="6"/>
        <v>54</v>
      </c>
      <c r="X9" s="280">
        <f t="shared" ref="X9:Y9" si="113">W9+12</f>
        <v>66</v>
      </c>
      <c r="Y9" s="280">
        <f t="shared" si="113"/>
        <v>78</v>
      </c>
      <c r="Z9" s="125">
        <f t="shared" si="8"/>
        <v>78</v>
      </c>
      <c r="AB9" s="26">
        <v>2003</v>
      </c>
      <c r="AC9" s="26">
        <v>9</v>
      </c>
      <c r="AD9" s="124">
        <f t="shared" si="9"/>
        <v>78</v>
      </c>
      <c r="AE9" s="280">
        <f t="shared" ref="AE9:AF9" si="114">AD9+12</f>
        <v>90</v>
      </c>
      <c r="AF9" s="280">
        <f t="shared" si="114"/>
        <v>102</v>
      </c>
      <c r="AG9" s="125">
        <f t="shared" si="11"/>
        <v>102</v>
      </c>
      <c r="AI9" s="26">
        <v>2004</v>
      </c>
      <c r="AJ9" s="26">
        <v>9</v>
      </c>
      <c r="AK9" s="124">
        <f t="shared" si="12"/>
        <v>102</v>
      </c>
      <c r="AL9" s="280">
        <f t="shared" ref="AL9:AM9" si="115">AK9+12</f>
        <v>114</v>
      </c>
      <c r="AM9" s="280">
        <f t="shared" si="115"/>
        <v>126</v>
      </c>
      <c r="AN9" s="125">
        <f t="shared" si="14"/>
        <v>126</v>
      </c>
      <c r="AP9" s="26">
        <v>2005</v>
      </c>
      <c r="AQ9" s="26">
        <v>9</v>
      </c>
      <c r="AR9" s="124">
        <f t="shared" si="15"/>
        <v>126</v>
      </c>
      <c r="AS9" s="280">
        <f t="shared" ref="AS9:AT9" si="116">AR9+12</f>
        <v>138</v>
      </c>
      <c r="AT9" s="280">
        <f t="shared" si="116"/>
        <v>150</v>
      </c>
      <c r="AU9" s="125">
        <f t="shared" si="17"/>
        <v>150</v>
      </c>
      <c r="AW9" s="26">
        <v>2006</v>
      </c>
      <c r="AX9" s="26">
        <v>9</v>
      </c>
      <c r="AY9" s="124">
        <f t="shared" si="18"/>
        <v>150</v>
      </c>
      <c r="AZ9" s="280">
        <f t="shared" ref="AZ9:BA9" si="117">AY9+12</f>
        <v>162</v>
      </c>
      <c r="BA9" s="280">
        <f t="shared" si="117"/>
        <v>174</v>
      </c>
      <c r="BB9" s="125">
        <f t="shared" si="20"/>
        <v>174</v>
      </c>
      <c r="BD9" s="26">
        <v>2007</v>
      </c>
      <c r="BE9" s="26">
        <v>9</v>
      </c>
      <c r="BF9" s="124">
        <f t="shared" si="21"/>
        <v>174</v>
      </c>
      <c r="BG9" s="280">
        <f t="shared" ref="BG9:BH9" si="118">BF9+12</f>
        <v>186</v>
      </c>
      <c r="BH9" s="280">
        <f t="shared" si="118"/>
        <v>198</v>
      </c>
      <c r="BI9" s="125">
        <f t="shared" si="23"/>
        <v>198</v>
      </c>
      <c r="BK9" s="26">
        <v>2008</v>
      </c>
      <c r="BL9" s="26">
        <v>9</v>
      </c>
      <c r="BM9" s="124">
        <f t="shared" si="24"/>
        <v>198</v>
      </c>
      <c r="BN9" s="280">
        <f t="shared" ref="BN9:BO9" si="119">BM9+12</f>
        <v>210</v>
      </c>
      <c r="BO9" s="280">
        <f t="shared" si="119"/>
        <v>222</v>
      </c>
      <c r="BP9" s="125">
        <f t="shared" si="26"/>
        <v>222</v>
      </c>
      <c r="BR9" s="26">
        <v>2009</v>
      </c>
      <c r="BS9" s="26">
        <v>9</v>
      </c>
      <c r="BT9" s="124">
        <f t="shared" si="27"/>
        <v>222</v>
      </c>
      <c r="BU9" s="280">
        <f t="shared" ref="BU9:BV9" si="120">BT9+12</f>
        <v>234</v>
      </c>
      <c r="BV9" s="280">
        <f t="shared" si="120"/>
        <v>246</v>
      </c>
      <c r="BW9" s="125">
        <f t="shared" si="29"/>
        <v>246</v>
      </c>
      <c r="BY9" s="26">
        <v>2010</v>
      </c>
      <c r="BZ9" s="26">
        <v>9</v>
      </c>
      <c r="CA9" s="124">
        <f t="shared" si="30"/>
        <v>246</v>
      </c>
      <c r="CB9" s="280">
        <f t="shared" ref="CB9:CC9" si="121">CA9+12</f>
        <v>258</v>
      </c>
      <c r="CC9" s="280">
        <f t="shared" si="121"/>
        <v>270</v>
      </c>
      <c r="CD9" s="125">
        <f t="shared" si="32"/>
        <v>270</v>
      </c>
      <c r="CF9" s="26">
        <v>2011</v>
      </c>
      <c r="CG9" s="26">
        <v>9</v>
      </c>
      <c r="CH9" s="124">
        <f t="shared" si="33"/>
        <v>270</v>
      </c>
      <c r="CI9" s="280">
        <f t="shared" ref="CI9:CJ9" si="122">CH9+12</f>
        <v>282</v>
      </c>
      <c r="CJ9" s="280">
        <f t="shared" si="122"/>
        <v>294</v>
      </c>
      <c r="CK9" s="125">
        <f t="shared" si="35"/>
        <v>294</v>
      </c>
      <c r="CM9" s="26">
        <v>2012</v>
      </c>
      <c r="CN9" s="26">
        <v>9</v>
      </c>
      <c r="CO9" s="124">
        <f t="shared" si="36"/>
        <v>294</v>
      </c>
      <c r="CP9" s="280">
        <f t="shared" ref="CP9:CQ9" si="123">CO9+12</f>
        <v>306</v>
      </c>
      <c r="CQ9" s="280">
        <f t="shared" si="123"/>
        <v>318</v>
      </c>
      <c r="CR9" s="125">
        <f t="shared" si="38"/>
        <v>318</v>
      </c>
      <c r="CS9" s="125"/>
      <c r="CT9" s="26">
        <v>2013</v>
      </c>
      <c r="CU9" s="26">
        <v>9</v>
      </c>
      <c r="CV9" s="124">
        <f t="shared" si="39"/>
        <v>318</v>
      </c>
      <c r="CW9" s="280">
        <f t="shared" ref="CW9:CX9" si="124">CV9+12</f>
        <v>330</v>
      </c>
      <c r="CX9" s="280">
        <f t="shared" si="124"/>
        <v>342</v>
      </c>
      <c r="CY9" s="125">
        <f t="shared" si="41"/>
        <v>342</v>
      </c>
      <c r="DA9" s="26">
        <v>2014</v>
      </c>
      <c r="DB9" s="26">
        <v>9</v>
      </c>
      <c r="DC9" s="124">
        <f t="shared" si="42"/>
        <v>342</v>
      </c>
      <c r="DD9" s="280">
        <f t="shared" ref="DD9:DE9" si="125">DC9+12</f>
        <v>354</v>
      </c>
      <c r="DE9" s="280">
        <f t="shared" si="125"/>
        <v>366</v>
      </c>
      <c r="DF9" s="125">
        <f t="shared" si="44"/>
        <v>366</v>
      </c>
      <c r="DH9" s="26">
        <v>2015</v>
      </c>
      <c r="DI9" s="26">
        <v>9</v>
      </c>
      <c r="DJ9" s="124">
        <f t="shared" si="45"/>
        <v>366</v>
      </c>
      <c r="DK9" s="280">
        <f t="shared" ref="DK9:DL9" si="126">DJ9+12</f>
        <v>378</v>
      </c>
      <c r="DL9" s="280">
        <f t="shared" si="126"/>
        <v>390</v>
      </c>
      <c r="DM9" s="125">
        <f t="shared" si="47"/>
        <v>390</v>
      </c>
      <c r="DO9" s="26">
        <v>2016</v>
      </c>
      <c r="DP9" s="26">
        <v>9</v>
      </c>
      <c r="DQ9" s="124">
        <f t="shared" si="48"/>
        <v>390</v>
      </c>
      <c r="DR9" s="280">
        <f t="shared" ref="DR9:DS9" si="127">DQ9+12</f>
        <v>402</v>
      </c>
      <c r="DS9" s="280">
        <f t="shared" si="127"/>
        <v>414</v>
      </c>
      <c r="DT9" s="125">
        <f t="shared" si="50"/>
        <v>414</v>
      </c>
      <c r="DV9" s="26">
        <v>2017</v>
      </c>
      <c r="DW9" s="26">
        <v>9</v>
      </c>
      <c r="DX9" s="124">
        <f t="shared" si="51"/>
        <v>414</v>
      </c>
      <c r="DY9" s="280">
        <f t="shared" ref="DY9:DZ9" si="128">DX9+12</f>
        <v>426</v>
      </c>
      <c r="DZ9" s="280">
        <f t="shared" si="128"/>
        <v>438</v>
      </c>
      <c r="EA9" s="125">
        <f t="shared" si="53"/>
        <v>438</v>
      </c>
      <c r="EC9" s="26">
        <v>2018</v>
      </c>
      <c r="ED9" s="26">
        <v>9</v>
      </c>
      <c r="EE9" s="124">
        <f t="shared" si="54"/>
        <v>438</v>
      </c>
      <c r="EF9" s="280">
        <f t="shared" ref="EF9:EG9" si="129">EE9+12</f>
        <v>450</v>
      </c>
      <c r="EG9" s="280">
        <f t="shared" si="129"/>
        <v>462</v>
      </c>
      <c r="EH9" s="125">
        <f t="shared" si="56"/>
        <v>462</v>
      </c>
      <c r="EJ9" s="26">
        <v>2019</v>
      </c>
      <c r="EK9" s="26">
        <v>9</v>
      </c>
      <c r="EL9" s="124">
        <f t="shared" si="57"/>
        <v>462</v>
      </c>
      <c r="EM9" s="280">
        <f t="shared" ref="EM9:EN9" si="130">EL9+12</f>
        <v>474</v>
      </c>
      <c r="EN9" s="280">
        <f t="shared" si="130"/>
        <v>486</v>
      </c>
      <c r="EO9" s="125">
        <f t="shared" si="0"/>
        <v>486</v>
      </c>
    </row>
    <row r="10" spans="1:145">
      <c r="A10" s="123">
        <v>2007</v>
      </c>
      <c r="B10" s="43">
        <f>GEOMEAN(BI4:BI15)</f>
        <v>198.46997738043837</v>
      </c>
      <c r="C10" s="126">
        <f>GEOMEAN(BI4:BI6)</f>
        <v>193.99828177172355</v>
      </c>
      <c r="D10" s="126">
        <f>GEOMEAN(BI4:BI11)</f>
        <v>196.48664007514063</v>
      </c>
      <c r="E10" s="126">
        <f>GEOMEAN(BI4:BI14)</f>
        <v>197.97474335092613</v>
      </c>
      <c r="G10" s="26">
        <v>2000</v>
      </c>
      <c r="H10" s="26">
        <v>10</v>
      </c>
      <c r="I10" s="124">
        <v>7</v>
      </c>
      <c r="J10" s="280">
        <f t="shared" si="1"/>
        <v>19</v>
      </c>
      <c r="K10" s="281">
        <f t="shared" si="1"/>
        <v>31</v>
      </c>
      <c r="L10" s="125">
        <f t="shared" si="2"/>
        <v>31</v>
      </c>
      <c r="N10" s="26">
        <v>2001</v>
      </c>
      <c r="O10" s="26">
        <v>10</v>
      </c>
      <c r="P10" s="124">
        <f t="shared" si="3"/>
        <v>31</v>
      </c>
      <c r="Q10" s="280">
        <f t="shared" si="4"/>
        <v>43</v>
      </c>
      <c r="R10" s="280">
        <f t="shared" si="4"/>
        <v>55</v>
      </c>
      <c r="S10" s="125">
        <f t="shared" si="5"/>
        <v>55</v>
      </c>
      <c r="U10" s="26">
        <v>2002</v>
      </c>
      <c r="V10" s="26">
        <v>10</v>
      </c>
      <c r="W10" s="124">
        <f t="shared" si="6"/>
        <v>55</v>
      </c>
      <c r="X10" s="280">
        <f t="shared" ref="X10:Y10" si="131">W10+12</f>
        <v>67</v>
      </c>
      <c r="Y10" s="280">
        <f t="shared" si="131"/>
        <v>79</v>
      </c>
      <c r="Z10" s="125">
        <f t="shared" si="8"/>
        <v>79</v>
      </c>
      <c r="AB10" s="26">
        <v>2003</v>
      </c>
      <c r="AC10" s="26">
        <v>10</v>
      </c>
      <c r="AD10" s="124">
        <f t="shared" si="9"/>
        <v>79</v>
      </c>
      <c r="AE10" s="280">
        <f t="shared" ref="AE10:AF10" si="132">AD10+12</f>
        <v>91</v>
      </c>
      <c r="AF10" s="280">
        <f t="shared" si="132"/>
        <v>103</v>
      </c>
      <c r="AG10" s="125">
        <f t="shared" si="11"/>
        <v>103</v>
      </c>
      <c r="AI10" s="26">
        <v>2004</v>
      </c>
      <c r="AJ10" s="26">
        <v>10</v>
      </c>
      <c r="AK10" s="124">
        <f t="shared" si="12"/>
        <v>103</v>
      </c>
      <c r="AL10" s="280">
        <f t="shared" ref="AL10:AM10" si="133">AK10+12</f>
        <v>115</v>
      </c>
      <c r="AM10" s="280">
        <f t="shared" si="133"/>
        <v>127</v>
      </c>
      <c r="AN10" s="125">
        <f t="shared" si="14"/>
        <v>127</v>
      </c>
      <c r="AP10" s="26">
        <v>2005</v>
      </c>
      <c r="AQ10" s="26">
        <v>10</v>
      </c>
      <c r="AR10" s="124">
        <f t="shared" si="15"/>
        <v>127</v>
      </c>
      <c r="AS10" s="280">
        <f t="shared" ref="AS10:AT10" si="134">AR10+12</f>
        <v>139</v>
      </c>
      <c r="AT10" s="280">
        <f t="shared" si="134"/>
        <v>151</v>
      </c>
      <c r="AU10" s="125">
        <f t="shared" si="17"/>
        <v>151</v>
      </c>
      <c r="AW10" s="26">
        <v>2006</v>
      </c>
      <c r="AX10" s="26">
        <v>10</v>
      </c>
      <c r="AY10" s="124">
        <f t="shared" si="18"/>
        <v>151</v>
      </c>
      <c r="AZ10" s="280">
        <f t="shared" ref="AZ10:BA10" si="135">AY10+12</f>
        <v>163</v>
      </c>
      <c r="BA10" s="280">
        <f t="shared" si="135"/>
        <v>175</v>
      </c>
      <c r="BB10" s="125">
        <f t="shared" si="20"/>
        <v>175</v>
      </c>
      <c r="BD10" s="26">
        <v>2007</v>
      </c>
      <c r="BE10" s="26">
        <v>10</v>
      </c>
      <c r="BF10" s="124">
        <f t="shared" si="21"/>
        <v>175</v>
      </c>
      <c r="BG10" s="280">
        <f t="shared" ref="BG10:BH10" si="136">BF10+12</f>
        <v>187</v>
      </c>
      <c r="BH10" s="280">
        <f t="shared" si="136"/>
        <v>199</v>
      </c>
      <c r="BI10" s="125">
        <f t="shared" si="23"/>
        <v>199</v>
      </c>
      <c r="BK10" s="26">
        <v>2008</v>
      </c>
      <c r="BL10" s="26">
        <v>10</v>
      </c>
      <c r="BM10" s="124">
        <f t="shared" si="24"/>
        <v>199</v>
      </c>
      <c r="BN10" s="280">
        <f t="shared" ref="BN10:BO10" si="137">BM10+12</f>
        <v>211</v>
      </c>
      <c r="BO10" s="280">
        <f t="shared" si="137"/>
        <v>223</v>
      </c>
      <c r="BP10" s="125">
        <f t="shared" si="26"/>
        <v>223</v>
      </c>
      <c r="BR10" s="26">
        <v>2009</v>
      </c>
      <c r="BS10" s="26">
        <v>10</v>
      </c>
      <c r="BT10" s="124">
        <f t="shared" si="27"/>
        <v>223</v>
      </c>
      <c r="BU10" s="280">
        <f t="shared" ref="BU10:BV10" si="138">BT10+12</f>
        <v>235</v>
      </c>
      <c r="BV10" s="280">
        <f t="shared" si="138"/>
        <v>247</v>
      </c>
      <c r="BW10" s="125">
        <f t="shared" si="29"/>
        <v>247</v>
      </c>
      <c r="BY10" s="26">
        <v>2010</v>
      </c>
      <c r="BZ10" s="26">
        <v>10</v>
      </c>
      <c r="CA10" s="124">
        <f t="shared" si="30"/>
        <v>247</v>
      </c>
      <c r="CB10" s="280">
        <f t="shared" ref="CB10:CC10" si="139">CA10+12</f>
        <v>259</v>
      </c>
      <c r="CC10" s="280">
        <f t="shared" si="139"/>
        <v>271</v>
      </c>
      <c r="CD10" s="125">
        <f t="shared" si="32"/>
        <v>271</v>
      </c>
      <c r="CF10" s="26">
        <v>2011</v>
      </c>
      <c r="CG10" s="26">
        <v>10</v>
      </c>
      <c r="CH10" s="124">
        <f t="shared" si="33"/>
        <v>271</v>
      </c>
      <c r="CI10" s="280">
        <f t="shared" ref="CI10:CJ10" si="140">CH10+12</f>
        <v>283</v>
      </c>
      <c r="CJ10" s="280">
        <f t="shared" si="140"/>
        <v>295</v>
      </c>
      <c r="CK10" s="125">
        <f t="shared" si="35"/>
        <v>295</v>
      </c>
      <c r="CM10" s="26">
        <v>2012</v>
      </c>
      <c r="CN10" s="26">
        <v>10</v>
      </c>
      <c r="CO10" s="124">
        <f t="shared" si="36"/>
        <v>295</v>
      </c>
      <c r="CP10" s="280">
        <f t="shared" ref="CP10:CQ10" si="141">CO10+12</f>
        <v>307</v>
      </c>
      <c r="CQ10" s="280">
        <f t="shared" si="141"/>
        <v>319</v>
      </c>
      <c r="CR10" s="125">
        <f t="shared" si="38"/>
        <v>319</v>
      </c>
      <c r="CS10" s="125"/>
      <c r="CT10" s="26">
        <v>2013</v>
      </c>
      <c r="CU10" s="26">
        <v>10</v>
      </c>
      <c r="CV10" s="124">
        <f t="shared" si="39"/>
        <v>319</v>
      </c>
      <c r="CW10" s="280">
        <f t="shared" ref="CW10:CX10" si="142">CV10+12</f>
        <v>331</v>
      </c>
      <c r="CX10" s="280">
        <f t="shared" si="142"/>
        <v>343</v>
      </c>
      <c r="CY10" s="125">
        <f t="shared" si="41"/>
        <v>343</v>
      </c>
      <c r="DA10" s="26">
        <v>2014</v>
      </c>
      <c r="DB10" s="26">
        <v>10</v>
      </c>
      <c r="DC10" s="124">
        <f t="shared" si="42"/>
        <v>343</v>
      </c>
      <c r="DD10" s="280">
        <f t="shared" ref="DD10:DE10" si="143">DC10+12</f>
        <v>355</v>
      </c>
      <c r="DE10" s="280">
        <f t="shared" si="143"/>
        <v>367</v>
      </c>
      <c r="DF10" s="125">
        <f t="shared" si="44"/>
        <v>367</v>
      </c>
      <c r="DH10" s="26">
        <v>2015</v>
      </c>
      <c r="DI10" s="26">
        <v>10</v>
      </c>
      <c r="DJ10" s="124">
        <f t="shared" si="45"/>
        <v>367</v>
      </c>
      <c r="DK10" s="280">
        <f t="shared" ref="DK10:DL10" si="144">DJ10+12</f>
        <v>379</v>
      </c>
      <c r="DL10" s="280">
        <f t="shared" si="144"/>
        <v>391</v>
      </c>
      <c r="DM10" s="125">
        <f t="shared" si="47"/>
        <v>391</v>
      </c>
      <c r="DO10" s="26">
        <v>2016</v>
      </c>
      <c r="DP10" s="26">
        <v>10</v>
      </c>
      <c r="DQ10" s="124">
        <f t="shared" si="48"/>
        <v>391</v>
      </c>
      <c r="DR10" s="280">
        <f t="shared" ref="DR10:DS10" si="145">DQ10+12</f>
        <v>403</v>
      </c>
      <c r="DS10" s="280">
        <f t="shared" si="145"/>
        <v>415</v>
      </c>
      <c r="DT10" s="125">
        <f t="shared" si="50"/>
        <v>415</v>
      </c>
      <c r="DV10" s="26">
        <v>2017</v>
      </c>
      <c r="DW10" s="26">
        <v>10</v>
      </c>
      <c r="DX10" s="124">
        <f t="shared" si="51"/>
        <v>415</v>
      </c>
      <c r="DY10" s="280">
        <f t="shared" ref="DY10:DZ10" si="146">DX10+12</f>
        <v>427</v>
      </c>
      <c r="DZ10" s="280">
        <f t="shared" si="146"/>
        <v>439</v>
      </c>
      <c r="EA10" s="125">
        <f t="shared" si="53"/>
        <v>439</v>
      </c>
      <c r="EC10" s="26">
        <v>2018</v>
      </c>
      <c r="ED10" s="26">
        <v>10</v>
      </c>
      <c r="EE10" s="124">
        <f t="shared" si="54"/>
        <v>439</v>
      </c>
      <c r="EF10" s="280">
        <f t="shared" ref="EF10:EG10" si="147">EE10+12</f>
        <v>451</v>
      </c>
      <c r="EG10" s="280">
        <f t="shared" si="147"/>
        <v>463</v>
      </c>
      <c r="EH10" s="125">
        <f t="shared" si="56"/>
        <v>463</v>
      </c>
      <c r="EJ10" s="26">
        <v>2019</v>
      </c>
      <c r="EK10" s="26">
        <v>10</v>
      </c>
      <c r="EL10" s="124">
        <f t="shared" si="57"/>
        <v>463</v>
      </c>
      <c r="EM10" s="280">
        <f t="shared" ref="EM10:EN10" si="148">EL10+12</f>
        <v>475</v>
      </c>
      <c r="EN10" s="280">
        <f t="shared" si="148"/>
        <v>487</v>
      </c>
      <c r="EO10" s="125">
        <f t="shared" si="0"/>
        <v>487</v>
      </c>
    </row>
    <row r="11" spans="1:145">
      <c r="A11" s="123">
        <v>2008</v>
      </c>
      <c r="B11" s="43">
        <f>GEOMEAN(BP4:BP15)</f>
        <v>222.47321683666922</v>
      </c>
      <c r="C11" s="126">
        <f>GEOMEAN(BP4:BP6)</f>
        <v>217.99847093728732</v>
      </c>
      <c r="D11" s="126">
        <f>GEOMEAN(BP4:BP11)</f>
        <v>220.4880944269112</v>
      </c>
      <c r="E11" s="126">
        <f>GEOMEAN(BP4:BP14)</f>
        <v>221.97747455193277</v>
      </c>
      <c r="G11" s="149">
        <v>2000</v>
      </c>
      <c r="H11" s="149">
        <v>11</v>
      </c>
      <c r="I11" s="124">
        <v>8</v>
      </c>
      <c r="J11" s="280">
        <f t="shared" si="1"/>
        <v>20</v>
      </c>
      <c r="K11" s="281">
        <f t="shared" si="1"/>
        <v>32</v>
      </c>
      <c r="L11" s="150">
        <f t="shared" si="2"/>
        <v>32</v>
      </c>
      <c r="M11" s="28"/>
      <c r="N11" s="149">
        <v>2001</v>
      </c>
      <c r="O11" s="149">
        <v>11</v>
      </c>
      <c r="P11" s="124">
        <f t="shared" si="3"/>
        <v>32</v>
      </c>
      <c r="Q11" s="280">
        <f t="shared" si="4"/>
        <v>44</v>
      </c>
      <c r="R11" s="280">
        <f t="shared" si="4"/>
        <v>56</v>
      </c>
      <c r="S11" s="150">
        <f t="shared" si="5"/>
        <v>56</v>
      </c>
      <c r="T11" s="28"/>
      <c r="U11" s="149">
        <v>2002</v>
      </c>
      <c r="V11" s="149">
        <v>11</v>
      </c>
      <c r="W11" s="124">
        <f t="shared" si="6"/>
        <v>56</v>
      </c>
      <c r="X11" s="280">
        <f t="shared" ref="X11:Y11" si="149">W11+12</f>
        <v>68</v>
      </c>
      <c r="Y11" s="280">
        <f t="shared" si="149"/>
        <v>80</v>
      </c>
      <c r="Z11" s="150">
        <f t="shared" si="8"/>
        <v>80</v>
      </c>
      <c r="AA11" s="28"/>
      <c r="AB11" s="149">
        <v>2003</v>
      </c>
      <c r="AC11" s="149">
        <v>11</v>
      </c>
      <c r="AD11" s="124">
        <f t="shared" si="9"/>
        <v>80</v>
      </c>
      <c r="AE11" s="280">
        <f t="shared" ref="AE11:AF11" si="150">AD11+12</f>
        <v>92</v>
      </c>
      <c r="AF11" s="280">
        <f t="shared" si="150"/>
        <v>104</v>
      </c>
      <c r="AG11" s="150">
        <f t="shared" si="11"/>
        <v>104</v>
      </c>
      <c r="AH11" s="28"/>
      <c r="AI11" s="149">
        <v>2004</v>
      </c>
      <c r="AJ11" s="149">
        <v>11</v>
      </c>
      <c r="AK11" s="124">
        <f t="shared" si="12"/>
        <v>104</v>
      </c>
      <c r="AL11" s="280">
        <f t="shared" ref="AL11:AM11" si="151">AK11+12</f>
        <v>116</v>
      </c>
      <c r="AM11" s="280">
        <f t="shared" si="151"/>
        <v>128</v>
      </c>
      <c r="AN11" s="150">
        <f t="shared" si="14"/>
        <v>128</v>
      </c>
      <c r="AO11" s="28"/>
      <c r="AP11" s="149">
        <v>2005</v>
      </c>
      <c r="AQ11" s="149">
        <v>11</v>
      </c>
      <c r="AR11" s="124">
        <f t="shared" si="15"/>
        <v>128</v>
      </c>
      <c r="AS11" s="280">
        <f t="shared" ref="AS11:AT11" si="152">AR11+12</f>
        <v>140</v>
      </c>
      <c r="AT11" s="280">
        <f t="shared" si="152"/>
        <v>152</v>
      </c>
      <c r="AU11" s="150">
        <f t="shared" si="17"/>
        <v>152</v>
      </c>
      <c r="AV11" s="28"/>
      <c r="AW11" s="149">
        <v>2006</v>
      </c>
      <c r="AX11" s="149">
        <v>11</v>
      </c>
      <c r="AY11" s="124">
        <f t="shared" si="18"/>
        <v>152</v>
      </c>
      <c r="AZ11" s="280">
        <f t="shared" ref="AZ11:BA11" si="153">AY11+12</f>
        <v>164</v>
      </c>
      <c r="BA11" s="280">
        <f t="shared" si="153"/>
        <v>176</v>
      </c>
      <c r="BB11" s="150">
        <f t="shared" si="20"/>
        <v>176</v>
      </c>
      <c r="BC11" s="28"/>
      <c r="BD11" s="149">
        <v>2007</v>
      </c>
      <c r="BE11" s="149">
        <v>11</v>
      </c>
      <c r="BF11" s="124">
        <f t="shared" si="21"/>
        <v>176</v>
      </c>
      <c r="BG11" s="280">
        <f t="shared" ref="BG11:BH11" si="154">BF11+12</f>
        <v>188</v>
      </c>
      <c r="BH11" s="280">
        <f t="shared" si="154"/>
        <v>200</v>
      </c>
      <c r="BI11" s="150">
        <f t="shared" si="23"/>
        <v>200</v>
      </c>
      <c r="BJ11" s="28"/>
      <c r="BK11" s="149">
        <v>2008</v>
      </c>
      <c r="BL11" s="149">
        <v>11</v>
      </c>
      <c r="BM11" s="124">
        <f t="shared" si="24"/>
        <v>200</v>
      </c>
      <c r="BN11" s="280">
        <f t="shared" ref="BN11:BO11" si="155">BM11+12</f>
        <v>212</v>
      </c>
      <c r="BO11" s="280">
        <f t="shared" si="155"/>
        <v>224</v>
      </c>
      <c r="BP11" s="150">
        <f t="shared" si="26"/>
        <v>224</v>
      </c>
      <c r="BQ11" s="28"/>
      <c r="BR11" s="149">
        <v>2009</v>
      </c>
      <c r="BS11" s="149">
        <v>11</v>
      </c>
      <c r="BT11" s="124">
        <f t="shared" si="27"/>
        <v>224</v>
      </c>
      <c r="BU11" s="280">
        <f t="shared" ref="BU11:BV11" si="156">BT11+12</f>
        <v>236</v>
      </c>
      <c r="BV11" s="280">
        <f t="shared" si="156"/>
        <v>248</v>
      </c>
      <c r="BW11" s="150">
        <f t="shared" si="29"/>
        <v>248</v>
      </c>
      <c r="BX11" s="28"/>
      <c r="BY11" s="149">
        <v>2010</v>
      </c>
      <c r="BZ11" s="149">
        <v>11</v>
      </c>
      <c r="CA11" s="124">
        <f t="shared" si="30"/>
        <v>248</v>
      </c>
      <c r="CB11" s="280">
        <f t="shared" ref="CB11:CC11" si="157">CA11+12</f>
        <v>260</v>
      </c>
      <c r="CC11" s="280">
        <f t="shared" si="157"/>
        <v>272</v>
      </c>
      <c r="CD11" s="150">
        <f t="shared" si="32"/>
        <v>272</v>
      </c>
      <c r="CE11" s="28"/>
      <c r="CF11" s="149">
        <v>2011</v>
      </c>
      <c r="CG11" s="149">
        <v>11</v>
      </c>
      <c r="CH11" s="124">
        <f t="shared" si="33"/>
        <v>272</v>
      </c>
      <c r="CI11" s="280">
        <f t="shared" ref="CI11:CJ11" si="158">CH11+12</f>
        <v>284</v>
      </c>
      <c r="CJ11" s="280">
        <f t="shared" si="158"/>
        <v>296</v>
      </c>
      <c r="CK11" s="150">
        <f t="shared" si="35"/>
        <v>296</v>
      </c>
      <c r="CL11" s="28"/>
      <c r="CM11" s="149">
        <v>2012</v>
      </c>
      <c r="CN11" s="149">
        <v>11</v>
      </c>
      <c r="CO11" s="124">
        <f t="shared" si="36"/>
        <v>296</v>
      </c>
      <c r="CP11" s="280">
        <f t="shared" ref="CP11:CQ11" si="159">CO11+12</f>
        <v>308</v>
      </c>
      <c r="CQ11" s="280">
        <f t="shared" si="159"/>
        <v>320</v>
      </c>
      <c r="CR11" s="150">
        <f t="shared" si="38"/>
        <v>320</v>
      </c>
      <c r="CS11" s="150"/>
      <c r="CT11" s="149">
        <v>2013</v>
      </c>
      <c r="CU11" s="149">
        <v>11</v>
      </c>
      <c r="CV11" s="124">
        <f t="shared" si="39"/>
        <v>320</v>
      </c>
      <c r="CW11" s="280">
        <f t="shared" ref="CW11:CX11" si="160">CV11+12</f>
        <v>332</v>
      </c>
      <c r="CX11" s="280">
        <f t="shared" si="160"/>
        <v>344</v>
      </c>
      <c r="CY11" s="150">
        <f t="shared" si="41"/>
        <v>344</v>
      </c>
      <c r="CZ11" s="28"/>
      <c r="DA11" s="149">
        <v>2014</v>
      </c>
      <c r="DB11" s="149">
        <v>11</v>
      </c>
      <c r="DC11" s="124">
        <f t="shared" si="42"/>
        <v>344</v>
      </c>
      <c r="DD11" s="280">
        <f t="shared" ref="DD11:DE11" si="161">DC11+12</f>
        <v>356</v>
      </c>
      <c r="DE11" s="280">
        <f t="shared" si="161"/>
        <v>368</v>
      </c>
      <c r="DF11" s="150">
        <f t="shared" si="44"/>
        <v>368</v>
      </c>
      <c r="DG11" s="28"/>
      <c r="DH11" s="149">
        <v>2015</v>
      </c>
      <c r="DI11" s="149">
        <v>11</v>
      </c>
      <c r="DJ11" s="124">
        <f t="shared" si="45"/>
        <v>368</v>
      </c>
      <c r="DK11" s="280">
        <f t="shared" ref="DK11:DL11" si="162">DJ11+12</f>
        <v>380</v>
      </c>
      <c r="DL11" s="280">
        <f t="shared" si="162"/>
        <v>392</v>
      </c>
      <c r="DM11" s="150">
        <f t="shared" si="47"/>
        <v>392</v>
      </c>
      <c r="DN11" s="28"/>
      <c r="DO11" s="149">
        <v>2016</v>
      </c>
      <c r="DP11" s="149">
        <v>11</v>
      </c>
      <c r="DQ11" s="124">
        <f t="shared" si="48"/>
        <v>392</v>
      </c>
      <c r="DR11" s="280">
        <f t="shared" ref="DR11:DS11" si="163">DQ11+12</f>
        <v>404</v>
      </c>
      <c r="DS11" s="280">
        <f t="shared" si="163"/>
        <v>416</v>
      </c>
      <c r="DT11" s="150">
        <f t="shared" si="50"/>
        <v>416</v>
      </c>
      <c r="DU11" s="28"/>
      <c r="DV11" s="149">
        <v>2017</v>
      </c>
      <c r="DW11" s="149">
        <v>11</v>
      </c>
      <c r="DX11" s="124">
        <f t="shared" si="51"/>
        <v>416</v>
      </c>
      <c r="DY11" s="280">
        <f t="shared" ref="DY11:DZ11" si="164">DX11+12</f>
        <v>428</v>
      </c>
      <c r="DZ11" s="280">
        <f t="shared" si="164"/>
        <v>440</v>
      </c>
      <c r="EA11" s="150">
        <f t="shared" si="53"/>
        <v>440</v>
      </c>
      <c r="EB11" s="28"/>
      <c r="EC11" s="149">
        <v>2018</v>
      </c>
      <c r="ED11" s="149">
        <v>11</v>
      </c>
      <c r="EE11" s="124">
        <f t="shared" si="54"/>
        <v>440</v>
      </c>
      <c r="EF11" s="280">
        <f t="shared" ref="EF11:EG11" si="165">EE11+12</f>
        <v>452</v>
      </c>
      <c r="EG11" s="280">
        <f t="shared" si="165"/>
        <v>464</v>
      </c>
      <c r="EH11" s="150">
        <f t="shared" si="56"/>
        <v>464</v>
      </c>
      <c r="EI11" s="28"/>
      <c r="EJ11" s="149">
        <v>2019</v>
      </c>
      <c r="EK11" s="149">
        <v>11</v>
      </c>
      <c r="EL11" s="124">
        <f t="shared" si="57"/>
        <v>464</v>
      </c>
      <c r="EM11" s="280">
        <f t="shared" ref="EM11:EN11" si="166">EL11+12</f>
        <v>476</v>
      </c>
      <c r="EN11" s="280">
        <f t="shared" si="166"/>
        <v>488</v>
      </c>
      <c r="EO11" s="150">
        <f t="shared" si="0"/>
        <v>488</v>
      </c>
    </row>
    <row r="12" spans="1:145">
      <c r="A12" s="123">
        <v>2009</v>
      </c>
      <c r="B12" s="43">
        <f>GEOMEAN(BW4:BW15)</f>
        <v>246.47582521997541</v>
      </c>
      <c r="C12" s="126">
        <f>GEOMEAN(BW4:BW6)</f>
        <v>241.99862258169168</v>
      </c>
      <c r="D12" s="126">
        <f>GEOMEAN(BW4:BW11)</f>
        <v>244.4892632087078</v>
      </c>
      <c r="E12" s="126">
        <f>GEOMEAN(BW4:BW14)</f>
        <v>245.97967264674597</v>
      </c>
      <c r="G12" s="26">
        <v>2000</v>
      </c>
      <c r="H12" s="26">
        <v>12</v>
      </c>
      <c r="I12" s="124">
        <v>9</v>
      </c>
      <c r="J12" s="280">
        <f t="shared" si="1"/>
        <v>21</v>
      </c>
      <c r="K12" s="281">
        <f t="shared" si="1"/>
        <v>33</v>
      </c>
      <c r="L12" s="125">
        <f t="shared" si="2"/>
        <v>33</v>
      </c>
      <c r="N12" s="26">
        <v>2001</v>
      </c>
      <c r="O12" s="26">
        <v>12</v>
      </c>
      <c r="P12" s="124">
        <f t="shared" si="3"/>
        <v>33</v>
      </c>
      <c r="Q12" s="280">
        <f t="shared" si="4"/>
        <v>45</v>
      </c>
      <c r="R12" s="280">
        <f t="shared" si="4"/>
        <v>57</v>
      </c>
      <c r="S12" s="125">
        <f t="shared" si="5"/>
        <v>57</v>
      </c>
      <c r="U12" s="26">
        <v>2002</v>
      </c>
      <c r="V12" s="26">
        <v>12</v>
      </c>
      <c r="W12" s="124">
        <f t="shared" si="6"/>
        <v>57</v>
      </c>
      <c r="X12" s="280">
        <f t="shared" ref="X12:Y12" si="167">W12+12</f>
        <v>69</v>
      </c>
      <c r="Y12" s="280">
        <f t="shared" si="167"/>
        <v>81</v>
      </c>
      <c r="Z12" s="125">
        <f t="shared" si="8"/>
        <v>81</v>
      </c>
      <c r="AB12" s="26">
        <v>2003</v>
      </c>
      <c r="AC12" s="26">
        <v>12</v>
      </c>
      <c r="AD12" s="124">
        <f t="shared" si="9"/>
        <v>81</v>
      </c>
      <c r="AE12" s="280">
        <f t="shared" ref="AE12:AF12" si="168">AD12+12</f>
        <v>93</v>
      </c>
      <c r="AF12" s="280">
        <f t="shared" si="168"/>
        <v>105</v>
      </c>
      <c r="AG12" s="125">
        <f t="shared" si="11"/>
        <v>105</v>
      </c>
      <c r="AI12" s="26">
        <v>2004</v>
      </c>
      <c r="AJ12" s="26">
        <v>12</v>
      </c>
      <c r="AK12" s="124">
        <f t="shared" si="12"/>
        <v>105</v>
      </c>
      <c r="AL12" s="280">
        <f t="shared" ref="AL12:AM12" si="169">AK12+12</f>
        <v>117</v>
      </c>
      <c r="AM12" s="280">
        <f t="shared" si="169"/>
        <v>129</v>
      </c>
      <c r="AN12" s="125">
        <f t="shared" si="14"/>
        <v>129</v>
      </c>
      <c r="AP12" s="26">
        <v>2005</v>
      </c>
      <c r="AQ12" s="26">
        <v>12</v>
      </c>
      <c r="AR12" s="124">
        <f t="shared" si="15"/>
        <v>129</v>
      </c>
      <c r="AS12" s="280">
        <f t="shared" ref="AS12:AT12" si="170">AR12+12</f>
        <v>141</v>
      </c>
      <c r="AT12" s="280">
        <f t="shared" si="170"/>
        <v>153</v>
      </c>
      <c r="AU12" s="125">
        <f t="shared" si="17"/>
        <v>153</v>
      </c>
      <c r="AW12" s="26">
        <v>2006</v>
      </c>
      <c r="AX12" s="26">
        <v>12</v>
      </c>
      <c r="AY12" s="124">
        <f t="shared" si="18"/>
        <v>153</v>
      </c>
      <c r="AZ12" s="280">
        <f t="shared" ref="AZ12:BA12" si="171">AY12+12</f>
        <v>165</v>
      </c>
      <c r="BA12" s="280">
        <f t="shared" si="171"/>
        <v>177</v>
      </c>
      <c r="BB12" s="125">
        <f t="shared" si="20"/>
        <v>177</v>
      </c>
      <c r="BD12" s="26">
        <v>2007</v>
      </c>
      <c r="BE12" s="26">
        <v>12</v>
      </c>
      <c r="BF12" s="124">
        <f t="shared" si="21"/>
        <v>177</v>
      </c>
      <c r="BG12" s="280">
        <f t="shared" ref="BG12:BH12" si="172">BF12+12</f>
        <v>189</v>
      </c>
      <c r="BH12" s="280">
        <f t="shared" si="172"/>
        <v>201</v>
      </c>
      <c r="BI12" s="125">
        <f t="shared" si="23"/>
        <v>201</v>
      </c>
      <c r="BK12" s="26">
        <v>2008</v>
      </c>
      <c r="BL12" s="26">
        <v>12</v>
      </c>
      <c r="BM12" s="124">
        <f t="shared" si="24"/>
        <v>201</v>
      </c>
      <c r="BN12" s="280">
        <f t="shared" ref="BN12:BO12" si="173">BM12+12</f>
        <v>213</v>
      </c>
      <c r="BO12" s="280">
        <f t="shared" si="173"/>
        <v>225</v>
      </c>
      <c r="BP12" s="125">
        <f t="shared" si="26"/>
        <v>225</v>
      </c>
      <c r="BR12" s="26">
        <v>2009</v>
      </c>
      <c r="BS12" s="26">
        <v>12</v>
      </c>
      <c r="BT12" s="124">
        <f t="shared" si="27"/>
        <v>225</v>
      </c>
      <c r="BU12" s="280">
        <f t="shared" ref="BU12:BV12" si="174">BT12+12</f>
        <v>237</v>
      </c>
      <c r="BV12" s="280">
        <f t="shared" si="174"/>
        <v>249</v>
      </c>
      <c r="BW12" s="125">
        <f t="shared" si="29"/>
        <v>249</v>
      </c>
      <c r="BY12" s="26">
        <v>2010</v>
      </c>
      <c r="BZ12" s="26">
        <v>12</v>
      </c>
      <c r="CA12" s="124">
        <f t="shared" si="30"/>
        <v>249</v>
      </c>
      <c r="CB12" s="280">
        <f t="shared" ref="CB12:CC12" si="175">CA12+12</f>
        <v>261</v>
      </c>
      <c r="CC12" s="280">
        <f t="shared" si="175"/>
        <v>273</v>
      </c>
      <c r="CD12" s="125">
        <f t="shared" si="32"/>
        <v>273</v>
      </c>
      <c r="CF12" s="26">
        <v>2011</v>
      </c>
      <c r="CG12" s="26">
        <v>12</v>
      </c>
      <c r="CH12" s="124">
        <f t="shared" si="33"/>
        <v>273</v>
      </c>
      <c r="CI12" s="280">
        <f t="shared" ref="CI12:CJ12" si="176">CH12+12</f>
        <v>285</v>
      </c>
      <c r="CJ12" s="280">
        <f t="shared" si="176"/>
        <v>297</v>
      </c>
      <c r="CK12" s="125">
        <f t="shared" si="35"/>
        <v>297</v>
      </c>
      <c r="CM12" s="26">
        <v>2012</v>
      </c>
      <c r="CN12" s="26">
        <v>12</v>
      </c>
      <c r="CO12" s="124">
        <f t="shared" si="36"/>
        <v>297</v>
      </c>
      <c r="CP12" s="280">
        <f t="shared" ref="CP12:CQ12" si="177">CO12+12</f>
        <v>309</v>
      </c>
      <c r="CQ12" s="280">
        <f t="shared" si="177"/>
        <v>321</v>
      </c>
      <c r="CR12" s="125">
        <f t="shared" si="38"/>
        <v>321</v>
      </c>
      <c r="CS12" s="125"/>
      <c r="CT12" s="26">
        <v>2013</v>
      </c>
      <c r="CU12" s="26">
        <v>12</v>
      </c>
      <c r="CV12" s="124">
        <f t="shared" si="39"/>
        <v>321</v>
      </c>
      <c r="CW12" s="280">
        <f t="shared" ref="CW12:CX12" si="178">CV12+12</f>
        <v>333</v>
      </c>
      <c r="CX12" s="280">
        <f t="shared" si="178"/>
        <v>345</v>
      </c>
      <c r="CY12" s="125">
        <f t="shared" si="41"/>
        <v>345</v>
      </c>
      <c r="DA12" s="26">
        <v>2014</v>
      </c>
      <c r="DB12" s="26">
        <v>12</v>
      </c>
      <c r="DC12" s="124">
        <f t="shared" si="42"/>
        <v>345</v>
      </c>
      <c r="DD12" s="280">
        <f t="shared" ref="DD12:DE12" si="179">DC12+12</f>
        <v>357</v>
      </c>
      <c r="DE12" s="280">
        <f t="shared" si="179"/>
        <v>369</v>
      </c>
      <c r="DF12" s="125">
        <f t="shared" si="44"/>
        <v>369</v>
      </c>
      <c r="DH12" s="26">
        <v>2015</v>
      </c>
      <c r="DI12" s="26">
        <v>12</v>
      </c>
      <c r="DJ12" s="124">
        <f t="shared" si="45"/>
        <v>369</v>
      </c>
      <c r="DK12" s="280">
        <f t="shared" ref="DK12:DL12" si="180">DJ12+12</f>
        <v>381</v>
      </c>
      <c r="DL12" s="280">
        <f t="shared" si="180"/>
        <v>393</v>
      </c>
      <c r="DM12" s="125">
        <f t="shared" si="47"/>
        <v>393</v>
      </c>
      <c r="DO12" s="26">
        <v>2016</v>
      </c>
      <c r="DP12" s="26">
        <v>12</v>
      </c>
      <c r="DQ12" s="124">
        <f t="shared" si="48"/>
        <v>393</v>
      </c>
      <c r="DR12" s="280">
        <f t="shared" ref="DR12:DS12" si="181">DQ12+12</f>
        <v>405</v>
      </c>
      <c r="DS12" s="280">
        <f t="shared" si="181"/>
        <v>417</v>
      </c>
      <c r="DT12" s="125">
        <f t="shared" si="50"/>
        <v>417</v>
      </c>
      <c r="DV12" s="26">
        <v>2017</v>
      </c>
      <c r="DW12" s="26">
        <v>12</v>
      </c>
      <c r="DX12" s="124">
        <f t="shared" si="51"/>
        <v>417</v>
      </c>
      <c r="DY12" s="280">
        <f t="shared" ref="DY12:DZ12" si="182">DX12+12</f>
        <v>429</v>
      </c>
      <c r="DZ12" s="280">
        <f t="shared" si="182"/>
        <v>441</v>
      </c>
      <c r="EA12" s="125">
        <f t="shared" si="53"/>
        <v>441</v>
      </c>
      <c r="EC12" s="26">
        <v>2018</v>
      </c>
      <c r="ED12" s="26">
        <v>12</v>
      </c>
      <c r="EE12" s="124">
        <f t="shared" si="54"/>
        <v>441</v>
      </c>
      <c r="EF12" s="280">
        <f t="shared" ref="EF12:EG12" si="183">EE12+12</f>
        <v>453</v>
      </c>
      <c r="EG12" s="280">
        <f t="shared" si="183"/>
        <v>465</v>
      </c>
      <c r="EH12" s="125">
        <f t="shared" si="56"/>
        <v>465</v>
      </c>
      <c r="EJ12" s="26">
        <v>2019</v>
      </c>
      <c r="EK12" s="26">
        <v>12</v>
      </c>
      <c r="EL12" s="124">
        <f t="shared" si="57"/>
        <v>465</v>
      </c>
      <c r="EM12" s="280">
        <f t="shared" ref="EM12:EN12" si="184">EL12+12</f>
        <v>477</v>
      </c>
      <c r="EN12" s="280">
        <f t="shared" si="184"/>
        <v>489</v>
      </c>
      <c r="EO12" s="125">
        <f t="shared" si="0"/>
        <v>489</v>
      </c>
    </row>
    <row r="13" spans="1:145">
      <c r="A13" s="123">
        <v>2010</v>
      </c>
      <c r="B13" s="43">
        <f>GEOMEAN(CD4:CD15)</f>
        <v>270.47797058752082</v>
      </c>
      <c r="C13" s="126">
        <f>GEOMEAN(CD4:CD6)</f>
        <v>265.99874686126435</v>
      </c>
      <c r="D13" s="126">
        <f>GEOMEAN(CD4:CD11)</f>
        <v>268.49022301443227</v>
      </c>
      <c r="E13" s="126">
        <f>GEOMEAN(CD4:CD14)</f>
        <v>269.98147985542028</v>
      </c>
      <c r="G13" s="26">
        <v>2001</v>
      </c>
      <c r="H13" s="26">
        <v>1</v>
      </c>
      <c r="I13" s="124">
        <v>10</v>
      </c>
      <c r="J13" s="280">
        <f t="shared" si="1"/>
        <v>22</v>
      </c>
      <c r="K13" s="281">
        <f t="shared" si="1"/>
        <v>34</v>
      </c>
      <c r="L13" s="125">
        <f t="shared" si="2"/>
        <v>34</v>
      </c>
      <c r="N13" s="26">
        <v>2002</v>
      </c>
      <c r="O13" s="26">
        <v>1</v>
      </c>
      <c r="P13" s="124">
        <f t="shared" si="3"/>
        <v>34</v>
      </c>
      <c r="Q13" s="280">
        <f t="shared" si="4"/>
        <v>46</v>
      </c>
      <c r="R13" s="280">
        <f t="shared" si="4"/>
        <v>58</v>
      </c>
      <c r="S13" s="125">
        <f t="shared" si="5"/>
        <v>58</v>
      </c>
      <c r="U13" s="26">
        <v>2003</v>
      </c>
      <c r="V13" s="26">
        <v>1</v>
      </c>
      <c r="W13" s="124">
        <f t="shared" si="6"/>
        <v>58</v>
      </c>
      <c r="X13" s="280">
        <f t="shared" ref="X13:Y13" si="185">W13+12</f>
        <v>70</v>
      </c>
      <c r="Y13" s="280">
        <f t="shared" si="185"/>
        <v>82</v>
      </c>
      <c r="Z13" s="125">
        <f t="shared" si="8"/>
        <v>82</v>
      </c>
      <c r="AB13" s="26">
        <v>2004</v>
      </c>
      <c r="AC13" s="26">
        <v>1</v>
      </c>
      <c r="AD13" s="124">
        <f t="shared" si="9"/>
        <v>82</v>
      </c>
      <c r="AE13" s="280">
        <f t="shared" ref="AE13:AF13" si="186">AD13+12</f>
        <v>94</v>
      </c>
      <c r="AF13" s="280">
        <f t="shared" si="186"/>
        <v>106</v>
      </c>
      <c r="AG13" s="125">
        <f t="shared" si="11"/>
        <v>106</v>
      </c>
      <c r="AI13" s="26">
        <v>2005</v>
      </c>
      <c r="AJ13" s="26">
        <v>1</v>
      </c>
      <c r="AK13" s="124">
        <f t="shared" si="12"/>
        <v>106</v>
      </c>
      <c r="AL13" s="280">
        <f t="shared" ref="AL13:AM13" si="187">AK13+12</f>
        <v>118</v>
      </c>
      <c r="AM13" s="280">
        <f t="shared" si="187"/>
        <v>130</v>
      </c>
      <c r="AN13" s="125">
        <f t="shared" si="14"/>
        <v>130</v>
      </c>
      <c r="AP13" s="26">
        <v>2006</v>
      </c>
      <c r="AQ13" s="26">
        <v>1</v>
      </c>
      <c r="AR13" s="124">
        <f t="shared" si="15"/>
        <v>130</v>
      </c>
      <c r="AS13" s="280">
        <f t="shared" ref="AS13:AT13" si="188">AR13+12</f>
        <v>142</v>
      </c>
      <c r="AT13" s="280">
        <f t="shared" si="188"/>
        <v>154</v>
      </c>
      <c r="AU13" s="125">
        <f t="shared" si="17"/>
        <v>154</v>
      </c>
      <c r="AW13" s="26">
        <v>2007</v>
      </c>
      <c r="AX13" s="26">
        <v>1</v>
      </c>
      <c r="AY13" s="124">
        <f t="shared" si="18"/>
        <v>154</v>
      </c>
      <c r="AZ13" s="280">
        <f t="shared" ref="AZ13:BA13" si="189">AY13+12</f>
        <v>166</v>
      </c>
      <c r="BA13" s="280">
        <f t="shared" si="189"/>
        <v>178</v>
      </c>
      <c r="BB13" s="125">
        <f t="shared" si="20"/>
        <v>178</v>
      </c>
      <c r="BD13" s="26">
        <v>2008</v>
      </c>
      <c r="BE13" s="26">
        <v>1</v>
      </c>
      <c r="BF13" s="124">
        <f t="shared" si="21"/>
        <v>178</v>
      </c>
      <c r="BG13" s="280">
        <f t="shared" ref="BG13:BH13" si="190">BF13+12</f>
        <v>190</v>
      </c>
      <c r="BH13" s="280">
        <f t="shared" si="190"/>
        <v>202</v>
      </c>
      <c r="BI13" s="125">
        <f t="shared" si="23"/>
        <v>202</v>
      </c>
      <c r="BK13" s="26">
        <v>2009</v>
      </c>
      <c r="BL13" s="26">
        <v>1</v>
      </c>
      <c r="BM13" s="124">
        <f t="shared" si="24"/>
        <v>202</v>
      </c>
      <c r="BN13" s="280">
        <f t="shared" ref="BN13:BO13" si="191">BM13+12</f>
        <v>214</v>
      </c>
      <c r="BO13" s="280">
        <f t="shared" si="191"/>
        <v>226</v>
      </c>
      <c r="BP13" s="125">
        <f t="shared" si="26"/>
        <v>226</v>
      </c>
      <c r="BR13" s="26">
        <v>2010</v>
      </c>
      <c r="BS13" s="26">
        <v>1</v>
      </c>
      <c r="BT13" s="124">
        <f t="shared" si="27"/>
        <v>226</v>
      </c>
      <c r="BU13" s="280">
        <f t="shared" ref="BU13:BV13" si="192">BT13+12</f>
        <v>238</v>
      </c>
      <c r="BV13" s="280">
        <f t="shared" si="192"/>
        <v>250</v>
      </c>
      <c r="BW13" s="125">
        <f t="shared" si="29"/>
        <v>250</v>
      </c>
      <c r="BY13" s="26">
        <v>2011</v>
      </c>
      <c r="BZ13" s="26">
        <v>1</v>
      </c>
      <c r="CA13" s="124">
        <f t="shared" si="30"/>
        <v>250</v>
      </c>
      <c r="CB13" s="280">
        <f t="shared" ref="CB13:CC13" si="193">CA13+12</f>
        <v>262</v>
      </c>
      <c r="CC13" s="280">
        <f t="shared" si="193"/>
        <v>274</v>
      </c>
      <c r="CD13" s="125">
        <f t="shared" si="32"/>
        <v>274</v>
      </c>
      <c r="CF13" s="26">
        <v>2012</v>
      </c>
      <c r="CG13" s="26">
        <v>1</v>
      </c>
      <c r="CH13" s="124">
        <f t="shared" si="33"/>
        <v>274</v>
      </c>
      <c r="CI13" s="280">
        <f t="shared" ref="CI13:CJ13" si="194">CH13+12</f>
        <v>286</v>
      </c>
      <c r="CJ13" s="280">
        <f t="shared" si="194"/>
        <v>298</v>
      </c>
      <c r="CK13" s="125">
        <f t="shared" si="35"/>
        <v>298</v>
      </c>
      <c r="CM13" s="26">
        <v>2013</v>
      </c>
      <c r="CN13" s="26">
        <v>1</v>
      </c>
      <c r="CO13" s="124">
        <f t="shared" si="36"/>
        <v>298</v>
      </c>
      <c r="CP13" s="280">
        <f t="shared" ref="CP13:CQ13" si="195">CO13+12</f>
        <v>310</v>
      </c>
      <c r="CQ13" s="280">
        <f t="shared" si="195"/>
        <v>322</v>
      </c>
      <c r="CR13" s="125">
        <f t="shared" si="38"/>
        <v>322</v>
      </c>
      <c r="CS13" s="125"/>
      <c r="CT13" s="26">
        <v>2014</v>
      </c>
      <c r="CU13" s="26">
        <v>1</v>
      </c>
      <c r="CV13" s="124">
        <f t="shared" si="39"/>
        <v>322</v>
      </c>
      <c r="CW13" s="280">
        <f t="shared" ref="CW13:CX13" si="196">CV13+12</f>
        <v>334</v>
      </c>
      <c r="CX13" s="280">
        <f t="shared" si="196"/>
        <v>346</v>
      </c>
      <c r="CY13" s="125">
        <f t="shared" si="41"/>
        <v>346</v>
      </c>
      <c r="DA13" s="26">
        <v>2015</v>
      </c>
      <c r="DB13" s="26">
        <v>1</v>
      </c>
      <c r="DC13" s="124">
        <f t="shared" si="42"/>
        <v>346</v>
      </c>
      <c r="DD13" s="280">
        <f t="shared" ref="DD13:DE13" si="197">DC13+12</f>
        <v>358</v>
      </c>
      <c r="DE13" s="280">
        <f t="shared" si="197"/>
        <v>370</v>
      </c>
      <c r="DF13" s="125">
        <f t="shared" si="44"/>
        <v>370</v>
      </c>
      <c r="DH13" s="26">
        <v>2016</v>
      </c>
      <c r="DI13" s="26">
        <v>1</v>
      </c>
      <c r="DJ13" s="124">
        <f t="shared" si="45"/>
        <v>370</v>
      </c>
      <c r="DK13" s="280">
        <f t="shared" ref="DK13:DL13" si="198">DJ13+12</f>
        <v>382</v>
      </c>
      <c r="DL13" s="280">
        <f t="shared" si="198"/>
        <v>394</v>
      </c>
      <c r="DM13" s="125">
        <f t="shared" si="47"/>
        <v>394</v>
      </c>
      <c r="DO13" s="26">
        <v>2017</v>
      </c>
      <c r="DP13" s="26">
        <v>1</v>
      </c>
      <c r="DQ13" s="124">
        <f t="shared" si="48"/>
        <v>394</v>
      </c>
      <c r="DR13" s="280">
        <f t="shared" ref="DR13:DS13" si="199">DQ13+12</f>
        <v>406</v>
      </c>
      <c r="DS13" s="280">
        <f t="shared" si="199"/>
        <v>418</v>
      </c>
      <c r="DT13" s="125">
        <f t="shared" si="50"/>
        <v>418</v>
      </c>
      <c r="DV13" s="26">
        <v>2018</v>
      </c>
      <c r="DW13" s="26">
        <v>1</v>
      </c>
      <c r="DX13" s="124">
        <f t="shared" si="51"/>
        <v>418</v>
      </c>
      <c r="DY13" s="280">
        <f t="shared" ref="DY13:DZ13" si="200">DX13+12</f>
        <v>430</v>
      </c>
      <c r="DZ13" s="280">
        <f t="shared" si="200"/>
        <v>442</v>
      </c>
      <c r="EA13" s="125">
        <f t="shared" si="53"/>
        <v>442</v>
      </c>
      <c r="EC13" s="26">
        <v>2019</v>
      </c>
      <c r="ED13" s="26">
        <v>1</v>
      </c>
      <c r="EE13" s="124">
        <f t="shared" si="54"/>
        <v>442</v>
      </c>
      <c r="EF13" s="280">
        <f t="shared" ref="EF13:EG13" si="201">EE13+12</f>
        <v>454</v>
      </c>
      <c r="EG13" s="280">
        <f t="shared" si="201"/>
        <v>466</v>
      </c>
      <c r="EH13" s="125">
        <f t="shared" si="56"/>
        <v>466</v>
      </c>
      <c r="EJ13" s="26">
        <v>2020</v>
      </c>
      <c r="EK13" s="26">
        <v>1</v>
      </c>
      <c r="EL13" s="124">
        <f t="shared" si="57"/>
        <v>466</v>
      </c>
      <c r="EM13" s="280">
        <f t="shared" ref="EM13:EN13" si="202">EL13+12</f>
        <v>478</v>
      </c>
      <c r="EN13" s="280">
        <f t="shared" si="202"/>
        <v>490</v>
      </c>
      <c r="EO13" s="125">
        <f t="shared" si="0"/>
        <v>490</v>
      </c>
    </row>
    <row r="14" spans="1:145">
      <c r="A14" s="123">
        <v>2011</v>
      </c>
      <c r="B14" s="43">
        <f>GEOMEAN(CK4:CK15)</f>
        <v>294.47976618440003</v>
      </c>
      <c r="C14" s="126">
        <f>GEOMEAN(CK4:CK6)</f>
        <v>289.99885057015683</v>
      </c>
      <c r="D14" s="126">
        <f>GEOMEAN(CK4:CK11)</f>
        <v>292.49102529353615</v>
      </c>
      <c r="E14" s="126">
        <f>GEOMEAN(CK4:CK14)</f>
        <v>293.98299193784919</v>
      </c>
      <c r="G14" s="149">
        <v>2001</v>
      </c>
      <c r="H14" s="149">
        <v>2</v>
      </c>
      <c r="I14" s="124">
        <v>11</v>
      </c>
      <c r="J14" s="280">
        <f t="shared" si="1"/>
        <v>23</v>
      </c>
      <c r="K14" s="281">
        <f t="shared" si="1"/>
        <v>35</v>
      </c>
      <c r="L14" s="150">
        <f t="shared" si="2"/>
        <v>35</v>
      </c>
      <c r="M14" s="28"/>
      <c r="N14" s="149">
        <v>2002</v>
      </c>
      <c r="O14" s="149">
        <v>2</v>
      </c>
      <c r="P14" s="124">
        <f t="shared" si="3"/>
        <v>35</v>
      </c>
      <c r="Q14" s="280">
        <f t="shared" si="4"/>
        <v>47</v>
      </c>
      <c r="R14" s="280">
        <f t="shared" si="4"/>
        <v>59</v>
      </c>
      <c r="S14" s="150">
        <f t="shared" si="5"/>
        <v>59</v>
      </c>
      <c r="T14" s="28"/>
      <c r="U14" s="149">
        <v>2003</v>
      </c>
      <c r="V14" s="149">
        <v>2</v>
      </c>
      <c r="W14" s="124">
        <f t="shared" si="6"/>
        <v>59</v>
      </c>
      <c r="X14" s="280">
        <f t="shared" ref="X14:Y14" si="203">W14+12</f>
        <v>71</v>
      </c>
      <c r="Y14" s="280">
        <f t="shared" si="203"/>
        <v>83</v>
      </c>
      <c r="Z14" s="150">
        <f t="shared" si="8"/>
        <v>83</v>
      </c>
      <c r="AA14" s="28"/>
      <c r="AB14" s="149">
        <v>2004</v>
      </c>
      <c r="AC14" s="149">
        <v>2</v>
      </c>
      <c r="AD14" s="124">
        <f t="shared" si="9"/>
        <v>83</v>
      </c>
      <c r="AE14" s="280">
        <f t="shared" ref="AE14:AF14" si="204">AD14+12</f>
        <v>95</v>
      </c>
      <c r="AF14" s="280">
        <f t="shared" si="204"/>
        <v>107</v>
      </c>
      <c r="AG14" s="150">
        <f t="shared" si="11"/>
        <v>107</v>
      </c>
      <c r="AH14" s="28"/>
      <c r="AI14" s="149">
        <v>2005</v>
      </c>
      <c r="AJ14" s="149">
        <v>2</v>
      </c>
      <c r="AK14" s="124">
        <f t="shared" si="12"/>
        <v>107</v>
      </c>
      <c r="AL14" s="280">
        <f t="shared" ref="AL14:AM14" si="205">AK14+12</f>
        <v>119</v>
      </c>
      <c r="AM14" s="280">
        <f t="shared" si="205"/>
        <v>131</v>
      </c>
      <c r="AN14" s="150">
        <f t="shared" si="14"/>
        <v>131</v>
      </c>
      <c r="AO14" s="28"/>
      <c r="AP14" s="149">
        <v>2006</v>
      </c>
      <c r="AQ14" s="149">
        <v>2</v>
      </c>
      <c r="AR14" s="124">
        <f t="shared" si="15"/>
        <v>131</v>
      </c>
      <c r="AS14" s="280">
        <f t="shared" ref="AS14:AT14" si="206">AR14+12</f>
        <v>143</v>
      </c>
      <c r="AT14" s="280">
        <f t="shared" si="206"/>
        <v>155</v>
      </c>
      <c r="AU14" s="150">
        <f t="shared" si="17"/>
        <v>155</v>
      </c>
      <c r="AV14" s="28"/>
      <c r="AW14" s="149">
        <v>2007</v>
      </c>
      <c r="AX14" s="149">
        <v>2</v>
      </c>
      <c r="AY14" s="124">
        <f t="shared" si="18"/>
        <v>155</v>
      </c>
      <c r="AZ14" s="280">
        <f t="shared" ref="AZ14:BA14" si="207">AY14+12</f>
        <v>167</v>
      </c>
      <c r="BA14" s="280">
        <f t="shared" si="207"/>
        <v>179</v>
      </c>
      <c r="BB14" s="150">
        <f t="shared" si="20"/>
        <v>179</v>
      </c>
      <c r="BC14" s="28"/>
      <c r="BD14" s="149">
        <v>2008</v>
      </c>
      <c r="BE14" s="149">
        <v>2</v>
      </c>
      <c r="BF14" s="124">
        <f t="shared" si="21"/>
        <v>179</v>
      </c>
      <c r="BG14" s="280">
        <f t="shared" ref="BG14:BH14" si="208">BF14+12</f>
        <v>191</v>
      </c>
      <c r="BH14" s="280">
        <f t="shared" si="208"/>
        <v>203</v>
      </c>
      <c r="BI14" s="150">
        <f t="shared" si="23"/>
        <v>203</v>
      </c>
      <c r="BJ14" s="28"/>
      <c r="BK14" s="149">
        <v>2009</v>
      </c>
      <c r="BL14" s="149">
        <v>2</v>
      </c>
      <c r="BM14" s="124">
        <f t="shared" si="24"/>
        <v>203</v>
      </c>
      <c r="BN14" s="280">
        <f t="shared" ref="BN14:BO14" si="209">BM14+12</f>
        <v>215</v>
      </c>
      <c r="BO14" s="280">
        <f t="shared" si="209"/>
        <v>227</v>
      </c>
      <c r="BP14" s="150">
        <f t="shared" si="26"/>
        <v>227</v>
      </c>
      <c r="BQ14" s="28"/>
      <c r="BR14" s="149">
        <v>2010</v>
      </c>
      <c r="BS14" s="149">
        <v>2</v>
      </c>
      <c r="BT14" s="124">
        <f t="shared" si="27"/>
        <v>227</v>
      </c>
      <c r="BU14" s="280">
        <f t="shared" ref="BU14:BV14" si="210">BT14+12</f>
        <v>239</v>
      </c>
      <c r="BV14" s="280">
        <f t="shared" si="210"/>
        <v>251</v>
      </c>
      <c r="BW14" s="150">
        <f t="shared" si="29"/>
        <v>251</v>
      </c>
      <c r="BX14" s="28"/>
      <c r="BY14" s="149">
        <v>2011</v>
      </c>
      <c r="BZ14" s="149">
        <v>2</v>
      </c>
      <c r="CA14" s="124">
        <f t="shared" si="30"/>
        <v>251</v>
      </c>
      <c r="CB14" s="280">
        <f t="shared" ref="CB14:CC14" si="211">CA14+12</f>
        <v>263</v>
      </c>
      <c r="CC14" s="280">
        <f t="shared" si="211"/>
        <v>275</v>
      </c>
      <c r="CD14" s="150">
        <f t="shared" si="32"/>
        <v>275</v>
      </c>
      <c r="CE14" s="28"/>
      <c r="CF14" s="149">
        <v>2012</v>
      </c>
      <c r="CG14" s="149">
        <v>2</v>
      </c>
      <c r="CH14" s="124">
        <f t="shared" si="33"/>
        <v>275</v>
      </c>
      <c r="CI14" s="280">
        <f t="shared" ref="CI14:CJ14" si="212">CH14+12</f>
        <v>287</v>
      </c>
      <c r="CJ14" s="280">
        <f t="shared" si="212"/>
        <v>299</v>
      </c>
      <c r="CK14" s="150">
        <f t="shared" si="35"/>
        <v>299</v>
      </c>
      <c r="CL14" s="28"/>
      <c r="CM14" s="149">
        <v>2013</v>
      </c>
      <c r="CN14" s="149">
        <v>2</v>
      </c>
      <c r="CO14" s="124">
        <f t="shared" si="36"/>
        <v>299</v>
      </c>
      <c r="CP14" s="280">
        <f t="shared" ref="CP14:CQ14" si="213">CO14+12</f>
        <v>311</v>
      </c>
      <c r="CQ14" s="280">
        <f t="shared" si="213"/>
        <v>323</v>
      </c>
      <c r="CR14" s="150">
        <f t="shared" si="38"/>
        <v>323</v>
      </c>
      <c r="CS14" s="150"/>
      <c r="CT14" s="149">
        <v>2014</v>
      </c>
      <c r="CU14" s="149">
        <v>2</v>
      </c>
      <c r="CV14" s="124">
        <f t="shared" si="39"/>
        <v>323</v>
      </c>
      <c r="CW14" s="280">
        <f t="shared" ref="CW14:CX14" si="214">CV14+12</f>
        <v>335</v>
      </c>
      <c r="CX14" s="280">
        <f t="shared" si="214"/>
        <v>347</v>
      </c>
      <c r="CY14" s="150">
        <f t="shared" si="41"/>
        <v>347</v>
      </c>
      <c r="CZ14" s="28"/>
      <c r="DA14" s="149">
        <v>2015</v>
      </c>
      <c r="DB14" s="149">
        <v>2</v>
      </c>
      <c r="DC14" s="124">
        <f t="shared" si="42"/>
        <v>347</v>
      </c>
      <c r="DD14" s="280">
        <f t="shared" ref="DD14:DE14" si="215">DC14+12</f>
        <v>359</v>
      </c>
      <c r="DE14" s="280">
        <f t="shared" si="215"/>
        <v>371</v>
      </c>
      <c r="DF14" s="150">
        <f t="shared" si="44"/>
        <v>371</v>
      </c>
      <c r="DG14" s="28"/>
      <c r="DH14" s="149">
        <v>2016</v>
      </c>
      <c r="DI14" s="149">
        <v>2</v>
      </c>
      <c r="DJ14" s="124">
        <f t="shared" si="45"/>
        <v>371</v>
      </c>
      <c r="DK14" s="280">
        <f t="shared" ref="DK14:DL14" si="216">DJ14+12</f>
        <v>383</v>
      </c>
      <c r="DL14" s="280">
        <f t="shared" si="216"/>
        <v>395</v>
      </c>
      <c r="DM14" s="150">
        <f t="shared" si="47"/>
        <v>395</v>
      </c>
      <c r="DN14" s="28"/>
      <c r="DO14" s="149">
        <v>2017</v>
      </c>
      <c r="DP14" s="149">
        <v>2</v>
      </c>
      <c r="DQ14" s="124">
        <f t="shared" si="48"/>
        <v>395</v>
      </c>
      <c r="DR14" s="280">
        <f t="shared" ref="DR14:DS14" si="217">DQ14+12</f>
        <v>407</v>
      </c>
      <c r="DS14" s="280">
        <f t="shared" si="217"/>
        <v>419</v>
      </c>
      <c r="DT14" s="150">
        <f t="shared" si="50"/>
        <v>419</v>
      </c>
      <c r="DU14" s="28"/>
      <c r="DV14" s="149">
        <v>2018</v>
      </c>
      <c r="DW14" s="149">
        <v>2</v>
      </c>
      <c r="DX14" s="124">
        <f t="shared" si="51"/>
        <v>419</v>
      </c>
      <c r="DY14" s="280">
        <f t="shared" ref="DY14:DZ14" si="218">DX14+12</f>
        <v>431</v>
      </c>
      <c r="DZ14" s="280">
        <f t="shared" si="218"/>
        <v>443</v>
      </c>
      <c r="EA14" s="150">
        <f t="shared" si="53"/>
        <v>443</v>
      </c>
      <c r="EB14" s="28"/>
      <c r="EC14" s="149">
        <v>2019</v>
      </c>
      <c r="ED14" s="149">
        <v>2</v>
      </c>
      <c r="EE14" s="124">
        <f t="shared" si="54"/>
        <v>443</v>
      </c>
      <c r="EF14" s="280">
        <f t="shared" ref="EF14:EG14" si="219">EE14+12</f>
        <v>455</v>
      </c>
      <c r="EG14" s="280">
        <f t="shared" si="219"/>
        <v>467</v>
      </c>
      <c r="EH14" s="150">
        <f t="shared" si="56"/>
        <v>467</v>
      </c>
      <c r="EI14" s="28"/>
      <c r="EJ14" s="149">
        <v>2020</v>
      </c>
      <c r="EK14" s="149">
        <v>2</v>
      </c>
      <c r="EL14" s="124">
        <f t="shared" si="57"/>
        <v>467</v>
      </c>
      <c r="EM14" s="280">
        <f t="shared" ref="EM14:EN14" si="220">EL14+12</f>
        <v>479</v>
      </c>
      <c r="EN14" s="280">
        <f t="shared" si="220"/>
        <v>491</v>
      </c>
      <c r="EO14" s="150">
        <f t="shared" si="0"/>
        <v>491</v>
      </c>
    </row>
    <row r="15" spans="1:145">
      <c r="A15" s="123">
        <v>2012</v>
      </c>
      <c r="B15" s="43">
        <f>GEOMEAN(CR4:CR15)</f>
        <v>318.48129110678121</v>
      </c>
      <c r="C15" s="126">
        <f>GEOMEAN(CR4:CR6)</f>
        <v>313.99893842528576</v>
      </c>
      <c r="D15" s="126">
        <f>GEOMEAN(CR4:CR11)</f>
        <v>316.49170588685803</v>
      </c>
      <c r="E15" s="126">
        <f>GEOMEAN(CR4:CR14)</f>
        <v>317.98427573432622</v>
      </c>
      <c r="G15" s="26">
        <v>2001</v>
      </c>
      <c r="H15" s="26">
        <v>3</v>
      </c>
      <c r="I15" s="124">
        <v>12</v>
      </c>
      <c r="J15" s="280">
        <f t="shared" si="1"/>
        <v>24</v>
      </c>
      <c r="K15" s="281">
        <f t="shared" si="1"/>
        <v>36</v>
      </c>
      <c r="L15" s="125">
        <f t="shared" si="2"/>
        <v>36</v>
      </c>
      <c r="N15" s="26">
        <v>2002</v>
      </c>
      <c r="O15" s="26">
        <v>3</v>
      </c>
      <c r="P15" s="124">
        <f t="shared" si="3"/>
        <v>36</v>
      </c>
      <c r="Q15" s="280">
        <f t="shared" si="4"/>
        <v>48</v>
      </c>
      <c r="R15" s="280">
        <f t="shared" si="4"/>
        <v>60</v>
      </c>
      <c r="S15" s="125">
        <f t="shared" si="5"/>
        <v>60</v>
      </c>
      <c r="U15" s="26">
        <v>2003</v>
      </c>
      <c r="V15" s="26">
        <v>3</v>
      </c>
      <c r="W15" s="124">
        <f t="shared" si="6"/>
        <v>60</v>
      </c>
      <c r="X15" s="280">
        <f t="shared" ref="X15:Y15" si="221">W15+12</f>
        <v>72</v>
      </c>
      <c r="Y15" s="280">
        <f t="shared" si="221"/>
        <v>84</v>
      </c>
      <c r="Z15" s="125">
        <f t="shared" si="8"/>
        <v>84</v>
      </c>
      <c r="AB15" s="26">
        <v>2004</v>
      </c>
      <c r="AC15" s="26">
        <v>3</v>
      </c>
      <c r="AD15" s="124">
        <f t="shared" si="9"/>
        <v>84</v>
      </c>
      <c r="AE15" s="280">
        <f t="shared" ref="AE15:AF15" si="222">AD15+12</f>
        <v>96</v>
      </c>
      <c r="AF15" s="280">
        <f t="shared" si="222"/>
        <v>108</v>
      </c>
      <c r="AG15" s="125">
        <f t="shared" si="11"/>
        <v>108</v>
      </c>
      <c r="AI15" s="26">
        <v>2005</v>
      </c>
      <c r="AJ15" s="26">
        <v>3</v>
      </c>
      <c r="AK15" s="124">
        <f t="shared" si="12"/>
        <v>108</v>
      </c>
      <c r="AL15" s="280">
        <f t="shared" ref="AL15:AM15" si="223">AK15+12</f>
        <v>120</v>
      </c>
      <c r="AM15" s="280">
        <f t="shared" si="223"/>
        <v>132</v>
      </c>
      <c r="AN15" s="125">
        <f t="shared" si="14"/>
        <v>132</v>
      </c>
      <c r="AP15" s="26">
        <v>2006</v>
      </c>
      <c r="AQ15" s="26">
        <v>3</v>
      </c>
      <c r="AR15" s="124">
        <f t="shared" si="15"/>
        <v>132</v>
      </c>
      <c r="AS15" s="280">
        <f t="shared" ref="AS15:AT15" si="224">AR15+12</f>
        <v>144</v>
      </c>
      <c r="AT15" s="280">
        <f t="shared" si="224"/>
        <v>156</v>
      </c>
      <c r="AU15" s="125">
        <f t="shared" si="17"/>
        <v>156</v>
      </c>
      <c r="AW15" s="26">
        <v>2007</v>
      </c>
      <c r="AX15" s="26">
        <v>3</v>
      </c>
      <c r="AY15" s="124">
        <f t="shared" si="18"/>
        <v>156</v>
      </c>
      <c r="AZ15" s="280">
        <f t="shared" ref="AZ15:BA15" si="225">AY15+12</f>
        <v>168</v>
      </c>
      <c r="BA15" s="280">
        <f t="shared" si="225"/>
        <v>180</v>
      </c>
      <c r="BB15" s="125">
        <f t="shared" si="20"/>
        <v>180</v>
      </c>
      <c r="BD15" s="26">
        <v>2008</v>
      </c>
      <c r="BE15" s="26">
        <v>3</v>
      </c>
      <c r="BF15" s="124">
        <f t="shared" si="21"/>
        <v>180</v>
      </c>
      <c r="BG15" s="280">
        <f t="shared" ref="BG15:BH15" si="226">BF15+12</f>
        <v>192</v>
      </c>
      <c r="BH15" s="280">
        <f t="shared" si="226"/>
        <v>204</v>
      </c>
      <c r="BI15" s="125">
        <f t="shared" si="23"/>
        <v>204</v>
      </c>
      <c r="BK15" s="26">
        <v>2009</v>
      </c>
      <c r="BL15" s="26">
        <v>3</v>
      </c>
      <c r="BM15" s="124">
        <f t="shared" si="24"/>
        <v>204</v>
      </c>
      <c r="BN15" s="280">
        <f t="shared" ref="BN15:BO15" si="227">BM15+12</f>
        <v>216</v>
      </c>
      <c r="BO15" s="280">
        <f t="shared" si="227"/>
        <v>228</v>
      </c>
      <c r="BP15" s="125">
        <f t="shared" si="26"/>
        <v>228</v>
      </c>
      <c r="BR15" s="26">
        <v>2010</v>
      </c>
      <c r="BS15" s="26">
        <v>3</v>
      </c>
      <c r="BT15" s="124">
        <f t="shared" si="27"/>
        <v>228</v>
      </c>
      <c r="BU15" s="280">
        <f t="shared" ref="BU15:BV15" si="228">BT15+12</f>
        <v>240</v>
      </c>
      <c r="BV15" s="280">
        <f t="shared" si="228"/>
        <v>252</v>
      </c>
      <c r="BW15" s="125">
        <f t="shared" si="29"/>
        <v>252</v>
      </c>
      <c r="BY15" s="26">
        <v>2011</v>
      </c>
      <c r="BZ15" s="26">
        <v>3</v>
      </c>
      <c r="CA15" s="124">
        <f t="shared" si="30"/>
        <v>252</v>
      </c>
      <c r="CB15" s="280">
        <f t="shared" ref="CB15:CC15" si="229">CA15+12</f>
        <v>264</v>
      </c>
      <c r="CC15" s="280">
        <f t="shared" si="229"/>
        <v>276</v>
      </c>
      <c r="CD15" s="125">
        <f t="shared" si="32"/>
        <v>276</v>
      </c>
      <c r="CF15" s="26">
        <v>2012</v>
      </c>
      <c r="CG15" s="26">
        <v>3</v>
      </c>
      <c r="CH15" s="124">
        <f t="shared" si="33"/>
        <v>276</v>
      </c>
      <c r="CI15" s="280">
        <f t="shared" ref="CI15:CJ15" si="230">CH15+12</f>
        <v>288</v>
      </c>
      <c r="CJ15" s="280">
        <f t="shared" si="230"/>
        <v>300</v>
      </c>
      <c r="CK15" s="125">
        <f t="shared" si="35"/>
        <v>300</v>
      </c>
      <c r="CM15" s="26">
        <v>2013</v>
      </c>
      <c r="CN15" s="26">
        <v>3</v>
      </c>
      <c r="CO15" s="124">
        <f t="shared" si="36"/>
        <v>300</v>
      </c>
      <c r="CP15" s="280">
        <f t="shared" ref="CP15:CQ15" si="231">CO15+12</f>
        <v>312</v>
      </c>
      <c r="CQ15" s="280">
        <f t="shared" si="231"/>
        <v>324</v>
      </c>
      <c r="CR15" s="125">
        <f t="shared" si="38"/>
        <v>324</v>
      </c>
      <c r="CS15" s="125"/>
      <c r="CT15" s="26">
        <v>2014</v>
      </c>
      <c r="CU15" s="26">
        <v>3</v>
      </c>
      <c r="CV15" s="124">
        <f t="shared" si="39"/>
        <v>324</v>
      </c>
      <c r="CW15" s="280">
        <f t="shared" ref="CW15:CX15" si="232">CV15+12</f>
        <v>336</v>
      </c>
      <c r="CX15" s="280">
        <f t="shared" si="232"/>
        <v>348</v>
      </c>
      <c r="CY15" s="125">
        <f t="shared" si="41"/>
        <v>348</v>
      </c>
      <c r="DA15" s="26">
        <v>2015</v>
      </c>
      <c r="DB15" s="26">
        <v>3</v>
      </c>
      <c r="DC15" s="124">
        <f t="shared" si="42"/>
        <v>348</v>
      </c>
      <c r="DD15" s="280">
        <f t="shared" ref="DD15:DE15" si="233">DC15+12</f>
        <v>360</v>
      </c>
      <c r="DE15" s="280">
        <f t="shared" si="233"/>
        <v>372</v>
      </c>
      <c r="DF15" s="125">
        <f t="shared" si="44"/>
        <v>372</v>
      </c>
      <c r="DH15" s="26">
        <v>2016</v>
      </c>
      <c r="DI15" s="26">
        <v>3</v>
      </c>
      <c r="DJ15" s="124">
        <f t="shared" si="45"/>
        <v>372</v>
      </c>
      <c r="DK15" s="280">
        <f t="shared" ref="DK15:DL15" si="234">DJ15+12</f>
        <v>384</v>
      </c>
      <c r="DL15" s="280">
        <f t="shared" si="234"/>
        <v>396</v>
      </c>
      <c r="DM15" s="125">
        <f t="shared" si="47"/>
        <v>396</v>
      </c>
      <c r="DO15" s="26">
        <v>2017</v>
      </c>
      <c r="DP15" s="26">
        <v>3</v>
      </c>
      <c r="DQ15" s="124">
        <f t="shared" si="48"/>
        <v>396</v>
      </c>
      <c r="DR15" s="280">
        <f t="shared" ref="DR15:DS15" si="235">DQ15+12</f>
        <v>408</v>
      </c>
      <c r="DS15" s="280">
        <f t="shared" si="235"/>
        <v>420</v>
      </c>
      <c r="DT15" s="125">
        <f t="shared" si="50"/>
        <v>420</v>
      </c>
      <c r="DV15" s="26">
        <v>2018</v>
      </c>
      <c r="DW15" s="26">
        <v>3</v>
      </c>
      <c r="DX15" s="124">
        <f t="shared" si="51"/>
        <v>420</v>
      </c>
      <c r="DY15" s="280">
        <f t="shared" ref="DY15:DZ15" si="236">DX15+12</f>
        <v>432</v>
      </c>
      <c r="DZ15" s="280">
        <f t="shared" si="236"/>
        <v>444</v>
      </c>
      <c r="EA15" s="125">
        <f t="shared" si="53"/>
        <v>444</v>
      </c>
      <c r="EC15" s="26">
        <v>2019</v>
      </c>
      <c r="ED15" s="26">
        <v>3</v>
      </c>
      <c r="EE15" s="124">
        <f t="shared" si="54"/>
        <v>444</v>
      </c>
      <c r="EF15" s="280">
        <f t="shared" ref="EF15:EG15" si="237">EE15+12</f>
        <v>456</v>
      </c>
      <c r="EG15" s="280">
        <f t="shared" si="237"/>
        <v>468</v>
      </c>
      <c r="EH15" s="125">
        <f t="shared" si="56"/>
        <v>468</v>
      </c>
      <c r="EJ15" s="26">
        <v>2020</v>
      </c>
      <c r="EK15" s="26">
        <v>3</v>
      </c>
      <c r="EL15" s="124">
        <f t="shared" si="57"/>
        <v>468</v>
      </c>
      <c r="EM15" s="280">
        <f t="shared" ref="EM15:EN15" si="238">EL15+12</f>
        <v>480</v>
      </c>
      <c r="EN15" s="280">
        <f t="shared" si="238"/>
        <v>492</v>
      </c>
      <c r="EO15" t="s">
        <v>254</v>
      </c>
    </row>
    <row r="16" spans="1:145">
      <c r="A16" s="123">
        <v>2013</v>
      </c>
      <c r="B16" s="43">
        <f>GEOMEAN(CY4:CY15)</f>
        <v>342.48260227229207</v>
      </c>
      <c r="C16" s="126">
        <f>GEOMEAN(CY4:CY6)</f>
        <v>337.99901380382863</v>
      </c>
      <c r="D16" s="126">
        <f>GEOMEAN(CY4:CY11)</f>
        <v>340.49229052862682</v>
      </c>
      <c r="E16" s="126">
        <f>GEOMEAN(CY4:CY14)</f>
        <v>341.98537931690305</v>
      </c>
      <c r="L16" s="125"/>
      <c r="S16" s="125"/>
      <c r="Z16" s="125"/>
      <c r="AG16" s="125"/>
      <c r="AN16" s="125"/>
      <c r="AU16" s="125"/>
      <c r="BB16" s="125"/>
      <c r="BI16" s="125"/>
      <c r="BP16" s="125"/>
      <c r="BW16" s="125"/>
      <c r="CD16" s="125"/>
      <c r="CK16" s="125"/>
      <c r="CR16" s="125"/>
      <c r="CS16" s="125"/>
      <c r="CY16" s="125"/>
      <c r="DF16" s="125"/>
      <c r="DM16" s="125"/>
      <c r="DT16" s="125"/>
      <c r="EA16" s="125"/>
      <c r="EH16" s="125"/>
      <c r="EN16" s="125"/>
    </row>
    <row r="17" spans="1:145">
      <c r="A17" s="123">
        <v>2014</v>
      </c>
      <c r="B17" s="43">
        <f>GEOMEAN(DF4:DF15)</f>
        <v>366.48374168477301</v>
      </c>
      <c r="C17" s="126">
        <f>GEOMEAN(DF4:DF6)</f>
        <v>361.99907918734465</v>
      </c>
      <c r="D17" s="126">
        <f>GEOMEAN(DF4:DF11)</f>
        <v>364.4927981743474</v>
      </c>
      <c r="E17" s="126">
        <f>GEOMEAN(DF4:DF14)</f>
        <v>365.98633814506059</v>
      </c>
      <c r="L17" s="125"/>
      <c r="S17" s="125"/>
      <c r="Z17" s="125"/>
      <c r="AG17" s="125"/>
      <c r="AN17" s="125"/>
      <c r="AU17" s="125"/>
      <c r="BB17" s="125"/>
      <c r="BI17" s="125"/>
      <c r="BP17" s="125"/>
      <c r="BW17" s="125"/>
      <c r="CD17" s="125"/>
      <c r="CK17" s="125"/>
      <c r="CR17" s="125"/>
      <c r="CS17" s="125"/>
      <c r="CY17" s="125"/>
      <c r="DF17" s="125"/>
      <c r="DM17" s="125"/>
      <c r="DT17" s="125"/>
      <c r="EA17" s="125"/>
      <c r="EH17" s="125"/>
      <c r="EN17" s="125"/>
    </row>
    <row r="18" spans="1:145">
      <c r="A18" s="123">
        <v>2015</v>
      </c>
      <c r="B18" s="43">
        <f>GEOMEAN(DM4:DM15)</f>
        <v>390.48474101891452</v>
      </c>
      <c r="C18" s="126">
        <f>GEOMEAN(DM4:DM6)</f>
        <v>385.99913644020967</v>
      </c>
      <c r="D18" s="126">
        <f>GEOMEAN(DM4:DM11)</f>
        <v>388.49324309494654</v>
      </c>
      <c r="E18" s="126">
        <f>GEOMEAN(DM4:DM14)</f>
        <v>389.9871789476768</v>
      </c>
      <c r="K18" t="s">
        <v>255</v>
      </c>
      <c r="L18" s="125">
        <f>COUNT(L4:L15)</f>
        <v>12</v>
      </c>
      <c r="R18" t="s">
        <v>255</v>
      </c>
      <c r="S18" s="125">
        <f>COUNT(S4:S15)</f>
        <v>12</v>
      </c>
      <c r="Y18" t="s">
        <v>255</v>
      </c>
      <c r="Z18" s="125">
        <f>COUNT(Z4:Z15)</f>
        <v>12</v>
      </c>
      <c r="AF18" t="s">
        <v>255</v>
      </c>
      <c r="AG18" s="125">
        <f>COUNT(AG4:AG15)</f>
        <v>12</v>
      </c>
      <c r="AM18" t="s">
        <v>255</v>
      </c>
      <c r="AN18" s="125">
        <f>COUNT(AN4:AN15)</f>
        <v>12</v>
      </c>
      <c r="AT18" t="s">
        <v>255</v>
      </c>
      <c r="AU18" s="125">
        <f>COUNT(AU4:AU15)</f>
        <v>12</v>
      </c>
      <c r="BA18" t="s">
        <v>255</v>
      </c>
      <c r="BB18" s="125">
        <f>COUNT(BB4:BB15)</f>
        <v>12</v>
      </c>
      <c r="BH18" t="s">
        <v>255</v>
      </c>
      <c r="BI18" s="125">
        <f>COUNT(BI4:BI15)</f>
        <v>12</v>
      </c>
      <c r="BO18" t="s">
        <v>255</v>
      </c>
      <c r="BP18" s="125">
        <f>COUNT(BP4:BP15)</f>
        <v>12</v>
      </c>
      <c r="BV18" t="s">
        <v>255</v>
      </c>
      <c r="BW18" s="125">
        <f>COUNT(BW4:BW15)</f>
        <v>12</v>
      </c>
      <c r="CC18" t="s">
        <v>255</v>
      </c>
      <c r="CD18" s="125">
        <f>COUNT(CD4:CD15)</f>
        <v>12</v>
      </c>
      <c r="CJ18" t="s">
        <v>255</v>
      </c>
      <c r="CK18" s="125">
        <f>COUNT(CK4:CK15)</f>
        <v>12</v>
      </c>
      <c r="CQ18" t="s">
        <v>255</v>
      </c>
      <c r="CR18" s="125">
        <f>COUNT(CR4:CR15)</f>
        <v>12</v>
      </c>
      <c r="CX18" t="s">
        <v>255</v>
      </c>
      <c r="CY18" s="125">
        <f>COUNT(CY4:CY15)</f>
        <v>12</v>
      </c>
      <c r="DE18" t="s">
        <v>255</v>
      </c>
      <c r="DF18" s="125">
        <f>COUNT(DF4:DF15)</f>
        <v>12</v>
      </c>
      <c r="DL18" t="s">
        <v>255</v>
      </c>
      <c r="DM18" s="125">
        <f>COUNT(DM4:DM15)</f>
        <v>12</v>
      </c>
      <c r="DS18" t="s">
        <v>255</v>
      </c>
      <c r="DT18" s="125">
        <f>COUNT(DT4:DT15)</f>
        <v>12</v>
      </c>
      <c r="DZ18" t="s">
        <v>255</v>
      </c>
      <c r="EA18" s="125">
        <f>COUNT(EA4:EA15)</f>
        <v>12</v>
      </c>
      <c r="EG18" t="s">
        <v>255</v>
      </c>
      <c r="EH18" s="125">
        <f>COUNT(EH4:EH15)</f>
        <v>12</v>
      </c>
      <c r="EN18" t="s">
        <v>255</v>
      </c>
      <c r="EO18" s="125">
        <f>COUNT(EO4:EO15)</f>
        <v>11</v>
      </c>
    </row>
    <row r="19" spans="1:145">
      <c r="A19" s="123">
        <v>2016</v>
      </c>
      <c r="B19" s="43">
        <f>GEOMEAN(DT4:DT15)</f>
        <v>414.48562461154876</v>
      </c>
      <c r="C19" s="126">
        <f>GEOMEAN(DT4:DT6)</f>
        <v>409.99918699025778</v>
      </c>
      <c r="D19" s="126">
        <f>GEOMEAN(DT4:DT11)</f>
        <v>412.49363623974801</v>
      </c>
      <c r="E19" s="126">
        <f>GEOMEAN(DT4:DT14)</f>
        <v>413.9879222543081</v>
      </c>
      <c r="L19" s="125"/>
      <c r="S19" s="125"/>
      <c r="Z19" s="125"/>
      <c r="AG19" s="125"/>
      <c r="AN19" s="125"/>
      <c r="AU19" s="125"/>
      <c r="BB19" s="125"/>
      <c r="BI19" s="125"/>
      <c r="BP19" s="125"/>
      <c r="BW19" s="125"/>
      <c r="CD19" s="125"/>
      <c r="CK19" s="125"/>
      <c r="CR19" s="125"/>
      <c r="CS19" s="125"/>
      <c r="CY19" s="125"/>
      <c r="DF19" s="125"/>
      <c r="DM19" s="125"/>
      <c r="DT19" s="125"/>
      <c r="EA19" s="125"/>
      <c r="EH19" s="125"/>
      <c r="EN19" s="125"/>
    </row>
    <row r="20" spans="1:145">
      <c r="A20" s="123">
        <v>2017</v>
      </c>
      <c r="B20" s="43">
        <f>GEOMEAN(EA4:EA15)</f>
        <v>438.48641147029088</v>
      </c>
      <c r="C20" s="126">
        <f>GEOMEAN(EA4:EA6)</f>
        <v>433.99923194948559</v>
      </c>
      <c r="D20" s="126">
        <f>GEOMEAN(EA4:EA11)</f>
        <v>436.49398614973978</v>
      </c>
      <c r="E20" s="126">
        <f>GEOMEAN(EA4:EA14)</f>
        <v>437.98858409403283</v>
      </c>
      <c r="L20" s="125"/>
      <c r="S20" s="125"/>
      <c r="Z20" s="125"/>
      <c r="AG20" s="125"/>
      <c r="AN20" s="125"/>
      <c r="AU20" s="125"/>
      <c r="BB20" s="125"/>
      <c r="BI20" s="125"/>
      <c r="BP20" s="125"/>
      <c r="BW20" s="125"/>
      <c r="CD20" s="125"/>
      <c r="CK20" s="125"/>
      <c r="CR20" s="125"/>
      <c r="CS20" s="125"/>
      <c r="CY20" s="125"/>
      <c r="DF20" s="125"/>
      <c r="DM20" s="125"/>
      <c r="DT20" s="125"/>
      <c r="EA20" s="125"/>
      <c r="EH20" s="125"/>
      <c r="EN20" s="125"/>
    </row>
    <row r="21" spans="1:145">
      <c r="A21" s="123">
        <v>2018</v>
      </c>
      <c r="B21" s="43">
        <f>GEOMEAN(EH4:EH15)</f>
        <v>462.48711665659943</v>
      </c>
      <c r="C21" s="126">
        <f>GEOMEAN(EH4:EH6)</f>
        <v>457.99927219680558</v>
      </c>
      <c r="D21" s="126">
        <f>GEOMEAN(EH4:EH11)</f>
        <v>460.494299585222</v>
      </c>
      <c r="E21" s="126">
        <f>GEOMEAN(EH4:EH14)</f>
        <v>461.98917716465053</v>
      </c>
      <c r="L21" s="125"/>
      <c r="S21" s="125"/>
      <c r="Z21" s="125"/>
      <c r="AG21" s="125"/>
      <c r="AN21" s="125"/>
      <c r="AU21" s="125"/>
      <c r="BB21" s="125"/>
      <c r="BI21" s="125"/>
      <c r="BP21" s="125"/>
      <c r="BW21" s="125"/>
      <c r="CD21" s="125"/>
      <c r="CK21" s="125"/>
      <c r="CR21" s="125"/>
      <c r="CS21" s="125"/>
      <c r="CY21" s="125"/>
      <c r="DF21" s="125"/>
      <c r="DM21" s="125"/>
      <c r="DT21" s="125"/>
      <c r="EA21" s="125"/>
      <c r="EH21" s="125"/>
      <c r="EN21" s="125"/>
    </row>
    <row r="22" spans="1:145">
      <c r="A22" s="123">
        <v>2019</v>
      </c>
      <c r="B22" s="43">
        <f>GEOMEAN($EO4:$EO15)</f>
        <v>485.98971165537404</v>
      </c>
      <c r="C22" s="111">
        <f>GEOMEAN($EO4:$EO6)</f>
        <v>481.99930843607552</v>
      </c>
      <c r="D22" s="111">
        <f>GEOMEAN($EO4:$EO11)</f>
        <v>484.49458196688681</v>
      </c>
      <c r="E22" s="111">
        <f>GEOMEAN($EO4:$EO14)</f>
        <v>485.98971165537404</v>
      </c>
      <c r="L22" s="125"/>
      <c r="S22" s="125"/>
      <c r="Z22" s="125"/>
      <c r="AG22" s="125"/>
      <c r="AN22" s="125"/>
      <c r="AU22" s="125"/>
      <c r="BB22" s="125"/>
      <c r="BI22" s="125"/>
      <c r="BP22" s="125"/>
      <c r="BW22" s="125"/>
      <c r="CD22" s="125"/>
      <c r="CK22" s="125"/>
      <c r="CR22" s="125"/>
      <c r="CS22" s="125"/>
      <c r="CY22" s="125"/>
      <c r="DF22" s="125"/>
      <c r="DM22" s="125"/>
      <c r="DT22" s="125"/>
      <c r="EA22" s="125"/>
      <c r="EH22" s="125"/>
      <c r="EN22" s="125"/>
    </row>
  </sheetData>
  <mergeCells count="20">
    <mergeCell ref="EC2:EG2"/>
    <mergeCell ref="EJ2:EN2"/>
    <mergeCell ref="CM2:CQ2"/>
    <mergeCell ref="CT2:CX2"/>
    <mergeCell ref="DA2:DE2"/>
    <mergeCell ref="DH2:DL2"/>
    <mergeCell ref="DO2:DS2"/>
    <mergeCell ref="DV2:DZ2"/>
    <mergeCell ref="CF2:CJ2"/>
    <mergeCell ref="G2:K2"/>
    <mergeCell ref="N2:R2"/>
    <mergeCell ref="U2:Y2"/>
    <mergeCell ref="AB2:AF2"/>
    <mergeCell ref="AI2:AM2"/>
    <mergeCell ref="AP2:AT2"/>
    <mergeCell ref="AW2:BA2"/>
    <mergeCell ref="BD2:BH2"/>
    <mergeCell ref="BK2:BO2"/>
    <mergeCell ref="BR2:BV2"/>
    <mergeCell ref="BY2:CC2"/>
  </mergeCells>
  <phoneticPr fontId="16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6EC8-5EF4-4FCC-95A6-DB3C878C509B}">
  <sheetPr>
    <tabColor rgb="FFFFFF00"/>
    <pageSetUpPr fitToPage="1"/>
  </sheetPr>
  <dimension ref="A1:GL1823"/>
  <sheetViews>
    <sheetView topLeftCell="BZ9" zoomScale="70" zoomScaleNormal="70" workbookViewId="0">
      <selection activeCell="CP31" sqref="CP31"/>
    </sheetView>
  </sheetViews>
  <sheetFormatPr baseColWidth="10" defaultColWidth="8.83203125" defaultRowHeight="15"/>
  <cols>
    <col min="2" max="2" width="21" style="43" bestFit="1" customWidth="1"/>
    <col min="3" max="3" width="14.6640625" customWidth="1"/>
    <col min="4" max="5" width="17.6640625" bestFit="1" customWidth="1"/>
    <col min="6" max="6" width="3.83203125" style="127" customWidth="1"/>
    <col min="7" max="8" width="3.83203125" customWidth="1"/>
    <col min="9" max="9" width="9" style="112"/>
    <col min="17" max="17" width="11.6640625" bestFit="1" customWidth="1"/>
    <col min="18" max="21" width="10.83203125" customWidth="1"/>
    <col min="22" max="22" width="6.6640625" customWidth="1"/>
    <col min="23" max="23" width="13.1640625" style="133" bestFit="1" customWidth="1"/>
    <col min="24" max="25" width="3.6640625" customWidth="1"/>
    <col min="26" max="26" width="11.6640625" bestFit="1" customWidth="1"/>
    <col min="27" max="27" width="5.5" bestFit="1" customWidth="1"/>
    <col min="28" max="29" width="3.5" bestFit="1" customWidth="1"/>
    <col min="30" max="30" width="5.1640625" bestFit="1" customWidth="1"/>
    <col min="31" max="31" width="6.6640625" bestFit="1" customWidth="1"/>
    <col min="32" max="32" width="13.1640625" style="133" bestFit="1" customWidth="1"/>
    <col min="35" max="35" width="11.6640625" bestFit="1" customWidth="1"/>
    <col min="36" max="36" width="5.5" bestFit="1" customWidth="1"/>
    <col min="37" max="38" width="3.5" bestFit="1" customWidth="1"/>
    <col min="39" max="39" width="5.1640625" bestFit="1" customWidth="1"/>
    <col min="40" max="40" width="6.6640625" bestFit="1" customWidth="1"/>
    <col min="41" max="41" width="12.6640625" style="133" bestFit="1" customWidth="1"/>
    <col min="44" max="44" width="11.6640625" bestFit="1" customWidth="1"/>
    <col min="45" max="45" width="5.5" bestFit="1" customWidth="1"/>
    <col min="46" max="47" width="3.5" bestFit="1" customWidth="1"/>
    <col min="48" max="48" width="5.1640625" bestFit="1" customWidth="1"/>
    <col min="49" max="49" width="6.6640625" bestFit="1" customWidth="1"/>
    <col min="50" max="50" width="12.6640625" style="133" bestFit="1" customWidth="1"/>
    <col min="53" max="53" width="11.6640625" bestFit="1" customWidth="1"/>
    <col min="54" max="54" width="5.5" bestFit="1" customWidth="1"/>
    <col min="55" max="56" width="3.5" bestFit="1" customWidth="1"/>
    <col min="57" max="57" width="5.1640625" bestFit="1" customWidth="1"/>
    <col min="58" max="58" width="7.5" bestFit="1" customWidth="1"/>
    <col min="59" max="59" width="13.1640625" style="133" bestFit="1" customWidth="1"/>
    <col min="62" max="62" width="11.6640625" bestFit="1" customWidth="1"/>
    <col min="63" max="63" width="5.5" bestFit="1" customWidth="1"/>
    <col min="64" max="65" width="3.5" bestFit="1" customWidth="1"/>
    <col min="66" max="66" width="5.1640625" bestFit="1" customWidth="1"/>
    <col min="67" max="67" width="6.6640625" bestFit="1" customWidth="1"/>
    <col min="68" max="68" width="12.6640625" style="133" bestFit="1" customWidth="1"/>
    <col min="71" max="71" width="11.6640625" bestFit="1" customWidth="1"/>
    <col min="72" max="72" width="5.5" bestFit="1" customWidth="1"/>
    <col min="73" max="74" width="3.5" bestFit="1" customWidth="1"/>
    <col min="75" max="75" width="5.1640625" bestFit="1" customWidth="1"/>
    <col min="76" max="76" width="6.6640625" bestFit="1" customWidth="1"/>
    <col min="77" max="77" width="12.6640625" style="133" bestFit="1" customWidth="1"/>
    <col min="80" max="80" width="11.6640625" bestFit="1" customWidth="1"/>
    <col min="81" max="81" width="5.5" bestFit="1" customWidth="1"/>
    <col min="82" max="83" width="3.5" bestFit="1" customWidth="1"/>
    <col min="84" max="84" width="5.1640625" bestFit="1" customWidth="1"/>
    <col min="85" max="85" width="7.5" bestFit="1" customWidth="1"/>
    <col min="86" max="86" width="12.6640625" style="133" bestFit="1" customWidth="1"/>
    <col min="89" max="89" width="11.6640625" bestFit="1" customWidth="1"/>
    <col min="90" max="90" width="5.5" bestFit="1" customWidth="1"/>
    <col min="91" max="92" width="3.5" bestFit="1" customWidth="1"/>
    <col min="93" max="93" width="5.1640625" bestFit="1" customWidth="1"/>
    <col min="94" max="94" width="6.6640625" bestFit="1" customWidth="1"/>
    <col min="95" max="95" width="13.1640625" style="133" bestFit="1" customWidth="1"/>
    <col min="98" max="98" width="11.6640625" bestFit="1" customWidth="1"/>
    <col min="99" max="99" width="5.5" bestFit="1" customWidth="1"/>
    <col min="100" max="101" width="3.5" bestFit="1" customWidth="1"/>
    <col min="102" max="102" width="5.1640625" bestFit="1" customWidth="1"/>
    <col min="103" max="103" width="6.6640625" bestFit="1" customWidth="1"/>
    <col min="104" max="104" width="12.6640625" style="133" bestFit="1" customWidth="1"/>
    <col min="107" max="107" width="11.6640625" bestFit="1" customWidth="1"/>
    <col min="108" max="108" width="5.5" bestFit="1" customWidth="1"/>
    <col min="109" max="110" width="3.5" bestFit="1" customWidth="1"/>
    <col min="111" max="111" width="5.1640625" bestFit="1" customWidth="1"/>
    <col min="112" max="112" width="6.6640625" bestFit="1" customWidth="1"/>
    <col min="113" max="113" width="12.6640625" style="133" bestFit="1" customWidth="1"/>
    <col min="116" max="116" width="11.6640625" bestFit="1" customWidth="1"/>
    <col min="117" max="117" width="5.5" bestFit="1" customWidth="1"/>
    <col min="118" max="119" width="3.5" bestFit="1" customWidth="1"/>
    <col min="120" max="120" width="5.1640625" bestFit="1" customWidth="1"/>
    <col min="121" max="121" width="7.5" bestFit="1" customWidth="1"/>
    <col min="122" max="122" width="12.6640625" style="133" bestFit="1" customWidth="1"/>
    <col min="125" max="125" width="11.6640625" bestFit="1" customWidth="1"/>
    <col min="126" max="126" width="5.5" bestFit="1" customWidth="1"/>
    <col min="127" max="128" width="3.5" bestFit="1" customWidth="1"/>
    <col min="129" max="129" width="5.1640625" bestFit="1" customWidth="1"/>
    <col min="130" max="130" width="6.6640625" bestFit="1" customWidth="1"/>
    <col min="131" max="131" width="12.6640625" style="133" bestFit="1" customWidth="1"/>
    <col min="134" max="134" width="11.6640625" bestFit="1" customWidth="1"/>
    <col min="135" max="135" width="5.5" bestFit="1" customWidth="1"/>
    <col min="136" max="137" width="3.5" bestFit="1" customWidth="1"/>
    <col min="138" max="138" width="5.1640625" bestFit="1" customWidth="1"/>
    <col min="139" max="139" width="6.6640625" bestFit="1" customWidth="1"/>
    <col min="140" max="140" width="12.6640625" style="133" bestFit="1" customWidth="1"/>
    <col min="143" max="143" width="11.6640625" bestFit="1" customWidth="1"/>
    <col min="144" max="144" width="5.5" bestFit="1" customWidth="1"/>
    <col min="145" max="146" width="3.5" bestFit="1" customWidth="1"/>
    <col min="147" max="147" width="5.1640625" bestFit="1" customWidth="1"/>
    <col min="148" max="148" width="6.6640625" bestFit="1" customWidth="1"/>
    <col min="149" max="149" width="12.6640625" style="133" bestFit="1" customWidth="1"/>
    <col min="152" max="152" width="11.6640625" bestFit="1" customWidth="1"/>
    <col min="153" max="153" width="5.5" bestFit="1" customWidth="1"/>
    <col min="154" max="155" width="3.5" bestFit="1" customWidth="1"/>
    <col min="156" max="156" width="5.1640625" bestFit="1" customWidth="1"/>
    <col min="157" max="157" width="6.6640625" bestFit="1" customWidth="1"/>
    <col min="158" max="158" width="12.6640625" style="133" bestFit="1" customWidth="1"/>
    <col min="161" max="161" width="11.6640625" bestFit="1" customWidth="1"/>
    <col min="162" max="162" width="5.5" bestFit="1" customWidth="1"/>
    <col min="163" max="164" width="3.5" bestFit="1" customWidth="1"/>
    <col min="165" max="165" width="5.1640625" bestFit="1" customWidth="1"/>
    <col min="166" max="166" width="6.6640625" bestFit="1" customWidth="1"/>
    <col min="167" max="167" width="12.6640625" style="133" bestFit="1" customWidth="1"/>
    <col min="170" max="170" width="11.6640625" bestFit="1" customWidth="1"/>
    <col min="171" max="171" width="5.5" bestFit="1" customWidth="1"/>
    <col min="172" max="173" width="3.5" bestFit="1" customWidth="1"/>
    <col min="174" max="174" width="5.1640625" bestFit="1" customWidth="1"/>
    <col min="175" max="175" width="6.6640625" bestFit="1" customWidth="1"/>
    <col min="176" max="176" width="12.6640625" style="133" bestFit="1" customWidth="1"/>
    <col min="179" max="179" width="11.6640625" bestFit="1" customWidth="1"/>
    <col min="180" max="180" width="5.5" bestFit="1" customWidth="1"/>
    <col min="181" max="182" width="3.5" bestFit="1" customWidth="1"/>
    <col min="183" max="183" width="5.1640625" bestFit="1" customWidth="1"/>
    <col min="184" max="184" width="7.5" bestFit="1" customWidth="1"/>
    <col min="185" max="185" width="12.6640625" style="133" bestFit="1" customWidth="1"/>
    <col min="188" max="188" width="12" bestFit="1" customWidth="1"/>
  </cols>
  <sheetData>
    <row r="1" spans="1:194" s="31" customFormat="1">
      <c r="B1" s="132" t="s">
        <v>2088</v>
      </c>
      <c r="F1" s="147"/>
      <c r="I1" s="279" t="s">
        <v>258</v>
      </c>
      <c r="J1" s="279"/>
      <c r="K1" s="279"/>
      <c r="L1" s="279"/>
      <c r="M1" s="279"/>
      <c r="N1" s="279"/>
      <c r="O1" s="279"/>
      <c r="Q1" s="279" t="s">
        <v>259</v>
      </c>
      <c r="R1" s="279"/>
      <c r="S1" s="279"/>
      <c r="T1" s="279"/>
      <c r="U1" s="279"/>
      <c r="V1" s="279"/>
      <c r="W1" s="279"/>
      <c r="Z1" s="279" t="s">
        <v>260</v>
      </c>
      <c r="AA1" s="279"/>
      <c r="AB1" s="279"/>
      <c r="AC1" s="279"/>
      <c r="AD1" s="279"/>
      <c r="AE1" s="279"/>
      <c r="AF1" s="279"/>
      <c r="AI1" s="279" t="s">
        <v>261</v>
      </c>
      <c r="AJ1" s="279"/>
      <c r="AK1" s="279"/>
      <c r="AL1" s="279"/>
      <c r="AM1" s="279"/>
      <c r="AN1" s="279"/>
      <c r="AO1" s="279"/>
      <c r="AR1" s="279" t="s">
        <v>262</v>
      </c>
      <c r="AS1" s="279"/>
      <c r="AT1" s="279"/>
      <c r="AU1" s="279"/>
      <c r="AV1" s="279"/>
      <c r="AW1" s="279"/>
      <c r="AX1" s="279"/>
      <c r="BA1" s="279" t="s">
        <v>263</v>
      </c>
      <c r="BB1" s="279"/>
      <c r="BC1" s="279"/>
      <c r="BD1" s="279"/>
      <c r="BE1" s="279"/>
      <c r="BF1" s="279"/>
      <c r="BG1" s="279"/>
      <c r="BJ1" s="279" t="s">
        <v>264</v>
      </c>
      <c r="BK1" s="279"/>
      <c r="BL1" s="279"/>
      <c r="BM1" s="279"/>
      <c r="BN1" s="279"/>
      <c r="BO1" s="279"/>
      <c r="BP1" s="279"/>
      <c r="BS1" s="279" t="s">
        <v>265</v>
      </c>
      <c r="BT1" s="279"/>
      <c r="BU1" s="279"/>
      <c r="BV1" s="279"/>
      <c r="BW1" s="279"/>
      <c r="BX1" s="279"/>
      <c r="BY1" s="279"/>
      <c r="CB1" s="279" t="s">
        <v>266</v>
      </c>
      <c r="CC1" s="279"/>
      <c r="CD1" s="279"/>
      <c r="CE1" s="279"/>
      <c r="CF1" s="279"/>
      <c r="CG1" s="279"/>
      <c r="CH1" s="279"/>
      <c r="CK1" s="279" t="s">
        <v>267</v>
      </c>
      <c r="CL1" s="279"/>
      <c r="CM1" s="279"/>
      <c r="CN1" s="279"/>
      <c r="CO1" s="279"/>
      <c r="CP1" s="279"/>
      <c r="CQ1" s="279"/>
      <c r="CT1" s="279" t="s">
        <v>268</v>
      </c>
      <c r="CU1" s="279"/>
      <c r="CV1" s="279"/>
      <c r="CW1" s="279"/>
      <c r="CX1" s="279"/>
      <c r="CY1" s="279"/>
      <c r="CZ1" s="279"/>
      <c r="DC1" s="279" t="s">
        <v>269</v>
      </c>
      <c r="DD1" s="279"/>
      <c r="DE1" s="279"/>
      <c r="DF1" s="279"/>
      <c r="DG1" s="279"/>
      <c r="DH1" s="279"/>
      <c r="DI1" s="279"/>
      <c r="DL1" s="279" t="s">
        <v>270</v>
      </c>
      <c r="DM1" s="279"/>
      <c r="DN1" s="279"/>
      <c r="DO1" s="279"/>
      <c r="DP1" s="279"/>
      <c r="DQ1" s="279"/>
      <c r="DR1" s="279"/>
      <c r="DU1" s="279" t="s">
        <v>271</v>
      </c>
      <c r="DV1" s="279"/>
      <c r="DW1" s="279"/>
      <c r="DX1" s="279"/>
      <c r="DY1" s="279"/>
      <c r="DZ1" s="279"/>
      <c r="EA1" s="279"/>
      <c r="ED1" s="279" t="s">
        <v>272</v>
      </c>
      <c r="EE1" s="279"/>
      <c r="EF1" s="279"/>
      <c r="EG1" s="279"/>
      <c r="EH1" s="279"/>
      <c r="EI1" s="279"/>
      <c r="EJ1" s="279"/>
      <c r="EM1" s="279" t="s">
        <v>273</v>
      </c>
      <c r="EN1" s="279"/>
      <c r="EO1" s="279"/>
      <c r="EP1" s="279"/>
      <c r="EQ1" s="279"/>
      <c r="ER1" s="279"/>
      <c r="ES1" s="279"/>
      <c r="EV1" s="279" t="s">
        <v>274</v>
      </c>
      <c r="EW1" s="279"/>
      <c r="EX1" s="279"/>
      <c r="EY1" s="279"/>
      <c r="EZ1" s="279"/>
      <c r="FA1" s="279"/>
      <c r="FB1" s="279"/>
      <c r="FE1" s="279" t="s">
        <v>275</v>
      </c>
      <c r="FF1" s="279"/>
      <c r="FG1" s="279"/>
      <c r="FH1" s="279"/>
      <c r="FI1" s="279"/>
      <c r="FJ1" s="279"/>
      <c r="FK1" s="279"/>
      <c r="FN1" s="279" t="s">
        <v>276</v>
      </c>
      <c r="FO1" s="279"/>
      <c r="FP1" s="279"/>
      <c r="FQ1" s="279"/>
      <c r="FR1" s="279"/>
      <c r="FS1" s="279"/>
      <c r="FT1" s="279"/>
      <c r="FW1" s="279" t="s">
        <v>277</v>
      </c>
      <c r="FX1" s="279"/>
      <c r="FY1" s="279"/>
      <c r="FZ1" s="279"/>
      <c r="GA1" s="279"/>
      <c r="GB1" s="279"/>
      <c r="GC1" s="279"/>
      <c r="GF1" s="279" t="s">
        <v>278</v>
      </c>
      <c r="GG1" s="279"/>
      <c r="GH1" s="279"/>
      <c r="GI1" s="279"/>
      <c r="GJ1" s="279"/>
      <c r="GK1" s="279"/>
      <c r="GL1" s="279"/>
    </row>
    <row r="2" spans="1:194">
      <c r="B2" s="43" t="s">
        <v>2089</v>
      </c>
      <c r="C2" s="144" t="s">
        <v>116</v>
      </c>
      <c r="D2" s="145" t="s">
        <v>198</v>
      </c>
      <c r="E2" s="144" t="s">
        <v>199</v>
      </c>
      <c r="I2" s="112" t="s">
        <v>279</v>
      </c>
      <c r="J2" t="s">
        <v>11</v>
      </c>
      <c r="K2" t="s">
        <v>26</v>
      </c>
      <c r="L2" t="s">
        <v>280</v>
      </c>
      <c r="M2" t="s">
        <v>281</v>
      </c>
      <c r="N2" t="s">
        <v>282</v>
      </c>
      <c r="O2" t="s">
        <v>162</v>
      </c>
      <c r="Q2" t="s">
        <v>279</v>
      </c>
      <c r="R2" t="s">
        <v>11</v>
      </c>
      <c r="S2" t="s">
        <v>26</v>
      </c>
      <c r="T2" t="s">
        <v>280</v>
      </c>
      <c r="U2" t="s">
        <v>281</v>
      </c>
      <c r="V2" t="s">
        <v>282</v>
      </c>
      <c r="W2" s="133" t="s">
        <v>162</v>
      </c>
      <c r="Z2" t="s">
        <v>279</v>
      </c>
      <c r="AA2" t="s">
        <v>11</v>
      </c>
      <c r="AB2" t="s">
        <v>26</v>
      </c>
      <c r="AC2" t="s">
        <v>280</v>
      </c>
      <c r="AD2" t="s">
        <v>281</v>
      </c>
      <c r="AE2" t="s">
        <v>282</v>
      </c>
      <c r="AF2" s="133" t="s">
        <v>162</v>
      </c>
      <c r="AI2" t="s">
        <v>279</v>
      </c>
      <c r="AJ2" t="s">
        <v>11</v>
      </c>
      <c r="AK2" t="s">
        <v>26</v>
      </c>
      <c r="AL2" t="s">
        <v>280</v>
      </c>
      <c r="AM2" t="s">
        <v>281</v>
      </c>
      <c r="AN2" t="s">
        <v>282</v>
      </c>
      <c r="AO2" s="133" t="s">
        <v>162</v>
      </c>
      <c r="AR2" t="s">
        <v>279</v>
      </c>
      <c r="AS2" t="s">
        <v>11</v>
      </c>
      <c r="AT2" t="s">
        <v>26</v>
      </c>
      <c r="AU2" t="s">
        <v>280</v>
      </c>
      <c r="AV2" t="s">
        <v>281</v>
      </c>
      <c r="AW2" t="s">
        <v>282</v>
      </c>
      <c r="AX2" s="133" t="s">
        <v>162</v>
      </c>
      <c r="BA2" t="s">
        <v>279</v>
      </c>
      <c r="BB2" t="s">
        <v>11</v>
      </c>
      <c r="BC2" t="s">
        <v>26</v>
      </c>
      <c r="BD2" t="s">
        <v>280</v>
      </c>
      <c r="BE2" t="s">
        <v>281</v>
      </c>
      <c r="BF2" t="s">
        <v>282</v>
      </c>
      <c r="BG2" s="133" t="s">
        <v>162</v>
      </c>
      <c r="BJ2" t="s">
        <v>279</v>
      </c>
      <c r="BK2" t="s">
        <v>11</v>
      </c>
      <c r="BL2" t="s">
        <v>26</v>
      </c>
      <c r="BM2" t="s">
        <v>280</v>
      </c>
      <c r="BN2" t="s">
        <v>281</v>
      </c>
      <c r="BO2" t="s">
        <v>282</v>
      </c>
      <c r="BP2" s="133" t="s">
        <v>162</v>
      </c>
      <c r="BS2" t="s">
        <v>279</v>
      </c>
      <c r="BT2" t="s">
        <v>11</v>
      </c>
      <c r="BU2" t="s">
        <v>26</v>
      </c>
      <c r="BV2" t="s">
        <v>280</v>
      </c>
      <c r="BW2" t="s">
        <v>281</v>
      </c>
      <c r="BX2" t="s">
        <v>282</v>
      </c>
      <c r="BY2" s="133" t="s">
        <v>162</v>
      </c>
      <c r="CB2" t="s">
        <v>279</v>
      </c>
      <c r="CC2" t="s">
        <v>11</v>
      </c>
      <c r="CD2" t="s">
        <v>26</v>
      </c>
      <c r="CE2" t="s">
        <v>280</v>
      </c>
      <c r="CF2" t="s">
        <v>281</v>
      </c>
      <c r="CG2" t="s">
        <v>282</v>
      </c>
      <c r="CH2" s="133" t="s">
        <v>162</v>
      </c>
      <c r="CK2" t="s">
        <v>279</v>
      </c>
      <c r="CL2" t="s">
        <v>11</v>
      </c>
      <c r="CM2" t="s">
        <v>26</v>
      </c>
      <c r="CN2" t="s">
        <v>280</v>
      </c>
      <c r="CO2" t="s">
        <v>281</v>
      </c>
      <c r="CP2" t="s">
        <v>282</v>
      </c>
      <c r="CQ2" s="133" t="s">
        <v>162</v>
      </c>
      <c r="CT2" t="s">
        <v>279</v>
      </c>
      <c r="CU2" t="s">
        <v>11</v>
      </c>
      <c r="CV2" t="s">
        <v>26</v>
      </c>
      <c r="CW2" t="s">
        <v>280</v>
      </c>
      <c r="CX2" t="s">
        <v>281</v>
      </c>
      <c r="CY2" t="s">
        <v>282</v>
      </c>
      <c r="CZ2" s="133" t="s">
        <v>162</v>
      </c>
      <c r="DC2" t="s">
        <v>279</v>
      </c>
      <c r="DD2" t="s">
        <v>11</v>
      </c>
      <c r="DE2" t="s">
        <v>26</v>
      </c>
      <c r="DF2" t="s">
        <v>280</v>
      </c>
      <c r="DG2" t="s">
        <v>281</v>
      </c>
      <c r="DH2" t="s">
        <v>282</v>
      </c>
      <c r="DI2" s="133" t="s">
        <v>162</v>
      </c>
      <c r="DL2" t="s">
        <v>279</v>
      </c>
      <c r="DM2" t="s">
        <v>11</v>
      </c>
      <c r="DN2" t="s">
        <v>26</v>
      </c>
      <c r="DO2" t="s">
        <v>280</v>
      </c>
      <c r="DP2" t="s">
        <v>281</v>
      </c>
      <c r="DQ2" t="s">
        <v>282</v>
      </c>
      <c r="DR2" s="133" t="s">
        <v>162</v>
      </c>
      <c r="DU2" t="s">
        <v>279</v>
      </c>
      <c r="DV2" t="s">
        <v>11</v>
      </c>
      <c r="DW2" t="s">
        <v>26</v>
      </c>
      <c r="DX2" t="s">
        <v>280</v>
      </c>
      <c r="DY2" t="s">
        <v>281</v>
      </c>
      <c r="DZ2" t="s">
        <v>282</v>
      </c>
      <c r="EA2" s="133" t="s">
        <v>162</v>
      </c>
      <c r="ED2" t="s">
        <v>279</v>
      </c>
      <c r="EE2" t="s">
        <v>11</v>
      </c>
      <c r="EF2" t="s">
        <v>26</v>
      </c>
      <c r="EG2" t="s">
        <v>280</v>
      </c>
      <c r="EH2" t="s">
        <v>281</v>
      </c>
      <c r="EI2" t="s">
        <v>282</v>
      </c>
      <c r="EJ2" s="133" t="s">
        <v>162</v>
      </c>
      <c r="EM2" t="s">
        <v>279</v>
      </c>
      <c r="EN2" t="s">
        <v>11</v>
      </c>
      <c r="EO2" t="s">
        <v>26</v>
      </c>
      <c r="EP2" t="s">
        <v>280</v>
      </c>
      <c r="EQ2" t="s">
        <v>281</v>
      </c>
      <c r="ER2" t="s">
        <v>282</v>
      </c>
      <c r="ES2" s="133" t="s">
        <v>162</v>
      </c>
      <c r="EV2" t="s">
        <v>279</v>
      </c>
      <c r="EW2" t="s">
        <v>11</v>
      </c>
      <c r="EX2" t="s">
        <v>26</v>
      </c>
      <c r="EY2" t="s">
        <v>280</v>
      </c>
      <c r="EZ2" t="s">
        <v>281</v>
      </c>
      <c r="FA2" t="s">
        <v>282</v>
      </c>
      <c r="FB2" s="133" t="s">
        <v>162</v>
      </c>
      <c r="FE2" t="s">
        <v>279</v>
      </c>
      <c r="FF2" t="s">
        <v>11</v>
      </c>
      <c r="FG2" t="s">
        <v>26</v>
      </c>
      <c r="FH2" t="s">
        <v>280</v>
      </c>
      <c r="FI2" t="s">
        <v>281</v>
      </c>
      <c r="FJ2" t="s">
        <v>282</v>
      </c>
      <c r="FK2" s="133" t="s">
        <v>162</v>
      </c>
      <c r="FN2" t="s">
        <v>279</v>
      </c>
      <c r="FO2" t="s">
        <v>11</v>
      </c>
      <c r="FP2" t="s">
        <v>26</v>
      </c>
      <c r="FQ2" t="s">
        <v>280</v>
      </c>
      <c r="FR2" t="s">
        <v>281</v>
      </c>
      <c r="FS2" t="s">
        <v>282</v>
      </c>
      <c r="FT2" s="133" t="s">
        <v>162</v>
      </c>
      <c r="FW2" t="s">
        <v>279</v>
      </c>
      <c r="FX2" t="s">
        <v>11</v>
      </c>
      <c r="FY2" t="s">
        <v>26</v>
      </c>
      <c r="FZ2" t="s">
        <v>280</v>
      </c>
      <c r="GA2" t="s">
        <v>281</v>
      </c>
      <c r="GB2" t="s">
        <v>282</v>
      </c>
      <c r="GC2" s="133" t="s">
        <v>162</v>
      </c>
      <c r="GF2" t="s">
        <v>279</v>
      </c>
      <c r="GG2" t="s">
        <v>11</v>
      </c>
      <c r="GH2" t="s">
        <v>26</v>
      </c>
      <c r="GI2" t="s">
        <v>280</v>
      </c>
      <c r="GJ2" t="s">
        <v>281</v>
      </c>
      <c r="GK2" t="s">
        <v>282</v>
      </c>
      <c r="GL2" t="s">
        <v>162</v>
      </c>
    </row>
    <row r="3" spans="1:194">
      <c r="A3">
        <v>2000</v>
      </c>
      <c r="B3" s="142">
        <f>GEOMEAN(W3:W110)</f>
        <v>1.6852579932393425E-3</v>
      </c>
      <c r="C3" s="146">
        <f>GEOMEAN(W3:W39)</f>
        <v>1.8550674562855967E-3</v>
      </c>
      <c r="D3" s="146">
        <f>GEOMEAN(W3:W104)</f>
        <v>1.6964514171599343E-3</v>
      </c>
      <c r="E3" s="146">
        <f>GEOMEAN(W3:W109)</f>
        <v>1.687093143903791E-3</v>
      </c>
      <c r="I3" s="138" t="s">
        <v>283</v>
      </c>
      <c r="J3">
        <v>2000</v>
      </c>
      <c r="K3">
        <v>1</v>
      </c>
      <c r="L3">
        <v>12</v>
      </c>
      <c r="M3">
        <v>1</v>
      </c>
      <c r="N3">
        <f>M3+13</f>
        <v>14</v>
      </c>
      <c r="O3">
        <f t="shared" ref="O3:O15" si="0">IF(N3=0,"",N3/M3/1000)</f>
        <v>1.4E-2</v>
      </c>
      <c r="Q3" s="128" t="s">
        <v>422</v>
      </c>
      <c r="R3">
        <v>2000</v>
      </c>
      <c r="S3">
        <v>4</v>
      </c>
      <c r="T3">
        <v>1</v>
      </c>
      <c r="U3">
        <f>T3+108</f>
        <v>109</v>
      </c>
      <c r="V3">
        <f>U3+108</f>
        <v>217</v>
      </c>
      <c r="W3" s="140">
        <f t="shared" ref="W3:W66" si="1">IF(V3=0,"",V3/U3/1000)</f>
        <v>1.9908256880733946E-3</v>
      </c>
      <c r="X3" s="140"/>
      <c r="Z3" s="128" t="s">
        <v>285</v>
      </c>
      <c r="AA3">
        <v>2001</v>
      </c>
      <c r="AB3">
        <v>4</v>
      </c>
      <c r="AC3">
        <v>1</v>
      </c>
      <c r="AD3">
        <f>AC3+105</f>
        <v>106</v>
      </c>
      <c r="AE3">
        <f>AD3+105</f>
        <v>211</v>
      </c>
      <c r="AF3" s="133">
        <f t="shared" ref="AF3:AF66" si="2">IF(AE3=0,"",AE3/AD3/1000)</f>
        <v>1.9905660377358488E-3</v>
      </c>
      <c r="AI3" s="128" t="s">
        <v>286</v>
      </c>
      <c r="AJ3">
        <v>2002</v>
      </c>
      <c r="AK3">
        <v>4</v>
      </c>
      <c r="AL3">
        <v>1</v>
      </c>
      <c r="AM3">
        <f>AL3+100</f>
        <v>101</v>
      </c>
      <c r="AN3">
        <f>AM3+100</f>
        <v>201</v>
      </c>
      <c r="AO3" s="133">
        <f t="shared" ref="AO3:AO66" si="3">IF(AN3=0,"",AN3/AM3/1000)</f>
        <v>1.9900990099009901E-3</v>
      </c>
      <c r="AR3" s="128" t="s">
        <v>287</v>
      </c>
      <c r="AS3">
        <v>2003</v>
      </c>
      <c r="AT3">
        <v>4</v>
      </c>
      <c r="AU3">
        <v>1</v>
      </c>
      <c r="AV3">
        <f>AU3+75</f>
        <v>76</v>
      </c>
      <c r="AW3">
        <f>AV3+75</f>
        <v>151</v>
      </c>
      <c r="AX3" s="133">
        <f t="shared" ref="AX3:AX66" si="4">IF(AW3=0,"",AW3/AV3/1000)</f>
        <v>1.9868421052631579E-3</v>
      </c>
      <c r="BA3" s="128" t="s">
        <v>288</v>
      </c>
      <c r="BB3">
        <v>2004</v>
      </c>
      <c r="BC3">
        <v>4</v>
      </c>
      <c r="BD3">
        <v>1</v>
      </c>
      <c r="BE3">
        <f>BD3+137</f>
        <v>138</v>
      </c>
      <c r="BF3">
        <f>BE3+137</f>
        <v>275</v>
      </c>
      <c r="BG3" s="133">
        <f t="shared" ref="BG3:BG66" si="5">IF(BF3=0,"",BF3/BE3/1000)</f>
        <v>1.9927536231884057E-3</v>
      </c>
      <c r="BJ3" s="128" t="s">
        <v>289</v>
      </c>
      <c r="BK3">
        <v>2005</v>
      </c>
      <c r="BL3">
        <v>4</v>
      </c>
      <c r="BM3">
        <v>1</v>
      </c>
      <c r="BN3">
        <f>BM3+96</f>
        <v>97</v>
      </c>
      <c r="BO3">
        <f>BN3+96</f>
        <v>193</v>
      </c>
      <c r="BP3" s="133">
        <f t="shared" ref="BP3:BP66" si="6">IF(BO3=0,"",BO3/BN3/1000)</f>
        <v>1.9896907216494846E-3</v>
      </c>
      <c r="BS3" s="128" t="s">
        <v>290</v>
      </c>
      <c r="BT3">
        <v>2006</v>
      </c>
      <c r="BU3">
        <v>4</v>
      </c>
      <c r="BV3">
        <v>1</v>
      </c>
      <c r="BW3">
        <f>BV3+115</f>
        <v>116</v>
      </c>
      <c r="BX3">
        <f>BW3+115</f>
        <v>231</v>
      </c>
      <c r="BY3" s="133">
        <f t="shared" ref="BY3:BY66" si="7">IF(BX3=0,"",BX3/BW3/1000)</f>
        <v>1.9913793103448277E-3</v>
      </c>
      <c r="CB3" s="128" t="s">
        <v>291</v>
      </c>
      <c r="CC3">
        <v>2007</v>
      </c>
      <c r="CD3">
        <v>4</v>
      </c>
      <c r="CE3">
        <v>1</v>
      </c>
      <c r="CF3">
        <f>CE3+115</f>
        <v>116</v>
      </c>
      <c r="CG3">
        <f>CF3+115</f>
        <v>231</v>
      </c>
      <c r="CH3" s="133">
        <f t="shared" ref="CH3:CH66" si="8">IF(CG3=0,"",CG3/CF3/1000)</f>
        <v>1.9913793103448277E-3</v>
      </c>
      <c r="CK3" s="128" t="s">
        <v>292</v>
      </c>
      <c r="CL3">
        <v>2008</v>
      </c>
      <c r="CM3">
        <v>4</v>
      </c>
      <c r="CN3">
        <v>1</v>
      </c>
      <c r="CO3">
        <f>CN3+115</f>
        <v>116</v>
      </c>
      <c r="CP3">
        <f>CO3+115</f>
        <v>231</v>
      </c>
      <c r="CQ3" s="133">
        <f t="shared" ref="CQ3:CQ66" si="9">IF(CP3=0,"",CP3/CO3/1000)</f>
        <v>1.9913793103448277E-3</v>
      </c>
      <c r="CT3" s="128" t="s">
        <v>293</v>
      </c>
      <c r="CU3">
        <v>2009</v>
      </c>
      <c r="CV3">
        <v>4</v>
      </c>
      <c r="CW3">
        <v>1</v>
      </c>
      <c r="CX3">
        <f>CW3+80</f>
        <v>81</v>
      </c>
      <c r="CY3">
        <f>CX3+80</f>
        <v>161</v>
      </c>
      <c r="CZ3" s="133">
        <f t="shared" ref="CZ3:CZ66" si="10">IF(CY3=0,"",CY3/CX3/1000)</f>
        <v>1.9876543209876541E-3</v>
      </c>
      <c r="DC3" s="128" t="s">
        <v>294</v>
      </c>
      <c r="DD3">
        <v>2010</v>
      </c>
      <c r="DE3">
        <v>5</v>
      </c>
      <c r="DF3">
        <v>1</v>
      </c>
      <c r="DG3">
        <f>DF3+82</f>
        <v>83</v>
      </c>
      <c r="DH3">
        <f>DG3+82</f>
        <v>165</v>
      </c>
      <c r="DI3" s="133">
        <f t="shared" ref="DI3:DI66" si="11">IF(DH3=0,"",DH3/DG3/1000)</f>
        <v>1.9879518072289156E-3</v>
      </c>
      <c r="DL3" s="128" t="s">
        <v>295</v>
      </c>
      <c r="DM3">
        <v>2011</v>
      </c>
      <c r="DN3">
        <v>4</v>
      </c>
      <c r="DO3">
        <v>1</v>
      </c>
      <c r="DP3">
        <f>DO3+86</f>
        <v>87</v>
      </c>
      <c r="DQ3">
        <f>DP3+86</f>
        <v>173</v>
      </c>
      <c r="DR3" s="133">
        <f t="shared" ref="DR3:DR66" si="12">IF(DQ3=0,"",DQ3/DP3/1000)</f>
        <v>1.9885057471264369E-3</v>
      </c>
      <c r="DU3" s="128" t="s">
        <v>296</v>
      </c>
      <c r="DV3">
        <v>2012</v>
      </c>
      <c r="DW3">
        <v>4</v>
      </c>
      <c r="DX3">
        <v>1</v>
      </c>
      <c r="DY3">
        <f>DX3+75</f>
        <v>76</v>
      </c>
      <c r="DZ3">
        <f>DY3+75</f>
        <v>151</v>
      </c>
      <c r="EA3" s="133">
        <f t="shared" ref="EA3:EA66" si="13">IF(DZ3=0,"",DZ3/DY3/1000)</f>
        <v>1.9868421052631579E-3</v>
      </c>
      <c r="ED3" s="128" t="s">
        <v>297</v>
      </c>
      <c r="EE3">
        <v>2013</v>
      </c>
      <c r="EF3">
        <v>5</v>
      </c>
      <c r="EG3">
        <v>1</v>
      </c>
      <c r="EH3">
        <f>EG3+80</f>
        <v>81</v>
      </c>
      <c r="EI3">
        <f>EH3+80</f>
        <v>161</v>
      </c>
      <c r="EJ3" s="133">
        <f t="shared" ref="EJ3:EJ66" si="14">IF(EI3=0,"",EI3/EH3/1000)</f>
        <v>1.9876543209876541E-3</v>
      </c>
      <c r="EM3" s="128" t="s">
        <v>298</v>
      </c>
      <c r="EN3">
        <v>2014</v>
      </c>
      <c r="EO3">
        <v>4</v>
      </c>
      <c r="EP3">
        <v>1</v>
      </c>
      <c r="EQ3">
        <f>EP3+71</f>
        <v>72</v>
      </c>
      <c r="ER3">
        <f>EQ3+71</f>
        <v>143</v>
      </c>
      <c r="ES3" s="133">
        <f t="shared" ref="ES3:ES66" si="15">IF(ER3=0,"",ER3/EQ3/1000)</f>
        <v>1.9861111111111112E-3</v>
      </c>
      <c r="EV3" s="128" t="s">
        <v>299</v>
      </c>
      <c r="EW3">
        <v>2015</v>
      </c>
      <c r="EX3">
        <v>4</v>
      </c>
      <c r="EY3">
        <v>1</v>
      </c>
      <c r="EZ3">
        <f>EY3+80</f>
        <v>81</v>
      </c>
      <c r="FA3">
        <f>EZ3+80</f>
        <v>161</v>
      </c>
      <c r="FB3" s="133">
        <f t="shared" ref="FB3:FB66" si="16">IF(FA3=0,"",FA3/EZ3/1000)</f>
        <v>1.9876543209876541E-3</v>
      </c>
      <c r="FE3" s="128" t="s">
        <v>300</v>
      </c>
      <c r="FF3">
        <v>2016</v>
      </c>
      <c r="FG3">
        <v>4</v>
      </c>
      <c r="FH3">
        <v>1</v>
      </c>
      <c r="FI3">
        <f>FH3+84</f>
        <v>85</v>
      </c>
      <c r="FJ3">
        <f>FI3+84</f>
        <v>169</v>
      </c>
      <c r="FK3" s="133">
        <f t="shared" ref="FK3:FK66" si="17">IF(FJ3=0,"",FJ3/FI3/1000)</f>
        <v>1.988235294117647E-3</v>
      </c>
      <c r="FN3" s="128" t="s">
        <v>301</v>
      </c>
      <c r="FO3">
        <v>2017</v>
      </c>
      <c r="FP3">
        <v>4</v>
      </c>
      <c r="FQ3">
        <v>1</v>
      </c>
      <c r="FR3">
        <f>FQ3+102</f>
        <v>103</v>
      </c>
      <c r="FS3">
        <f>FR3+102</f>
        <v>205</v>
      </c>
      <c r="FT3" s="133">
        <f t="shared" ref="FT3:FT66" si="18">IF(FS3=0,"",FS3/FR3/1000)</f>
        <v>1.9902912621359223E-3</v>
      </c>
      <c r="FW3" s="128" t="s">
        <v>302</v>
      </c>
      <c r="FX3">
        <v>2018</v>
      </c>
      <c r="FY3">
        <v>4</v>
      </c>
      <c r="FZ3">
        <v>1</v>
      </c>
      <c r="GA3">
        <f>FZ3+124</f>
        <v>125</v>
      </c>
      <c r="GB3">
        <f>GA3+124</f>
        <v>249</v>
      </c>
      <c r="GC3" s="133">
        <f t="shared" ref="GC3:GC66" si="19">IF(GB3=0,"",GB3/GA3/1000)</f>
        <v>1.9919999999999998E-3</v>
      </c>
      <c r="GF3" t="s">
        <v>2105</v>
      </c>
      <c r="GG3">
        <v>2019</v>
      </c>
      <c r="GH3">
        <v>4</v>
      </c>
      <c r="GI3">
        <v>1</v>
      </c>
      <c r="GJ3">
        <f>GI3+90</f>
        <v>91</v>
      </c>
      <c r="GK3">
        <f>GJ3+90</f>
        <v>181</v>
      </c>
      <c r="GL3" s="133">
        <v>6.07375E-2</v>
      </c>
    </row>
    <row r="4" spans="1:194">
      <c r="A4">
        <v>2001</v>
      </c>
      <c r="B4" s="139">
        <f>GEOMEAN($AF3:$AF107)</f>
        <v>1.6851940976301038E-3</v>
      </c>
      <c r="C4" s="146">
        <f>GEOMEAN($AF3:$AF34)</f>
        <v>1.8680612391633077E-3</v>
      </c>
      <c r="D4" s="146">
        <f>GEOMEAN($AF3:$AF92)</f>
        <v>1.714904184785832E-3</v>
      </c>
      <c r="E4" s="146">
        <f>GEOMEAN($AF3:$AF102)</f>
        <v>1.6947595716989498E-3</v>
      </c>
      <c r="I4" s="138" t="s">
        <v>303</v>
      </c>
      <c r="J4">
        <v>2000</v>
      </c>
      <c r="K4">
        <v>1</v>
      </c>
      <c r="L4">
        <v>23</v>
      </c>
      <c r="M4">
        <v>2</v>
      </c>
      <c r="N4">
        <f t="shared" ref="N4:N15" si="20">M4+13</f>
        <v>15</v>
      </c>
      <c r="O4">
        <f t="shared" si="0"/>
        <v>7.4999999999999997E-3</v>
      </c>
      <c r="Q4" s="128" t="s">
        <v>441</v>
      </c>
      <c r="R4">
        <v>2000</v>
      </c>
      <c r="S4">
        <v>4</v>
      </c>
      <c r="T4">
        <v>2</v>
      </c>
      <c r="U4">
        <f t="shared" ref="U4:V67" si="21">T4+108</f>
        <v>110</v>
      </c>
      <c r="V4">
        <f t="shared" si="21"/>
        <v>218</v>
      </c>
      <c r="W4" s="140">
        <f t="shared" si="1"/>
        <v>1.9818181818181818E-3</v>
      </c>
      <c r="X4" s="140"/>
      <c r="Z4" s="128" t="s">
        <v>305</v>
      </c>
      <c r="AA4">
        <v>2001</v>
      </c>
      <c r="AB4">
        <v>4</v>
      </c>
      <c r="AC4">
        <v>2</v>
      </c>
      <c r="AD4">
        <f t="shared" ref="AD4:AE4" si="22">AC4+105</f>
        <v>107</v>
      </c>
      <c r="AE4">
        <f t="shared" si="22"/>
        <v>212</v>
      </c>
      <c r="AF4" s="133">
        <f t="shared" si="2"/>
        <v>1.9813084112149533E-3</v>
      </c>
      <c r="AI4" s="128" t="s">
        <v>306</v>
      </c>
      <c r="AJ4">
        <v>2002</v>
      </c>
      <c r="AK4">
        <v>4</v>
      </c>
      <c r="AL4">
        <v>2</v>
      </c>
      <c r="AM4">
        <f t="shared" ref="AM4:AN4" si="23">AL4+100</f>
        <v>102</v>
      </c>
      <c r="AN4">
        <f t="shared" si="23"/>
        <v>202</v>
      </c>
      <c r="AO4" s="133">
        <f t="shared" si="3"/>
        <v>1.9803921568627451E-3</v>
      </c>
      <c r="AR4" s="128" t="s">
        <v>307</v>
      </c>
      <c r="AS4">
        <v>2003</v>
      </c>
      <c r="AT4">
        <v>4</v>
      </c>
      <c r="AU4">
        <v>2</v>
      </c>
      <c r="AV4">
        <f t="shared" ref="AV4:AW67" si="24">AU4+75</f>
        <v>77</v>
      </c>
      <c r="AW4">
        <f t="shared" si="24"/>
        <v>152</v>
      </c>
      <c r="AX4" s="133">
        <f t="shared" si="4"/>
        <v>1.9740259740259739E-3</v>
      </c>
      <c r="BA4" s="128" t="s">
        <v>308</v>
      </c>
      <c r="BB4">
        <v>2004</v>
      </c>
      <c r="BC4">
        <v>4</v>
      </c>
      <c r="BD4">
        <v>2</v>
      </c>
      <c r="BE4">
        <f t="shared" ref="BE4:BF67" si="25">BD4+137</f>
        <v>139</v>
      </c>
      <c r="BF4">
        <f t="shared" si="25"/>
        <v>276</v>
      </c>
      <c r="BG4" s="133">
        <f t="shared" si="5"/>
        <v>1.9856115107913671E-3</v>
      </c>
      <c r="BJ4" s="128" t="s">
        <v>309</v>
      </c>
      <c r="BK4">
        <v>2005</v>
      </c>
      <c r="BL4">
        <v>4</v>
      </c>
      <c r="BM4">
        <v>2</v>
      </c>
      <c r="BN4">
        <f t="shared" ref="BN4:BO4" si="26">BM4+96</f>
        <v>98</v>
      </c>
      <c r="BO4">
        <f t="shared" si="26"/>
        <v>194</v>
      </c>
      <c r="BP4" s="133">
        <f t="shared" si="6"/>
        <v>1.9795918367346938E-3</v>
      </c>
      <c r="BS4" s="128" t="s">
        <v>310</v>
      </c>
      <c r="BT4">
        <v>2006</v>
      </c>
      <c r="BU4">
        <v>4</v>
      </c>
      <c r="BV4">
        <v>2</v>
      </c>
      <c r="BW4">
        <f t="shared" ref="BW4:BX4" si="27">BV4+115</f>
        <v>117</v>
      </c>
      <c r="BX4">
        <f t="shared" si="27"/>
        <v>232</v>
      </c>
      <c r="BY4" s="133">
        <f t="shared" si="7"/>
        <v>1.9829059829059828E-3</v>
      </c>
      <c r="CB4" s="128" t="s">
        <v>311</v>
      </c>
      <c r="CC4">
        <v>2007</v>
      </c>
      <c r="CD4">
        <v>6</v>
      </c>
      <c r="CE4">
        <v>2</v>
      </c>
      <c r="CF4">
        <f t="shared" ref="CF4:CG4" si="28">CE4+115</f>
        <v>117</v>
      </c>
      <c r="CG4">
        <f t="shared" si="28"/>
        <v>232</v>
      </c>
      <c r="CH4" s="133">
        <f t="shared" si="8"/>
        <v>1.9829059829059828E-3</v>
      </c>
      <c r="CK4" s="128" t="s">
        <v>312</v>
      </c>
      <c r="CL4">
        <v>2008</v>
      </c>
      <c r="CM4">
        <v>4</v>
      </c>
      <c r="CN4">
        <v>2</v>
      </c>
      <c r="CO4">
        <f t="shared" ref="CO4:CP4" si="29">CN4+115</f>
        <v>117</v>
      </c>
      <c r="CP4">
        <f t="shared" si="29"/>
        <v>232</v>
      </c>
      <c r="CQ4" s="133">
        <f t="shared" si="9"/>
        <v>1.9829059829059828E-3</v>
      </c>
      <c r="CT4" s="128" t="s">
        <v>313</v>
      </c>
      <c r="CU4">
        <v>2009</v>
      </c>
      <c r="CV4">
        <v>4</v>
      </c>
      <c r="CW4">
        <v>2</v>
      </c>
      <c r="CX4">
        <f t="shared" ref="CX4:CY4" si="30">CW4+80</f>
        <v>82</v>
      </c>
      <c r="CY4">
        <f t="shared" si="30"/>
        <v>162</v>
      </c>
      <c r="CZ4" s="133">
        <f t="shared" si="10"/>
        <v>1.975609756097561E-3</v>
      </c>
      <c r="DC4" s="136" t="s">
        <v>314</v>
      </c>
      <c r="DD4" s="28">
        <v>2010</v>
      </c>
      <c r="DE4" s="28">
        <v>6</v>
      </c>
      <c r="DF4">
        <v>2</v>
      </c>
      <c r="DG4">
        <f t="shared" ref="DG4:DH4" si="31">DF4+82</f>
        <v>84</v>
      </c>
      <c r="DH4">
        <f t="shared" si="31"/>
        <v>166</v>
      </c>
      <c r="DI4" s="137">
        <f t="shared" si="11"/>
        <v>1.9761904761904764E-3</v>
      </c>
      <c r="DL4" s="128" t="s">
        <v>315</v>
      </c>
      <c r="DM4">
        <v>2011</v>
      </c>
      <c r="DN4">
        <v>4</v>
      </c>
      <c r="DO4">
        <v>2</v>
      </c>
      <c r="DP4">
        <f t="shared" ref="DP4:DQ4" si="32">DO4+86</f>
        <v>88</v>
      </c>
      <c r="DQ4">
        <f t="shared" si="32"/>
        <v>174</v>
      </c>
      <c r="DR4" s="133">
        <f t="shared" si="12"/>
        <v>1.9772727272727273E-3</v>
      </c>
      <c r="DU4" s="128" t="s">
        <v>316</v>
      </c>
      <c r="DV4">
        <v>2012</v>
      </c>
      <c r="DW4">
        <v>4</v>
      </c>
      <c r="DX4">
        <v>2</v>
      </c>
      <c r="DY4">
        <f t="shared" ref="DY4:DZ4" si="33">DX4+75</f>
        <v>77</v>
      </c>
      <c r="DZ4">
        <f t="shared" si="33"/>
        <v>152</v>
      </c>
      <c r="EA4" s="133">
        <f t="shared" si="13"/>
        <v>1.9740259740259739E-3</v>
      </c>
      <c r="ED4" s="128" t="s">
        <v>317</v>
      </c>
      <c r="EE4">
        <v>2013</v>
      </c>
      <c r="EF4">
        <v>5</v>
      </c>
      <c r="EG4">
        <v>2</v>
      </c>
      <c r="EH4">
        <f t="shared" ref="EH4:EI4" si="34">EG4+80</f>
        <v>82</v>
      </c>
      <c r="EI4">
        <f t="shared" si="34"/>
        <v>162</v>
      </c>
      <c r="EJ4" s="133">
        <f t="shared" si="14"/>
        <v>1.975609756097561E-3</v>
      </c>
      <c r="EM4" s="128" t="s">
        <v>318</v>
      </c>
      <c r="EN4">
        <v>2014</v>
      </c>
      <c r="EO4">
        <v>4</v>
      </c>
      <c r="EP4">
        <v>2</v>
      </c>
      <c r="EQ4">
        <f t="shared" ref="EQ4:ER4" si="35">EP4+71</f>
        <v>73</v>
      </c>
      <c r="ER4">
        <f t="shared" si="35"/>
        <v>144</v>
      </c>
      <c r="ES4" s="133">
        <f t="shared" si="15"/>
        <v>1.9726027397260273E-3</v>
      </c>
      <c r="EV4" s="128" t="s">
        <v>319</v>
      </c>
      <c r="EW4">
        <v>2015</v>
      </c>
      <c r="EX4">
        <v>4</v>
      </c>
      <c r="EY4">
        <v>2</v>
      </c>
      <c r="EZ4">
        <f t="shared" ref="EZ4:FA4" si="36">EY4+80</f>
        <v>82</v>
      </c>
      <c r="FA4">
        <f t="shared" si="36"/>
        <v>162</v>
      </c>
      <c r="FB4" s="133">
        <f t="shared" si="16"/>
        <v>1.975609756097561E-3</v>
      </c>
      <c r="FE4" s="128" t="s">
        <v>320</v>
      </c>
      <c r="FF4">
        <v>2016</v>
      </c>
      <c r="FG4">
        <v>4</v>
      </c>
      <c r="FH4">
        <v>2</v>
      </c>
      <c r="FI4">
        <f t="shared" ref="FI4:FJ4" si="37">FH4+84</f>
        <v>86</v>
      </c>
      <c r="FJ4">
        <f t="shared" si="37"/>
        <v>170</v>
      </c>
      <c r="FK4" s="133">
        <f t="shared" si="17"/>
        <v>1.9767441860465114E-3</v>
      </c>
      <c r="FN4" s="128" t="s">
        <v>321</v>
      </c>
      <c r="FO4">
        <v>2017</v>
      </c>
      <c r="FP4">
        <v>5</v>
      </c>
      <c r="FQ4">
        <v>2</v>
      </c>
      <c r="FR4">
        <f t="shared" ref="FR4:FS4" si="38">FQ4+102</f>
        <v>104</v>
      </c>
      <c r="FS4">
        <f t="shared" si="38"/>
        <v>206</v>
      </c>
      <c r="FT4" s="133">
        <f t="shared" si="18"/>
        <v>1.9807692307692308E-3</v>
      </c>
      <c r="FW4" s="128" t="s">
        <v>322</v>
      </c>
      <c r="FX4">
        <v>2018</v>
      </c>
      <c r="FY4">
        <v>4</v>
      </c>
      <c r="FZ4">
        <v>2</v>
      </c>
      <c r="GA4">
        <f t="shared" ref="GA4:GB4" si="39">FZ4+124</f>
        <v>126</v>
      </c>
      <c r="GB4">
        <f t="shared" si="39"/>
        <v>250</v>
      </c>
      <c r="GC4" s="133">
        <f t="shared" si="19"/>
        <v>1.984126984126984E-3</v>
      </c>
      <c r="GF4" t="s">
        <v>2106</v>
      </c>
      <c r="GG4">
        <v>2019</v>
      </c>
      <c r="GH4">
        <v>4</v>
      </c>
      <c r="GI4">
        <v>2</v>
      </c>
      <c r="GJ4">
        <f t="shared" ref="GJ4:GK4" si="40">GI4+90</f>
        <v>92</v>
      </c>
      <c r="GK4">
        <f t="shared" si="40"/>
        <v>182</v>
      </c>
      <c r="GL4" s="133">
        <v>8.7500000000000008E-3</v>
      </c>
    </row>
    <row r="5" spans="1:194">
      <c r="A5">
        <v>2002</v>
      </c>
      <c r="B5" s="139">
        <f>GEOMEAN($AO3:$AO102)</f>
        <v>1.6850791081482329E-3</v>
      </c>
      <c r="C5" s="146">
        <f>GEOMEAN($AO3:$AO30)</f>
        <v>1.8767182639492159E-3</v>
      </c>
      <c r="D5" s="146">
        <f>GEOMEAN($AO3:$AO99)</f>
        <v>1.6910657937550431E-3</v>
      </c>
      <c r="E5" s="146">
        <f>GEOMEAN($AO3:$AO102)</f>
        <v>1.6850791081482329E-3</v>
      </c>
      <c r="I5" s="138" t="s">
        <v>323</v>
      </c>
      <c r="J5">
        <v>2000</v>
      </c>
      <c r="K5">
        <v>1</v>
      </c>
      <c r="L5">
        <v>26</v>
      </c>
      <c r="M5">
        <v>3</v>
      </c>
      <c r="N5">
        <f t="shared" si="20"/>
        <v>16</v>
      </c>
      <c r="O5">
        <f t="shared" si="0"/>
        <v>5.3333333333333332E-3</v>
      </c>
      <c r="Q5" s="128" t="s">
        <v>460</v>
      </c>
      <c r="R5">
        <v>2000</v>
      </c>
      <c r="S5">
        <v>4</v>
      </c>
      <c r="T5">
        <v>3</v>
      </c>
      <c r="U5">
        <f t="shared" si="21"/>
        <v>111</v>
      </c>
      <c r="V5">
        <f t="shared" si="21"/>
        <v>219</v>
      </c>
      <c r="W5" s="140">
        <f t="shared" si="1"/>
        <v>1.9729729729729729E-3</v>
      </c>
      <c r="X5" s="140"/>
      <c r="Z5" s="138" t="s">
        <v>325</v>
      </c>
      <c r="AA5">
        <v>2001</v>
      </c>
      <c r="AB5">
        <v>4</v>
      </c>
      <c r="AC5">
        <v>3</v>
      </c>
      <c r="AD5">
        <f t="shared" ref="AD5:AE5" si="41">AC5+105</f>
        <v>108</v>
      </c>
      <c r="AE5">
        <f t="shared" si="41"/>
        <v>213</v>
      </c>
      <c r="AF5" s="133">
        <f t="shared" si="2"/>
        <v>1.9722222222222224E-3</v>
      </c>
      <c r="AI5" s="128" t="s">
        <v>326</v>
      </c>
      <c r="AJ5">
        <v>2002</v>
      </c>
      <c r="AK5">
        <v>4</v>
      </c>
      <c r="AL5">
        <v>3</v>
      </c>
      <c r="AM5">
        <f t="shared" ref="AM5:AN5" si="42">AL5+100</f>
        <v>103</v>
      </c>
      <c r="AN5">
        <f t="shared" si="42"/>
        <v>203</v>
      </c>
      <c r="AO5" s="133">
        <f t="shared" si="3"/>
        <v>1.9708737864077672E-3</v>
      </c>
      <c r="AR5" s="128" t="s">
        <v>327</v>
      </c>
      <c r="AS5">
        <v>2003</v>
      </c>
      <c r="AT5">
        <v>5</v>
      </c>
      <c r="AU5">
        <v>3</v>
      </c>
      <c r="AV5">
        <f t="shared" si="24"/>
        <v>78</v>
      </c>
      <c r="AW5">
        <f t="shared" si="24"/>
        <v>153</v>
      </c>
      <c r="AX5" s="133">
        <f t="shared" si="4"/>
        <v>1.9615384615384616E-3</v>
      </c>
      <c r="BA5" s="128" t="s">
        <v>328</v>
      </c>
      <c r="BB5">
        <v>2004</v>
      </c>
      <c r="BC5">
        <v>4</v>
      </c>
      <c r="BD5">
        <v>3</v>
      </c>
      <c r="BE5">
        <f t="shared" si="25"/>
        <v>140</v>
      </c>
      <c r="BF5">
        <f t="shared" si="25"/>
        <v>277</v>
      </c>
      <c r="BG5" s="133">
        <f t="shared" si="5"/>
        <v>1.9785714285714285E-3</v>
      </c>
      <c r="BJ5" s="128" t="s">
        <v>329</v>
      </c>
      <c r="BK5">
        <v>2005</v>
      </c>
      <c r="BL5">
        <v>4</v>
      </c>
      <c r="BM5">
        <v>3</v>
      </c>
      <c r="BN5">
        <f t="shared" ref="BN5:BO5" si="43">BM5+96</f>
        <v>99</v>
      </c>
      <c r="BO5">
        <f t="shared" si="43"/>
        <v>195</v>
      </c>
      <c r="BP5" s="133">
        <f t="shared" si="6"/>
        <v>1.9696969696969698E-3</v>
      </c>
      <c r="BS5" s="128" t="s">
        <v>330</v>
      </c>
      <c r="BT5">
        <v>2006</v>
      </c>
      <c r="BU5">
        <v>4</v>
      </c>
      <c r="BV5">
        <v>3</v>
      </c>
      <c r="BW5">
        <f t="shared" ref="BW5:BX5" si="44">BV5+115</f>
        <v>118</v>
      </c>
      <c r="BX5">
        <f t="shared" si="44"/>
        <v>233</v>
      </c>
      <c r="BY5" s="133">
        <f t="shared" si="7"/>
        <v>1.9745762711864409E-3</v>
      </c>
      <c r="CB5" s="128" t="s">
        <v>331</v>
      </c>
      <c r="CC5">
        <v>2007</v>
      </c>
      <c r="CD5">
        <v>6</v>
      </c>
      <c r="CE5">
        <v>3</v>
      </c>
      <c r="CF5">
        <f t="shared" ref="CF5:CG5" si="45">CE5+115</f>
        <v>118</v>
      </c>
      <c r="CG5">
        <f t="shared" si="45"/>
        <v>233</v>
      </c>
      <c r="CH5" s="133">
        <f t="shared" si="8"/>
        <v>1.9745762711864409E-3</v>
      </c>
      <c r="CK5" s="128" t="s">
        <v>332</v>
      </c>
      <c r="CL5">
        <v>2008</v>
      </c>
      <c r="CM5">
        <v>4</v>
      </c>
      <c r="CN5">
        <v>3</v>
      </c>
      <c r="CO5">
        <f t="shared" ref="CO5:CP5" si="46">CN5+115</f>
        <v>118</v>
      </c>
      <c r="CP5">
        <f t="shared" si="46"/>
        <v>233</v>
      </c>
      <c r="CQ5" s="133">
        <f t="shared" si="9"/>
        <v>1.9745762711864409E-3</v>
      </c>
      <c r="CT5" s="128" t="s">
        <v>333</v>
      </c>
      <c r="CU5">
        <v>2009</v>
      </c>
      <c r="CV5">
        <v>5</v>
      </c>
      <c r="CW5">
        <v>3</v>
      </c>
      <c r="CX5">
        <f t="shared" ref="CX5:CY5" si="47">CW5+80</f>
        <v>83</v>
      </c>
      <c r="CY5">
        <f t="shared" si="47"/>
        <v>163</v>
      </c>
      <c r="CZ5" s="133">
        <f t="shared" si="10"/>
        <v>1.9638554216867472E-3</v>
      </c>
      <c r="DC5" s="128" t="s">
        <v>334</v>
      </c>
      <c r="DD5">
        <v>2010</v>
      </c>
      <c r="DE5">
        <v>7</v>
      </c>
      <c r="DF5">
        <v>3</v>
      </c>
      <c r="DG5">
        <f t="shared" ref="DG5:DH5" si="48">DF5+82</f>
        <v>85</v>
      </c>
      <c r="DH5">
        <f t="shared" si="48"/>
        <v>167</v>
      </c>
      <c r="DI5" s="133">
        <f t="shared" si="11"/>
        <v>1.9647058823529409E-3</v>
      </c>
      <c r="DL5" s="128" t="s">
        <v>335</v>
      </c>
      <c r="DM5">
        <v>2011</v>
      </c>
      <c r="DN5">
        <v>5</v>
      </c>
      <c r="DO5">
        <v>3</v>
      </c>
      <c r="DP5">
        <f t="shared" ref="DP5:DQ5" si="49">DO5+86</f>
        <v>89</v>
      </c>
      <c r="DQ5">
        <f t="shared" si="49"/>
        <v>175</v>
      </c>
      <c r="DR5" s="133">
        <f t="shared" si="12"/>
        <v>1.9662921348314608E-3</v>
      </c>
      <c r="DU5" s="128" t="s">
        <v>336</v>
      </c>
      <c r="DV5">
        <v>2012</v>
      </c>
      <c r="DW5">
        <v>4</v>
      </c>
      <c r="DX5">
        <v>3</v>
      </c>
      <c r="DY5">
        <f t="shared" ref="DY5:DZ5" si="50">DX5+75</f>
        <v>78</v>
      </c>
      <c r="DZ5">
        <f t="shared" si="50"/>
        <v>153</v>
      </c>
      <c r="EA5" s="133">
        <f t="shared" si="13"/>
        <v>1.9615384615384616E-3</v>
      </c>
      <c r="ED5" s="128" t="s">
        <v>337</v>
      </c>
      <c r="EE5">
        <v>2013</v>
      </c>
      <c r="EF5">
        <v>5</v>
      </c>
      <c r="EG5">
        <v>3</v>
      </c>
      <c r="EH5">
        <f t="shared" ref="EH5:EI5" si="51">EG5+80</f>
        <v>83</v>
      </c>
      <c r="EI5">
        <f t="shared" si="51"/>
        <v>163</v>
      </c>
      <c r="EJ5" s="133">
        <f t="shared" si="14"/>
        <v>1.9638554216867472E-3</v>
      </c>
      <c r="EM5" s="128" t="s">
        <v>338</v>
      </c>
      <c r="EN5">
        <v>2014</v>
      </c>
      <c r="EO5">
        <v>4</v>
      </c>
      <c r="EP5">
        <v>3</v>
      </c>
      <c r="EQ5">
        <f t="shared" ref="EQ5:ER5" si="52">EP5+71</f>
        <v>74</v>
      </c>
      <c r="ER5">
        <f t="shared" si="52"/>
        <v>145</v>
      </c>
      <c r="ES5" s="133">
        <f t="shared" si="15"/>
        <v>1.9594594594594594E-3</v>
      </c>
      <c r="EV5" s="128" t="s">
        <v>339</v>
      </c>
      <c r="EW5">
        <v>2015</v>
      </c>
      <c r="EX5">
        <v>4</v>
      </c>
      <c r="EY5">
        <v>3</v>
      </c>
      <c r="EZ5">
        <f t="shared" ref="EZ5:FA5" si="53">EY5+80</f>
        <v>83</v>
      </c>
      <c r="FA5">
        <f t="shared" si="53"/>
        <v>163</v>
      </c>
      <c r="FB5" s="133">
        <f t="shared" si="16"/>
        <v>1.9638554216867472E-3</v>
      </c>
      <c r="FE5" s="128" t="s">
        <v>340</v>
      </c>
      <c r="FF5">
        <v>2016</v>
      </c>
      <c r="FG5">
        <v>4</v>
      </c>
      <c r="FH5">
        <v>3</v>
      </c>
      <c r="FI5">
        <f t="shared" ref="FI5:FJ5" si="54">FH5+84</f>
        <v>87</v>
      </c>
      <c r="FJ5">
        <f t="shared" si="54"/>
        <v>171</v>
      </c>
      <c r="FK5" s="133">
        <f t="shared" si="17"/>
        <v>1.9655172413793102E-3</v>
      </c>
      <c r="FN5" s="128" t="s">
        <v>341</v>
      </c>
      <c r="FO5">
        <v>2017</v>
      </c>
      <c r="FP5">
        <v>5</v>
      </c>
      <c r="FQ5">
        <v>3</v>
      </c>
      <c r="FR5">
        <f t="shared" ref="FR5:FS5" si="55">FQ5+102</f>
        <v>105</v>
      </c>
      <c r="FS5">
        <f t="shared" si="55"/>
        <v>207</v>
      </c>
      <c r="FT5" s="133">
        <f t="shared" si="18"/>
        <v>1.9714285714285715E-3</v>
      </c>
      <c r="FW5" s="128" t="s">
        <v>342</v>
      </c>
      <c r="FX5">
        <v>2018</v>
      </c>
      <c r="FY5">
        <v>4</v>
      </c>
      <c r="FZ5">
        <v>3</v>
      </c>
      <c r="GA5">
        <f t="shared" ref="GA5:GB5" si="56">FZ5+124</f>
        <v>127</v>
      </c>
      <c r="GB5">
        <f t="shared" si="56"/>
        <v>251</v>
      </c>
      <c r="GC5" s="133">
        <f t="shared" si="19"/>
        <v>1.9763779527559055E-3</v>
      </c>
      <c r="GF5" t="s">
        <v>2107</v>
      </c>
      <c r="GG5">
        <v>2019</v>
      </c>
      <c r="GH5">
        <v>4</v>
      </c>
      <c r="GI5">
        <v>3</v>
      </c>
      <c r="GJ5">
        <f t="shared" ref="GJ5:GK5" si="57">GI5+90</f>
        <v>93</v>
      </c>
      <c r="GK5">
        <f t="shared" si="57"/>
        <v>183</v>
      </c>
      <c r="GL5" s="133">
        <v>0.05</v>
      </c>
    </row>
    <row r="6" spans="1:194">
      <c r="A6">
        <v>2003</v>
      </c>
      <c r="B6" s="139">
        <f>GEOMEAN($AX3:$AX77)</f>
        <v>1.6842749955088339E-3</v>
      </c>
      <c r="C6" s="146">
        <f>GEOMEAN($AX3:$AX10)</f>
        <v>1.9439903067545422E-3</v>
      </c>
      <c r="D6" s="146">
        <f>GEOMEAN($AX3:$AX58)</f>
        <v>1.7390829905662658E-3</v>
      </c>
      <c r="E6" s="146">
        <f>GEOMEAN($AX3:$AX74)</f>
        <v>1.6922680376552928E-3</v>
      </c>
      <c r="I6" s="138" t="s">
        <v>343</v>
      </c>
      <c r="J6">
        <v>2000</v>
      </c>
      <c r="K6">
        <v>2</v>
      </c>
      <c r="L6">
        <v>11</v>
      </c>
      <c r="M6">
        <v>4</v>
      </c>
      <c r="N6">
        <f t="shared" si="20"/>
        <v>17</v>
      </c>
      <c r="O6">
        <f t="shared" si="0"/>
        <v>4.2500000000000003E-3</v>
      </c>
      <c r="Q6" s="128" t="s">
        <v>479</v>
      </c>
      <c r="R6">
        <v>2000</v>
      </c>
      <c r="S6">
        <v>4</v>
      </c>
      <c r="T6">
        <v>4</v>
      </c>
      <c r="U6">
        <f t="shared" si="21"/>
        <v>112</v>
      </c>
      <c r="V6">
        <f t="shared" si="21"/>
        <v>220</v>
      </c>
      <c r="W6" s="140">
        <f t="shared" si="1"/>
        <v>1.964285714285714E-3</v>
      </c>
      <c r="X6" s="140"/>
      <c r="Y6" s="112"/>
      <c r="Z6" s="138" t="s">
        <v>345</v>
      </c>
      <c r="AA6">
        <v>2001</v>
      </c>
      <c r="AB6">
        <v>4</v>
      </c>
      <c r="AC6">
        <v>4</v>
      </c>
      <c r="AD6">
        <f t="shared" ref="AD6:AE6" si="58">AC6+105</f>
        <v>109</v>
      </c>
      <c r="AE6">
        <f t="shared" si="58"/>
        <v>214</v>
      </c>
      <c r="AF6" s="133">
        <f t="shared" si="2"/>
        <v>1.9633027522935778E-3</v>
      </c>
      <c r="AI6" s="128" t="s">
        <v>346</v>
      </c>
      <c r="AJ6">
        <v>2002</v>
      </c>
      <c r="AK6">
        <v>4</v>
      </c>
      <c r="AL6">
        <v>4</v>
      </c>
      <c r="AM6">
        <f t="shared" ref="AM6:AN6" si="59">AL6+100</f>
        <v>104</v>
      </c>
      <c r="AN6">
        <f t="shared" si="59"/>
        <v>204</v>
      </c>
      <c r="AO6" s="133">
        <f t="shared" si="3"/>
        <v>1.9615384615384616E-3</v>
      </c>
      <c r="AR6" s="128" t="s">
        <v>347</v>
      </c>
      <c r="AS6">
        <v>2003</v>
      </c>
      <c r="AT6">
        <v>5</v>
      </c>
      <c r="AU6">
        <v>4</v>
      </c>
      <c r="AV6">
        <f t="shared" si="24"/>
        <v>79</v>
      </c>
      <c r="AW6">
        <f t="shared" si="24"/>
        <v>154</v>
      </c>
      <c r="AX6" s="133">
        <f t="shared" si="4"/>
        <v>1.9493670886075948E-3</v>
      </c>
      <c r="BA6" s="128" t="s">
        <v>348</v>
      </c>
      <c r="BB6">
        <v>2004</v>
      </c>
      <c r="BC6">
        <v>4</v>
      </c>
      <c r="BD6">
        <v>4</v>
      </c>
      <c r="BE6">
        <f t="shared" si="25"/>
        <v>141</v>
      </c>
      <c r="BF6">
        <f t="shared" si="25"/>
        <v>278</v>
      </c>
      <c r="BG6" s="133">
        <f t="shared" si="5"/>
        <v>1.971631205673759E-3</v>
      </c>
      <c r="BJ6" s="128" t="s">
        <v>349</v>
      </c>
      <c r="BK6">
        <v>2005</v>
      </c>
      <c r="BL6">
        <v>4</v>
      </c>
      <c r="BM6">
        <v>4</v>
      </c>
      <c r="BN6">
        <f t="shared" ref="BN6:BO6" si="60">BM6+96</f>
        <v>100</v>
      </c>
      <c r="BO6">
        <f t="shared" si="60"/>
        <v>196</v>
      </c>
      <c r="BP6" s="133">
        <f t="shared" si="6"/>
        <v>1.9599999999999999E-3</v>
      </c>
      <c r="BS6" s="128" t="s">
        <v>350</v>
      </c>
      <c r="BT6">
        <v>2006</v>
      </c>
      <c r="BU6">
        <v>5</v>
      </c>
      <c r="BV6">
        <v>4</v>
      </c>
      <c r="BW6">
        <f t="shared" ref="BW6:BX6" si="61">BV6+115</f>
        <v>119</v>
      </c>
      <c r="BX6">
        <f t="shared" si="61"/>
        <v>234</v>
      </c>
      <c r="BY6" s="133">
        <f t="shared" si="7"/>
        <v>1.9663865546218485E-3</v>
      </c>
      <c r="CB6" s="128" t="s">
        <v>351</v>
      </c>
      <c r="CC6">
        <v>2007</v>
      </c>
      <c r="CD6">
        <v>6</v>
      </c>
      <c r="CE6">
        <v>4</v>
      </c>
      <c r="CF6">
        <f t="shared" ref="CF6:CG6" si="62">CE6+115</f>
        <v>119</v>
      </c>
      <c r="CG6">
        <f t="shared" si="62"/>
        <v>234</v>
      </c>
      <c r="CH6" s="133">
        <f t="shared" si="8"/>
        <v>1.9663865546218485E-3</v>
      </c>
      <c r="CK6" s="128" t="s">
        <v>352</v>
      </c>
      <c r="CL6">
        <v>2008</v>
      </c>
      <c r="CM6">
        <v>4</v>
      </c>
      <c r="CN6">
        <v>4</v>
      </c>
      <c r="CO6">
        <f t="shared" ref="CO6:CP6" si="63">CN6+115</f>
        <v>119</v>
      </c>
      <c r="CP6">
        <f t="shared" si="63"/>
        <v>234</v>
      </c>
      <c r="CQ6" s="133">
        <f t="shared" si="9"/>
        <v>1.9663865546218485E-3</v>
      </c>
      <c r="CT6" s="128" t="s">
        <v>353</v>
      </c>
      <c r="CU6">
        <v>2009</v>
      </c>
      <c r="CV6">
        <v>5</v>
      </c>
      <c r="CW6">
        <v>4</v>
      </c>
      <c r="CX6">
        <f t="shared" ref="CX6:CY6" si="64">CW6+80</f>
        <v>84</v>
      </c>
      <c r="CY6">
        <f t="shared" si="64"/>
        <v>164</v>
      </c>
      <c r="CZ6" s="133">
        <f t="shared" si="10"/>
        <v>1.9523809523809524E-3</v>
      </c>
      <c r="DC6" s="128" t="s">
        <v>354</v>
      </c>
      <c r="DD6">
        <v>2010</v>
      </c>
      <c r="DE6">
        <v>7</v>
      </c>
      <c r="DF6">
        <v>4</v>
      </c>
      <c r="DG6">
        <f t="shared" ref="DG6:DH6" si="65">DF6+82</f>
        <v>86</v>
      </c>
      <c r="DH6">
        <f t="shared" si="65"/>
        <v>168</v>
      </c>
      <c r="DI6" s="133">
        <f t="shared" si="11"/>
        <v>1.9534883720930232E-3</v>
      </c>
      <c r="DL6" s="128" t="s">
        <v>355</v>
      </c>
      <c r="DM6">
        <v>2011</v>
      </c>
      <c r="DN6">
        <v>5</v>
      </c>
      <c r="DO6">
        <v>4</v>
      </c>
      <c r="DP6">
        <f t="shared" ref="DP6:DQ6" si="66">DO6+86</f>
        <v>90</v>
      </c>
      <c r="DQ6">
        <f t="shared" si="66"/>
        <v>176</v>
      </c>
      <c r="DR6" s="133">
        <f t="shared" si="12"/>
        <v>1.9555555555555554E-3</v>
      </c>
      <c r="DU6" s="128" t="s">
        <v>356</v>
      </c>
      <c r="DV6">
        <v>2012</v>
      </c>
      <c r="DW6">
        <v>5</v>
      </c>
      <c r="DX6">
        <v>4</v>
      </c>
      <c r="DY6">
        <f t="shared" ref="DY6:DZ6" si="67">DX6+75</f>
        <v>79</v>
      </c>
      <c r="DZ6">
        <f t="shared" si="67"/>
        <v>154</v>
      </c>
      <c r="EA6" s="133">
        <f t="shared" si="13"/>
        <v>1.9493670886075948E-3</v>
      </c>
      <c r="ED6" s="128" t="s">
        <v>357</v>
      </c>
      <c r="EE6">
        <v>2013</v>
      </c>
      <c r="EF6">
        <v>5</v>
      </c>
      <c r="EG6">
        <v>4</v>
      </c>
      <c r="EH6">
        <f t="shared" ref="EH6:EI6" si="68">EG6+80</f>
        <v>84</v>
      </c>
      <c r="EI6">
        <f t="shared" si="68"/>
        <v>164</v>
      </c>
      <c r="EJ6" s="133">
        <f t="shared" si="14"/>
        <v>1.9523809523809524E-3</v>
      </c>
      <c r="EM6" s="128" t="s">
        <v>358</v>
      </c>
      <c r="EN6">
        <v>2014</v>
      </c>
      <c r="EO6">
        <v>4</v>
      </c>
      <c r="EP6">
        <v>4</v>
      </c>
      <c r="EQ6">
        <f t="shared" ref="EQ6:ER6" si="69">EP6+71</f>
        <v>75</v>
      </c>
      <c r="ER6">
        <f t="shared" si="69"/>
        <v>146</v>
      </c>
      <c r="ES6" s="133">
        <f t="shared" si="15"/>
        <v>1.9466666666666669E-3</v>
      </c>
      <c r="EV6" s="128" t="s">
        <v>359</v>
      </c>
      <c r="EW6">
        <v>2015</v>
      </c>
      <c r="EX6">
        <v>4</v>
      </c>
      <c r="EY6">
        <v>4</v>
      </c>
      <c r="EZ6">
        <f t="shared" ref="EZ6:FA6" si="70">EY6+80</f>
        <v>84</v>
      </c>
      <c r="FA6">
        <f t="shared" si="70"/>
        <v>164</v>
      </c>
      <c r="FB6" s="133">
        <f t="shared" si="16"/>
        <v>1.9523809523809524E-3</v>
      </c>
      <c r="FE6" s="128" t="s">
        <v>360</v>
      </c>
      <c r="FF6">
        <v>2016</v>
      </c>
      <c r="FG6">
        <v>5</v>
      </c>
      <c r="FH6">
        <v>4</v>
      </c>
      <c r="FI6">
        <f t="shared" ref="FI6:FJ6" si="71">FH6+84</f>
        <v>88</v>
      </c>
      <c r="FJ6">
        <f t="shared" si="71"/>
        <v>172</v>
      </c>
      <c r="FK6" s="133">
        <f t="shared" si="17"/>
        <v>1.9545454545454545E-3</v>
      </c>
      <c r="FN6" s="128" t="s">
        <v>361</v>
      </c>
      <c r="FO6">
        <v>2017</v>
      </c>
      <c r="FP6">
        <v>5</v>
      </c>
      <c r="FQ6">
        <v>4</v>
      </c>
      <c r="FR6">
        <f t="shared" ref="FR6:FS6" si="72">FQ6+102</f>
        <v>106</v>
      </c>
      <c r="FS6">
        <f t="shared" si="72"/>
        <v>208</v>
      </c>
      <c r="FT6" s="133">
        <f t="shared" si="18"/>
        <v>1.9622641509433963E-3</v>
      </c>
      <c r="FW6" s="128" t="s">
        <v>362</v>
      </c>
      <c r="FX6">
        <v>2018</v>
      </c>
      <c r="FY6">
        <v>4</v>
      </c>
      <c r="FZ6">
        <v>4</v>
      </c>
      <c r="GA6">
        <f t="shared" ref="GA6:GB6" si="73">FZ6+124</f>
        <v>128</v>
      </c>
      <c r="GB6">
        <f t="shared" si="73"/>
        <v>252</v>
      </c>
      <c r="GC6" s="133">
        <f t="shared" si="19"/>
        <v>1.96875E-3</v>
      </c>
      <c r="GF6" t="s">
        <v>2108</v>
      </c>
      <c r="GG6">
        <v>2019</v>
      </c>
      <c r="GH6">
        <v>4</v>
      </c>
      <c r="GI6">
        <v>4</v>
      </c>
      <c r="GJ6">
        <f t="shared" ref="GJ6:GK6" si="74">GI6+90</f>
        <v>94</v>
      </c>
      <c r="GK6">
        <f t="shared" si="74"/>
        <v>184</v>
      </c>
      <c r="GL6" s="133">
        <v>0.67400000000000004</v>
      </c>
    </row>
    <row r="7" spans="1:194">
      <c r="A7">
        <v>2004</v>
      </c>
      <c r="B7" s="139">
        <f>GEOMEAN($BG3:$BG139)</f>
        <v>1.6857316600442747E-3</v>
      </c>
      <c r="C7" s="146">
        <f>GEOMEAN($BG3:$BG29)</f>
        <v>1.9091311383205554E-3</v>
      </c>
      <c r="D7" s="146">
        <f>GEOMEAN($BG3:$BG123)</f>
        <v>1.7098229844541273E-3</v>
      </c>
      <c r="E7" s="146">
        <f>GEOMEAN($BG3:$BG135)</f>
        <v>1.6915668495476933E-3</v>
      </c>
      <c r="I7" s="138" t="s">
        <v>363</v>
      </c>
      <c r="J7">
        <v>2000</v>
      </c>
      <c r="K7">
        <v>2</v>
      </c>
      <c r="L7">
        <v>13</v>
      </c>
      <c r="M7">
        <v>5</v>
      </c>
      <c r="N7">
        <f t="shared" si="20"/>
        <v>18</v>
      </c>
      <c r="O7">
        <f t="shared" si="0"/>
        <v>3.5999999999999999E-3</v>
      </c>
      <c r="Q7" s="128" t="s">
        <v>498</v>
      </c>
      <c r="R7">
        <v>2000</v>
      </c>
      <c r="S7">
        <v>4</v>
      </c>
      <c r="T7">
        <v>5</v>
      </c>
      <c r="U7">
        <f t="shared" si="21"/>
        <v>113</v>
      </c>
      <c r="V7">
        <f t="shared" si="21"/>
        <v>221</v>
      </c>
      <c r="W7" s="140">
        <f t="shared" si="1"/>
        <v>1.9557522123893807E-3</v>
      </c>
      <c r="X7" s="140"/>
      <c r="Y7" s="112"/>
      <c r="Z7" s="138" t="s">
        <v>365</v>
      </c>
      <c r="AA7">
        <v>2001</v>
      </c>
      <c r="AB7">
        <v>4</v>
      </c>
      <c r="AC7">
        <v>5</v>
      </c>
      <c r="AD7">
        <f t="shared" ref="AD7:AE7" si="75">AC7+105</f>
        <v>110</v>
      </c>
      <c r="AE7">
        <f t="shared" si="75"/>
        <v>215</v>
      </c>
      <c r="AF7" s="133">
        <f t="shared" si="2"/>
        <v>1.9545454545454545E-3</v>
      </c>
      <c r="AI7" s="128" t="s">
        <v>366</v>
      </c>
      <c r="AJ7">
        <v>2002</v>
      </c>
      <c r="AK7">
        <v>4</v>
      </c>
      <c r="AL7">
        <v>5</v>
      </c>
      <c r="AM7">
        <f t="shared" ref="AM7:AN7" si="76">AL7+100</f>
        <v>105</v>
      </c>
      <c r="AN7">
        <f t="shared" si="76"/>
        <v>205</v>
      </c>
      <c r="AO7" s="133">
        <f t="shared" si="3"/>
        <v>1.9523809523809524E-3</v>
      </c>
      <c r="AR7" s="128" t="s">
        <v>367</v>
      </c>
      <c r="AS7">
        <v>2003</v>
      </c>
      <c r="AT7">
        <v>6</v>
      </c>
      <c r="AU7">
        <v>5</v>
      </c>
      <c r="AV7">
        <f t="shared" si="24"/>
        <v>80</v>
      </c>
      <c r="AW7">
        <f t="shared" si="24"/>
        <v>155</v>
      </c>
      <c r="AX7" s="133">
        <f t="shared" si="4"/>
        <v>1.9375E-3</v>
      </c>
      <c r="BA7" s="128" t="s">
        <v>368</v>
      </c>
      <c r="BB7">
        <v>2004</v>
      </c>
      <c r="BC7">
        <v>4</v>
      </c>
      <c r="BD7">
        <v>5</v>
      </c>
      <c r="BE7">
        <f t="shared" si="25"/>
        <v>142</v>
      </c>
      <c r="BF7">
        <f t="shared" si="25"/>
        <v>279</v>
      </c>
      <c r="BG7" s="133">
        <f t="shared" si="5"/>
        <v>1.9647887323943664E-3</v>
      </c>
      <c r="BJ7" s="128" t="s">
        <v>369</v>
      </c>
      <c r="BK7">
        <v>2005</v>
      </c>
      <c r="BL7">
        <v>4</v>
      </c>
      <c r="BM7">
        <v>5</v>
      </c>
      <c r="BN7">
        <f t="shared" ref="BN7:BO7" si="77">BM7+96</f>
        <v>101</v>
      </c>
      <c r="BO7">
        <f t="shared" si="77"/>
        <v>197</v>
      </c>
      <c r="BP7" s="133">
        <f t="shared" si="6"/>
        <v>1.9504950495049505E-3</v>
      </c>
      <c r="BS7" s="128" t="s">
        <v>370</v>
      </c>
      <c r="BT7">
        <v>2006</v>
      </c>
      <c r="BU7">
        <v>5</v>
      </c>
      <c r="BV7">
        <v>5</v>
      </c>
      <c r="BW7">
        <f t="shared" ref="BW7:BX7" si="78">BV7+115</f>
        <v>120</v>
      </c>
      <c r="BX7">
        <f t="shared" si="78"/>
        <v>235</v>
      </c>
      <c r="BY7" s="133">
        <f t="shared" si="7"/>
        <v>1.9583333333333332E-3</v>
      </c>
      <c r="CB7" s="128" t="s">
        <v>371</v>
      </c>
      <c r="CC7">
        <v>2007</v>
      </c>
      <c r="CD7">
        <v>6</v>
      </c>
      <c r="CE7">
        <v>5</v>
      </c>
      <c r="CF7">
        <f t="shared" ref="CF7:CG7" si="79">CE7+115</f>
        <v>120</v>
      </c>
      <c r="CG7">
        <f t="shared" si="79"/>
        <v>235</v>
      </c>
      <c r="CH7" s="133">
        <f t="shared" si="8"/>
        <v>1.9583333333333332E-3</v>
      </c>
      <c r="CK7" s="128" t="s">
        <v>372</v>
      </c>
      <c r="CL7">
        <v>2008</v>
      </c>
      <c r="CM7">
        <v>4</v>
      </c>
      <c r="CN7">
        <v>5</v>
      </c>
      <c r="CO7">
        <f t="shared" ref="CO7:CP7" si="80">CN7+115</f>
        <v>120</v>
      </c>
      <c r="CP7">
        <f t="shared" si="80"/>
        <v>235</v>
      </c>
      <c r="CQ7" s="133">
        <f t="shared" si="9"/>
        <v>1.9583333333333332E-3</v>
      </c>
      <c r="CT7" s="128" t="s">
        <v>373</v>
      </c>
      <c r="CU7">
        <v>2009</v>
      </c>
      <c r="CV7">
        <v>5</v>
      </c>
      <c r="CW7">
        <v>5</v>
      </c>
      <c r="CX7">
        <f t="shared" ref="CX7:CY7" si="81">CW7+80</f>
        <v>85</v>
      </c>
      <c r="CY7">
        <f t="shared" si="81"/>
        <v>165</v>
      </c>
      <c r="CZ7" s="133">
        <f t="shared" si="10"/>
        <v>1.9411764705882352E-3</v>
      </c>
      <c r="DC7" s="128" t="s">
        <v>374</v>
      </c>
      <c r="DD7">
        <v>2010</v>
      </c>
      <c r="DE7">
        <v>7</v>
      </c>
      <c r="DF7">
        <v>5</v>
      </c>
      <c r="DG7">
        <f t="shared" ref="DG7:DH7" si="82">DF7+82</f>
        <v>87</v>
      </c>
      <c r="DH7">
        <f t="shared" si="82"/>
        <v>169</v>
      </c>
      <c r="DI7" s="133">
        <f t="shared" si="11"/>
        <v>1.9425287356321839E-3</v>
      </c>
      <c r="DL7" s="128" t="s">
        <v>375</v>
      </c>
      <c r="DM7">
        <v>2011</v>
      </c>
      <c r="DN7">
        <v>5</v>
      </c>
      <c r="DO7">
        <v>5</v>
      </c>
      <c r="DP7">
        <f t="shared" ref="DP7:DQ7" si="83">DO7+86</f>
        <v>91</v>
      </c>
      <c r="DQ7">
        <f t="shared" si="83"/>
        <v>177</v>
      </c>
      <c r="DR7" s="133">
        <f t="shared" si="12"/>
        <v>1.945054945054945E-3</v>
      </c>
      <c r="DU7" s="128" t="s">
        <v>376</v>
      </c>
      <c r="DV7">
        <v>2012</v>
      </c>
      <c r="DW7">
        <v>5</v>
      </c>
      <c r="DX7">
        <v>5</v>
      </c>
      <c r="DY7">
        <f t="shared" ref="DY7:DZ7" si="84">DX7+75</f>
        <v>80</v>
      </c>
      <c r="DZ7">
        <f t="shared" si="84"/>
        <v>155</v>
      </c>
      <c r="EA7" s="133">
        <f t="shared" si="13"/>
        <v>1.9375E-3</v>
      </c>
      <c r="ED7" s="128" t="s">
        <v>377</v>
      </c>
      <c r="EE7">
        <v>2013</v>
      </c>
      <c r="EF7">
        <v>5</v>
      </c>
      <c r="EG7">
        <v>5</v>
      </c>
      <c r="EH7">
        <f t="shared" ref="EH7:EI7" si="85">EG7+80</f>
        <v>85</v>
      </c>
      <c r="EI7">
        <f t="shared" si="85"/>
        <v>165</v>
      </c>
      <c r="EJ7" s="133">
        <f t="shared" si="14"/>
        <v>1.9411764705882352E-3</v>
      </c>
      <c r="EM7" s="128" t="s">
        <v>378</v>
      </c>
      <c r="EN7">
        <v>2014</v>
      </c>
      <c r="EO7">
        <v>5</v>
      </c>
      <c r="EP7">
        <v>5</v>
      </c>
      <c r="EQ7">
        <f t="shared" ref="EQ7:ER7" si="86">EP7+71</f>
        <v>76</v>
      </c>
      <c r="ER7">
        <f t="shared" si="86"/>
        <v>147</v>
      </c>
      <c r="ES7" s="133">
        <f t="shared" si="15"/>
        <v>1.9342105263157894E-3</v>
      </c>
      <c r="EV7" s="128" t="s">
        <v>379</v>
      </c>
      <c r="EW7">
        <v>2015</v>
      </c>
      <c r="EX7">
        <v>4</v>
      </c>
      <c r="EY7">
        <v>5</v>
      </c>
      <c r="EZ7">
        <f t="shared" ref="EZ7:FA7" si="87">EY7+80</f>
        <v>85</v>
      </c>
      <c r="FA7">
        <f t="shared" si="87"/>
        <v>165</v>
      </c>
      <c r="FB7" s="133">
        <f t="shared" si="16"/>
        <v>1.9411764705882352E-3</v>
      </c>
      <c r="FE7" s="128" t="s">
        <v>380</v>
      </c>
      <c r="FF7">
        <v>2016</v>
      </c>
      <c r="FG7">
        <v>5</v>
      </c>
      <c r="FH7">
        <v>5</v>
      </c>
      <c r="FI7">
        <f t="shared" ref="FI7:FJ7" si="88">FH7+84</f>
        <v>89</v>
      </c>
      <c r="FJ7">
        <f t="shared" si="88"/>
        <v>173</v>
      </c>
      <c r="FK7" s="133">
        <f t="shared" si="17"/>
        <v>1.9438202247191011E-3</v>
      </c>
      <c r="FN7" s="128" t="s">
        <v>381</v>
      </c>
      <c r="FO7">
        <v>2017</v>
      </c>
      <c r="FP7">
        <v>5</v>
      </c>
      <c r="FQ7">
        <v>5</v>
      </c>
      <c r="FR7">
        <f t="shared" ref="FR7:FS7" si="89">FQ7+102</f>
        <v>107</v>
      </c>
      <c r="FS7">
        <f t="shared" si="89"/>
        <v>209</v>
      </c>
      <c r="FT7" s="133">
        <f t="shared" si="18"/>
        <v>1.9532710280373831E-3</v>
      </c>
      <c r="FW7" s="128" t="s">
        <v>382</v>
      </c>
      <c r="FX7">
        <v>2018</v>
      </c>
      <c r="FY7">
        <v>4</v>
      </c>
      <c r="FZ7">
        <v>5</v>
      </c>
      <c r="GA7">
        <f t="shared" ref="GA7:GB7" si="90">FZ7+124</f>
        <v>129</v>
      </c>
      <c r="GB7">
        <f t="shared" si="90"/>
        <v>253</v>
      </c>
      <c r="GC7" s="133">
        <f t="shared" si="19"/>
        <v>1.9612403100775192E-3</v>
      </c>
      <c r="GF7" t="s">
        <v>2109</v>
      </c>
      <c r="GG7">
        <v>2019</v>
      </c>
      <c r="GH7">
        <v>5</v>
      </c>
      <c r="GI7">
        <v>5</v>
      </c>
      <c r="GJ7">
        <f t="shared" ref="GJ7:GK7" si="91">GI7+90</f>
        <v>95</v>
      </c>
      <c r="GK7">
        <f t="shared" si="91"/>
        <v>185</v>
      </c>
      <c r="GL7" s="133">
        <v>8.7500000000000008E-3</v>
      </c>
    </row>
    <row r="8" spans="1:194">
      <c r="A8">
        <v>2005</v>
      </c>
      <c r="B8" s="139">
        <f>GEOMEAN($BP3:$BP98)</f>
        <v>1.6849785161997925E-3</v>
      </c>
      <c r="C8" s="146">
        <f>GEOMEAN($BP3:$BP32)</f>
        <v>1.8650070889732443E-3</v>
      </c>
      <c r="D8" s="146">
        <f>GEOMEAN($BP3:$BP95)</f>
        <v>1.691215697675311E-3</v>
      </c>
      <c r="E8" s="146">
        <f>GEOMEAN($BP3:$BP98)</f>
        <v>1.6849785161997925E-3</v>
      </c>
      <c r="I8" s="138" t="s">
        <v>383</v>
      </c>
      <c r="J8">
        <v>2000</v>
      </c>
      <c r="K8">
        <v>2</v>
      </c>
      <c r="L8">
        <v>14</v>
      </c>
      <c r="M8">
        <v>6</v>
      </c>
      <c r="N8">
        <f t="shared" si="20"/>
        <v>19</v>
      </c>
      <c r="O8">
        <f t="shared" si="0"/>
        <v>3.1666666666666666E-3</v>
      </c>
      <c r="Q8" s="128" t="s">
        <v>517</v>
      </c>
      <c r="R8">
        <v>2000</v>
      </c>
      <c r="S8">
        <v>4</v>
      </c>
      <c r="T8">
        <v>6</v>
      </c>
      <c r="U8">
        <f t="shared" si="21"/>
        <v>114</v>
      </c>
      <c r="V8">
        <f t="shared" si="21"/>
        <v>222</v>
      </c>
      <c r="W8" s="140">
        <f t="shared" si="1"/>
        <v>1.9473684210526317E-3</v>
      </c>
      <c r="X8" s="140"/>
      <c r="Y8" s="112"/>
      <c r="Z8" s="138" t="s">
        <v>385</v>
      </c>
      <c r="AA8">
        <v>2001</v>
      </c>
      <c r="AB8">
        <v>4</v>
      </c>
      <c r="AC8">
        <v>6</v>
      </c>
      <c r="AD8">
        <f t="shared" ref="AD8:AE8" si="92">AC8+105</f>
        <v>111</v>
      </c>
      <c r="AE8">
        <f t="shared" si="92"/>
        <v>216</v>
      </c>
      <c r="AF8" s="133">
        <f t="shared" si="2"/>
        <v>1.9459459459459461E-3</v>
      </c>
      <c r="AI8" s="128" t="s">
        <v>386</v>
      </c>
      <c r="AJ8">
        <v>2002</v>
      </c>
      <c r="AK8">
        <v>4</v>
      </c>
      <c r="AL8">
        <v>6</v>
      </c>
      <c r="AM8">
        <f t="shared" ref="AM8:AN8" si="93">AL8+100</f>
        <v>106</v>
      </c>
      <c r="AN8">
        <f t="shared" si="93"/>
        <v>206</v>
      </c>
      <c r="AO8" s="133">
        <f t="shared" si="3"/>
        <v>1.9433962264150944E-3</v>
      </c>
      <c r="AR8" s="128" t="s">
        <v>387</v>
      </c>
      <c r="AS8">
        <v>2003</v>
      </c>
      <c r="AT8">
        <v>6</v>
      </c>
      <c r="AU8">
        <v>6</v>
      </c>
      <c r="AV8">
        <f t="shared" si="24"/>
        <v>81</v>
      </c>
      <c r="AW8">
        <f t="shared" si="24"/>
        <v>156</v>
      </c>
      <c r="AX8" s="133">
        <f t="shared" si="4"/>
        <v>1.9259259259259258E-3</v>
      </c>
      <c r="BA8" s="128" t="s">
        <v>388</v>
      </c>
      <c r="BB8">
        <v>2004</v>
      </c>
      <c r="BC8">
        <v>4</v>
      </c>
      <c r="BD8">
        <v>6</v>
      </c>
      <c r="BE8">
        <f t="shared" si="25"/>
        <v>143</v>
      </c>
      <c r="BF8">
        <f t="shared" si="25"/>
        <v>280</v>
      </c>
      <c r="BG8" s="133">
        <f t="shared" si="5"/>
        <v>1.958041958041958E-3</v>
      </c>
      <c r="BJ8" s="128" t="s">
        <v>389</v>
      </c>
      <c r="BK8">
        <v>2005</v>
      </c>
      <c r="BL8">
        <v>4</v>
      </c>
      <c r="BM8">
        <v>6</v>
      </c>
      <c r="BN8">
        <f t="shared" ref="BN8:BO8" si="94">BM8+96</f>
        <v>102</v>
      </c>
      <c r="BO8">
        <f t="shared" si="94"/>
        <v>198</v>
      </c>
      <c r="BP8" s="133">
        <f t="shared" si="6"/>
        <v>1.9411764705882352E-3</v>
      </c>
      <c r="BS8" s="128" t="s">
        <v>390</v>
      </c>
      <c r="BT8">
        <v>2006</v>
      </c>
      <c r="BU8">
        <v>5</v>
      </c>
      <c r="BV8">
        <v>6</v>
      </c>
      <c r="BW8">
        <f t="shared" ref="BW8:BX8" si="95">BV8+115</f>
        <v>121</v>
      </c>
      <c r="BX8">
        <f t="shared" si="95"/>
        <v>236</v>
      </c>
      <c r="BY8" s="133">
        <f t="shared" si="7"/>
        <v>1.9504132231404959E-3</v>
      </c>
      <c r="CB8" s="136" t="s">
        <v>391</v>
      </c>
      <c r="CC8" s="28">
        <v>2007</v>
      </c>
      <c r="CD8" s="28">
        <v>6</v>
      </c>
      <c r="CE8">
        <v>6</v>
      </c>
      <c r="CF8">
        <f t="shared" ref="CF8:CG8" si="96">CE8+115</f>
        <v>121</v>
      </c>
      <c r="CG8">
        <f t="shared" si="96"/>
        <v>236</v>
      </c>
      <c r="CH8" s="137">
        <f t="shared" si="8"/>
        <v>1.9504132231404959E-3</v>
      </c>
      <c r="CK8" s="128" t="s">
        <v>392</v>
      </c>
      <c r="CL8">
        <v>2008</v>
      </c>
      <c r="CM8">
        <v>5</v>
      </c>
      <c r="CN8">
        <v>6</v>
      </c>
      <c r="CO8">
        <f t="shared" ref="CO8:CP8" si="97">CN8+115</f>
        <v>121</v>
      </c>
      <c r="CP8">
        <f t="shared" si="97"/>
        <v>236</v>
      </c>
      <c r="CQ8" s="133">
        <f t="shared" si="9"/>
        <v>1.9504132231404959E-3</v>
      </c>
      <c r="CT8" s="128" t="s">
        <v>393</v>
      </c>
      <c r="CU8">
        <v>2009</v>
      </c>
      <c r="CV8">
        <v>5</v>
      </c>
      <c r="CW8">
        <v>6</v>
      </c>
      <c r="CX8">
        <f t="shared" ref="CX8:CY8" si="98">CW8+80</f>
        <v>86</v>
      </c>
      <c r="CY8">
        <f t="shared" si="98"/>
        <v>166</v>
      </c>
      <c r="CZ8" s="133">
        <f t="shared" si="10"/>
        <v>1.9302325581395351E-3</v>
      </c>
      <c r="DC8" s="128" t="s">
        <v>394</v>
      </c>
      <c r="DD8">
        <v>2010</v>
      </c>
      <c r="DE8">
        <v>7</v>
      </c>
      <c r="DF8">
        <v>6</v>
      </c>
      <c r="DG8">
        <f t="shared" ref="DG8:DH8" si="99">DF8+82</f>
        <v>88</v>
      </c>
      <c r="DH8">
        <f t="shared" si="99"/>
        <v>170</v>
      </c>
      <c r="DI8" s="133">
        <f t="shared" si="11"/>
        <v>1.9318181818181819E-3</v>
      </c>
      <c r="DL8" s="128" t="s">
        <v>395</v>
      </c>
      <c r="DM8">
        <v>2011</v>
      </c>
      <c r="DN8">
        <v>5</v>
      </c>
      <c r="DO8">
        <v>6</v>
      </c>
      <c r="DP8">
        <f t="shared" ref="DP8:DQ8" si="100">DO8+86</f>
        <v>92</v>
      </c>
      <c r="DQ8">
        <f t="shared" si="100"/>
        <v>178</v>
      </c>
      <c r="DR8" s="133">
        <f t="shared" si="12"/>
        <v>1.9347826086956522E-3</v>
      </c>
      <c r="DU8" s="128" t="s">
        <v>396</v>
      </c>
      <c r="DV8">
        <v>2012</v>
      </c>
      <c r="DW8">
        <v>5</v>
      </c>
      <c r="DX8">
        <v>6</v>
      </c>
      <c r="DY8">
        <f t="shared" ref="DY8:DZ8" si="101">DX8+75</f>
        <v>81</v>
      </c>
      <c r="DZ8">
        <f t="shared" si="101"/>
        <v>156</v>
      </c>
      <c r="EA8" s="133">
        <f t="shared" si="13"/>
        <v>1.9259259259259258E-3</v>
      </c>
      <c r="ED8" s="128" t="s">
        <v>397</v>
      </c>
      <c r="EE8">
        <v>2013</v>
      </c>
      <c r="EF8">
        <v>6</v>
      </c>
      <c r="EG8">
        <v>6</v>
      </c>
      <c r="EH8">
        <f t="shared" ref="EH8:EI8" si="102">EG8+80</f>
        <v>86</v>
      </c>
      <c r="EI8">
        <f t="shared" si="102"/>
        <v>166</v>
      </c>
      <c r="EJ8" s="133">
        <f t="shared" si="14"/>
        <v>1.9302325581395351E-3</v>
      </c>
      <c r="EM8" s="128" t="s">
        <v>398</v>
      </c>
      <c r="EN8">
        <v>2014</v>
      </c>
      <c r="EO8">
        <v>5</v>
      </c>
      <c r="EP8">
        <v>6</v>
      </c>
      <c r="EQ8">
        <f t="shared" ref="EQ8:ER8" si="103">EP8+71</f>
        <v>77</v>
      </c>
      <c r="ER8">
        <f t="shared" si="103"/>
        <v>148</v>
      </c>
      <c r="ES8" s="133">
        <f t="shared" si="15"/>
        <v>1.9220779220779219E-3</v>
      </c>
      <c r="EV8" s="128" t="s">
        <v>399</v>
      </c>
      <c r="EW8">
        <v>2015</v>
      </c>
      <c r="EX8">
        <v>5</v>
      </c>
      <c r="EY8">
        <v>6</v>
      </c>
      <c r="EZ8">
        <f t="shared" ref="EZ8:FA8" si="104">EY8+80</f>
        <v>86</v>
      </c>
      <c r="FA8">
        <f t="shared" si="104"/>
        <v>166</v>
      </c>
      <c r="FB8" s="133">
        <f t="shared" si="16"/>
        <v>1.9302325581395351E-3</v>
      </c>
      <c r="FE8" s="128" t="s">
        <v>400</v>
      </c>
      <c r="FF8">
        <v>2016</v>
      </c>
      <c r="FG8">
        <v>5</v>
      </c>
      <c r="FH8">
        <v>6</v>
      </c>
      <c r="FI8">
        <f t="shared" ref="FI8:FJ8" si="105">FH8+84</f>
        <v>90</v>
      </c>
      <c r="FJ8">
        <f t="shared" si="105"/>
        <v>174</v>
      </c>
      <c r="FK8" s="133">
        <f t="shared" si="17"/>
        <v>1.9333333333333333E-3</v>
      </c>
      <c r="FN8" s="128" t="s">
        <v>401</v>
      </c>
      <c r="FO8">
        <v>2017</v>
      </c>
      <c r="FP8">
        <v>5</v>
      </c>
      <c r="FQ8">
        <v>6</v>
      </c>
      <c r="FR8">
        <f t="shared" ref="FR8:FS8" si="106">FQ8+102</f>
        <v>108</v>
      </c>
      <c r="FS8">
        <f t="shared" si="106"/>
        <v>210</v>
      </c>
      <c r="FT8" s="133">
        <f t="shared" si="18"/>
        <v>1.9444444444444444E-3</v>
      </c>
      <c r="FW8" s="128" t="s">
        <v>402</v>
      </c>
      <c r="FX8">
        <v>2018</v>
      </c>
      <c r="FY8">
        <v>4</v>
      </c>
      <c r="FZ8">
        <v>6</v>
      </c>
      <c r="GA8">
        <f t="shared" ref="GA8:GB8" si="107">FZ8+124</f>
        <v>130</v>
      </c>
      <c r="GB8">
        <f t="shared" si="107"/>
        <v>254</v>
      </c>
      <c r="GC8" s="133">
        <f t="shared" si="19"/>
        <v>1.9538461538461537E-3</v>
      </c>
      <c r="GF8" t="s">
        <v>2110</v>
      </c>
      <c r="GG8">
        <v>2019</v>
      </c>
      <c r="GH8">
        <v>5</v>
      </c>
      <c r="GI8">
        <v>6</v>
      </c>
      <c r="GJ8">
        <f t="shared" ref="GJ8:GK8" si="108">GI8+90</f>
        <v>96</v>
      </c>
      <c r="GK8">
        <f t="shared" si="108"/>
        <v>186</v>
      </c>
      <c r="GL8" s="133">
        <v>0.39800000000000002</v>
      </c>
    </row>
    <row r="9" spans="1:194">
      <c r="A9">
        <v>2006</v>
      </c>
      <c r="B9" s="139">
        <f>GEOMEAN($BY3:$BY117)</f>
        <v>1.6853941485974026E-3</v>
      </c>
      <c r="C9" s="146">
        <f>GEOMEAN($BY3:$BY24)</f>
        <v>1.9108389192371493E-3</v>
      </c>
      <c r="D9" s="146">
        <f>GEOMEAN($BY3:$BY103)</f>
        <v>1.7105290669149559E-3</v>
      </c>
      <c r="E9" s="146">
        <f>GEOMEAN($BY3:$BY113)</f>
        <v>1.69235302079527E-3</v>
      </c>
      <c r="I9" s="138" t="s">
        <v>284</v>
      </c>
      <c r="J9">
        <v>2000</v>
      </c>
      <c r="K9">
        <v>3</v>
      </c>
      <c r="L9">
        <v>3</v>
      </c>
      <c r="M9">
        <v>7</v>
      </c>
      <c r="N9">
        <f t="shared" si="20"/>
        <v>20</v>
      </c>
      <c r="O9">
        <f t="shared" si="0"/>
        <v>2.8571428571428571E-3</v>
      </c>
      <c r="Q9" s="128" t="s">
        <v>536</v>
      </c>
      <c r="R9">
        <v>2000</v>
      </c>
      <c r="S9">
        <v>4</v>
      </c>
      <c r="T9">
        <v>7</v>
      </c>
      <c r="U9">
        <f t="shared" si="21"/>
        <v>115</v>
      </c>
      <c r="V9">
        <f t="shared" si="21"/>
        <v>223</v>
      </c>
      <c r="W9" s="140">
        <f t="shared" si="1"/>
        <v>1.9391304347826086E-3</v>
      </c>
      <c r="X9" s="140"/>
      <c r="Y9" s="112"/>
      <c r="Z9" s="138" t="s">
        <v>404</v>
      </c>
      <c r="AA9">
        <v>2001</v>
      </c>
      <c r="AB9">
        <v>4</v>
      </c>
      <c r="AC9">
        <v>7</v>
      </c>
      <c r="AD9">
        <f t="shared" ref="AD9:AE9" si="109">AC9+105</f>
        <v>112</v>
      </c>
      <c r="AE9">
        <f t="shared" si="109"/>
        <v>217</v>
      </c>
      <c r="AF9" s="133">
        <f t="shared" si="2"/>
        <v>1.9375E-3</v>
      </c>
      <c r="AI9" s="128" t="s">
        <v>405</v>
      </c>
      <c r="AJ9">
        <v>2002</v>
      </c>
      <c r="AK9">
        <v>4</v>
      </c>
      <c r="AL9">
        <v>7</v>
      </c>
      <c r="AM9">
        <f t="shared" ref="AM9:AN9" si="110">AL9+100</f>
        <v>107</v>
      </c>
      <c r="AN9">
        <f t="shared" si="110"/>
        <v>207</v>
      </c>
      <c r="AO9" s="133">
        <f t="shared" si="3"/>
        <v>1.9345794392523366E-3</v>
      </c>
      <c r="AR9" s="128" t="s">
        <v>406</v>
      </c>
      <c r="AS9">
        <v>2003</v>
      </c>
      <c r="AT9">
        <v>6</v>
      </c>
      <c r="AU9">
        <v>7</v>
      </c>
      <c r="AV9">
        <f t="shared" si="24"/>
        <v>82</v>
      </c>
      <c r="AW9">
        <f t="shared" si="24"/>
        <v>157</v>
      </c>
      <c r="AX9" s="133">
        <f t="shared" si="4"/>
        <v>1.9146341463414634E-3</v>
      </c>
      <c r="BA9" s="128" t="s">
        <v>407</v>
      </c>
      <c r="BB9">
        <v>2004</v>
      </c>
      <c r="BC9">
        <v>4</v>
      </c>
      <c r="BD9">
        <v>7</v>
      </c>
      <c r="BE9">
        <f t="shared" si="25"/>
        <v>144</v>
      </c>
      <c r="BF9">
        <f t="shared" si="25"/>
        <v>281</v>
      </c>
      <c r="BG9" s="133">
        <f t="shared" si="5"/>
        <v>1.9513888888888888E-3</v>
      </c>
      <c r="BJ9" s="128" t="s">
        <v>408</v>
      </c>
      <c r="BK9">
        <v>2005</v>
      </c>
      <c r="BL9">
        <v>4</v>
      </c>
      <c r="BM9">
        <v>7</v>
      </c>
      <c r="BN9">
        <f t="shared" ref="BN9:BO9" si="111">BM9+96</f>
        <v>103</v>
      </c>
      <c r="BO9">
        <f t="shared" si="111"/>
        <v>199</v>
      </c>
      <c r="BP9" s="133">
        <f t="shared" si="6"/>
        <v>1.9320388349514564E-3</v>
      </c>
      <c r="BS9" s="128" t="s">
        <v>409</v>
      </c>
      <c r="BT9">
        <v>2006</v>
      </c>
      <c r="BU9">
        <v>5</v>
      </c>
      <c r="BV9">
        <v>7</v>
      </c>
      <c r="BW9">
        <f t="shared" ref="BW9:BX9" si="112">BV9+115</f>
        <v>122</v>
      </c>
      <c r="BX9">
        <f t="shared" si="112"/>
        <v>237</v>
      </c>
      <c r="BY9" s="133">
        <f t="shared" si="7"/>
        <v>1.9426229508196721E-3</v>
      </c>
      <c r="CB9" s="128" t="s">
        <v>410</v>
      </c>
      <c r="CC9">
        <v>2007</v>
      </c>
      <c r="CD9">
        <v>7</v>
      </c>
      <c r="CE9">
        <v>7</v>
      </c>
      <c r="CF9">
        <f t="shared" ref="CF9:CG9" si="113">CE9+115</f>
        <v>122</v>
      </c>
      <c r="CG9">
        <f t="shared" si="113"/>
        <v>237</v>
      </c>
      <c r="CH9" s="133">
        <f t="shared" si="8"/>
        <v>1.9426229508196721E-3</v>
      </c>
      <c r="CK9" s="128" t="s">
        <v>411</v>
      </c>
      <c r="CL9">
        <v>2008</v>
      </c>
      <c r="CM9">
        <v>5</v>
      </c>
      <c r="CN9">
        <v>7</v>
      </c>
      <c r="CO9">
        <f t="shared" ref="CO9:CP9" si="114">CN9+115</f>
        <v>122</v>
      </c>
      <c r="CP9">
        <f t="shared" si="114"/>
        <v>237</v>
      </c>
      <c r="CQ9" s="133">
        <f t="shared" si="9"/>
        <v>1.9426229508196721E-3</v>
      </c>
      <c r="CT9" s="128" t="s">
        <v>412</v>
      </c>
      <c r="CU9">
        <v>2009</v>
      </c>
      <c r="CV9">
        <v>5</v>
      </c>
      <c r="CW9">
        <v>7</v>
      </c>
      <c r="CX9">
        <f t="shared" ref="CX9:CY9" si="115">CW9+80</f>
        <v>87</v>
      </c>
      <c r="CY9">
        <f t="shared" si="115"/>
        <v>167</v>
      </c>
      <c r="CZ9" s="133">
        <f t="shared" si="10"/>
        <v>1.9195402298850576E-3</v>
      </c>
      <c r="DC9" s="128" t="s">
        <v>413</v>
      </c>
      <c r="DD9">
        <v>2010</v>
      </c>
      <c r="DE9">
        <v>7</v>
      </c>
      <c r="DF9">
        <v>7</v>
      </c>
      <c r="DG9">
        <f t="shared" ref="DG9:DH9" si="116">DF9+82</f>
        <v>89</v>
      </c>
      <c r="DH9">
        <f t="shared" si="116"/>
        <v>171</v>
      </c>
      <c r="DI9" s="133">
        <f t="shared" si="11"/>
        <v>1.9213483146067415E-3</v>
      </c>
      <c r="DL9" s="128" t="s">
        <v>414</v>
      </c>
      <c r="DM9">
        <v>2011</v>
      </c>
      <c r="DN9">
        <v>5</v>
      </c>
      <c r="DO9">
        <v>7</v>
      </c>
      <c r="DP9">
        <f t="shared" ref="DP9:DQ9" si="117">DO9+86</f>
        <v>93</v>
      </c>
      <c r="DQ9">
        <f t="shared" si="117"/>
        <v>179</v>
      </c>
      <c r="DR9" s="133">
        <f t="shared" si="12"/>
        <v>1.924731182795699E-3</v>
      </c>
      <c r="DU9" s="128" t="s">
        <v>415</v>
      </c>
      <c r="DV9">
        <v>2012</v>
      </c>
      <c r="DW9">
        <v>5</v>
      </c>
      <c r="DX9">
        <v>7</v>
      </c>
      <c r="DY9">
        <f t="shared" ref="DY9:DZ9" si="118">DX9+75</f>
        <v>82</v>
      </c>
      <c r="DZ9">
        <f t="shared" si="118"/>
        <v>157</v>
      </c>
      <c r="EA9" s="133">
        <f t="shared" si="13"/>
        <v>1.9146341463414634E-3</v>
      </c>
      <c r="ED9" s="128" t="s">
        <v>416</v>
      </c>
      <c r="EE9">
        <v>2013</v>
      </c>
      <c r="EF9">
        <v>6</v>
      </c>
      <c r="EG9">
        <v>7</v>
      </c>
      <c r="EH9">
        <f t="shared" ref="EH9:EI9" si="119">EG9+80</f>
        <v>87</v>
      </c>
      <c r="EI9">
        <f t="shared" si="119"/>
        <v>167</v>
      </c>
      <c r="EJ9" s="133">
        <f t="shared" si="14"/>
        <v>1.9195402298850576E-3</v>
      </c>
      <c r="EM9" s="128" t="s">
        <v>417</v>
      </c>
      <c r="EN9">
        <v>2014</v>
      </c>
      <c r="EO9">
        <v>5</v>
      </c>
      <c r="EP9">
        <v>7</v>
      </c>
      <c r="EQ9">
        <f t="shared" ref="EQ9:ER9" si="120">EP9+71</f>
        <v>78</v>
      </c>
      <c r="ER9">
        <f t="shared" si="120"/>
        <v>149</v>
      </c>
      <c r="ES9" s="133">
        <f t="shared" si="15"/>
        <v>1.9102564102564104E-3</v>
      </c>
      <c r="EV9" s="128" t="s">
        <v>418</v>
      </c>
      <c r="EW9">
        <v>2015</v>
      </c>
      <c r="EX9">
        <v>5</v>
      </c>
      <c r="EY9">
        <v>7</v>
      </c>
      <c r="EZ9">
        <f t="shared" ref="EZ9:FA9" si="121">EY9+80</f>
        <v>87</v>
      </c>
      <c r="FA9">
        <f t="shared" si="121"/>
        <v>167</v>
      </c>
      <c r="FB9" s="133">
        <f t="shared" si="16"/>
        <v>1.9195402298850576E-3</v>
      </c>
      <c r="FE9" s="128" t="s">
        <v>419</v>
      </c>
      <c r="FF9">
        <v>2016</v>
      </c>
      <c r="FG9">
        <v>5</v>
      </c>
      <c r="FH9">
        <v>7</v>
      </c>
      <c r="FI9">
        <f t="shared" ref="FI9:FJ9" si="122">FH9+84</f>
        <v>91</v>
      </c>
      <c r="FJ9">
        <f t="shared" si="122"/>
        <v>175</v>
      </c>
      <c r="FK9" s="133">
        <f t="shared" si="17"/>
        <v>1.9230769230769232E-3</v>
      </c>
      <c r="FN9" s="128" t="s">
        <v>420</v>
      </c>
      <c r="FO9">
        <v>2017</v>
      </c>
      <c r="FP9">
        <v>6</v>
      </c>
      <c r="FQ9">
        <v>7</v>
      </c>
      <c r="FR9">
        <f t="shared" ref="FR9:FS9" si="123">FQ9+102</f>
        <v>109</v>
      </c>
      <c r="FS9">
        <f t="shared" si="123"/>
        <v>211</v>
      </c>
      <c r="FT9" s="133">
        <f t="shared" si="18"/>
        <v>1.9357798165137614E-3</v>
      </c>
      <c r="FW9" s="128" t="s">
        <v>421</v>
      </c>
      <c r="FX9">
        <v>2018</v>
      </c>
      <c r="FY9">
        <v>4</v>
      </c>
      <c r="FZ9">
        <v>7</v>
      </c>
      <c r="GA9">
        <f t="shared" ref="GA9:GB9" si="124">FZ9+124</f>
        <v>131</v>
      </c>
      <c r="GB9">
        <f t="shared" si="124"/>
        <v>255</v>
      </c>
      <c r="GC9" s="133">
        <f t="shared" si="19"/>
        <v>1.9465648854961831E-3</v>
      </c>
      <c r="GF9" t="s">
        <v>2111</v>
      </c>
      <c r="GG9">
        <v>2019</v>
      </c>
      <c r="GH9">
        <v>5</v>
      </c>
      <c r="GI9">
        <v>7</v>
      </c>
      <c r="GJ9">
        <f t="shared" ref="GJ9:GK9" si="125">GI9+90</f>
        <v>97</v>
      </c>
      <c r="GK9">
        <f t="shared" si="125"/>
        <v>187</v>
      </c>
      <c r="GL9" s="133">
        <v>0.04</v>
      </c>
    </row>
    <row r="10" spans="1:194">
      <c r="A10">
        <v>2007</v>
      </c>
      <c r="B10" s="139">
        <f>GEOMEAN($CH3:$CH83)</f>
        <v>1.7506410927455845E-3</v>
      </c>
      <c r="C10" s="146">
        <f>GEOMEAN($CH3:$CH8)</f>
        <v>1.970616109387075E-3</v>
      </c>
      <c r="D10" s="146">
        <f>GEOMEAN($CH3:$CH79)</f>
        <v>1.7593427472979101E-3</v>
      </c>
      <c r="E10" s="146">
        <f>GEOMEAN($CH3:$CH79)</f>
        <v>1.7593427472979101E-3</v>
      </c>
      <c r="I10" s="138" t="s">
        <v>304</v>
      </c>
      <c r="J10">
        <v>2000</v>
      </c>
      <c r="K10">
        <v>3</v>
      </c>
      <c r="L10">
        <v>15</v>
      </c>
      <c r="M10">
        <v>8</v>
      </c>
      <c r="N10">
        <f t="shared" si="20"/>
        <v>21</v>
      </c>
      <c r="O10">
        <f t="shared" si="0"/>
        <v>2.6250000000000002E-3</v>
      </c>
      <c r="Q10" s="128" t="s">
        <v>555</v>
      </c>
      <c r="R10">
        <v>2000</v>
      </c>
      <c r="S10">
        <v>4</v>
      </c>
      <c r="T10">
        <v>8</v>
      </c>
      <c r="U10">
        <f t="shared" si="21"/>
        <v>116</v>
      </c>
      <c r="V10">
        <f t="shared" si="21"/>
        <v>224</v>
      </c>
      <c r="W10" s="140">
        <f t="shared" si="1"/>
        <v>1.9310344827586207E-3</v>
      </c>
      <c r="X10" s="140"/>
      <c r="Y10" s="112"/>
      <c r="Z10" s="138" t="s">
        <v>423</v>
      </c>
      <c r="AA10">
        <v>2001</v>
      </c>
      <c r="AB10">
        <v>4</v>
      </c>
      <c r="AC10">
        <v>8</v>
      </c>
      <c r="AD10">
        <f t="shared" ref="AD10:AE10" si="126">AC10+105</f>
        <v>113</v>
      </c>
      <c r="AE10">
        <f t="shared" si="126"/>
        <v>218</v>
      </c>
      <c r="AF10" s="133">
        <f t="shared" si="2"/>
        <v>1.9292035398230088E-3</v>
      </c>
      <c r="AI10" s="128" t="s">
        <v>424</v>
      </c>
      <c r="AJ10">
        <v>2002</v>
      </c>
      <c r="AK10">
        <v>4</v>
      </c>
      <c r="AL10">
        <v>8</v>
      </c>
      <c r="AM10">
        <f t="shared" ref="AM10:AN10" si="127">AL10+100</f>
        <v>108</v>
      </c>
      <c r="AN10">
        <f t="shared" si="127"/>
        <v>208</v>
      </c>
      <c r="AO10" s="133">
        <f t="shared" si="3"/>
        <v>1.9259259259259258E-3</v>
      </c>
      <c r="AR10" s="136" t="s">
        <v>425</v>
      </c>
      <c r="AS10" s="28">
        <v>2003</v>
      </c>
      <c r="AT10" s="28">
        <v>6</v>
      </c>
      <c r="AU10">
        <v>8</v>
      </c>
      <c r="AV10">
        <f t="shared" si="24"/>
        <v>83</v>
      </c>
      <c r="AW10">
        <f t="shared" si="24"/>
        <v>158</v>
      </c>
      <c r="AX10" s="137">
        <f t="shared" si="4"/>
        <v>1.9036144578313252E-3</v>
      </c>
      <c r="BA10" s="128" t="s">
        <v>426</v>
      </c>
      <c r="BB10">
        <v>2004</v>
      </c>
      <c r="BC10">
        <v>4</v>
      </c>
      <c r="BD10">
        <v>8</v>
      </c>
      <c r="BE10">
        <f t="shared" si="25"/>
        <v>145</v>
      </c>
      <c r="BF10">
        <f t="shared" si="25"/>
        <v>282</v>
      </c>
      <c r="BG10" s="133">
        <f t="shared" si="5"/>
        <v>1.9448275862068965E-3</v>
      </c>
      <c r="BJ10" s="128" t="s">
        <v>427</v>
      </c>
      <c r="BK10">
        <v>2005</v>
      </c>
      <c r="BL10">
        <v>4</v>
      </c>
      <c r="BM10">
        <v>8</v>
      </c>
      <c r="BN10">
        <f t="shared" ref="BN10:BO10" si="128">BM10+96</f>
        <v>104</v>
      </c>
      <c r="BO10">
        <f t="shared" si="128"/>
        <v>200</v>
      </c>
      <c r="BP10" s="133">
        <f t="shared" si="6"/>
        <v>1.9230769230769232E-3</v>
      </c>
      <c r="BS10" s="128" t="s">
        <v>428</v>
      </c>
      <c r="BT10">
        <v>2006</v>
      </c>
      <c r="BU10">
        <v>5</v>
      </c>
      <c r="BV10">
        <v>8</v>
      </c>
      <c r="BW10">
        <f t="shared" ref="BW10:BX10" si="129">BV10+115</f>
        <v>123</v>
      </c>
      <c r="BX10">
        <f t="shared" si="129"/>
        <v>238</v>
      </c>
      <c r="BY10" s="133">
        <f t="shared" si="7"/>
        <v>1.9349593495934961E-3</v>
      </c>
      <c r="CB10" s="128" t="s">
        <v>429</v>
      </c>
      <c r="CC10">
        <v>2007</v>
      </c>
      <c r="CD10">
        <v>7</v>
      </c>
      <c r="CE10">
        <v>8</v>
      </c>
      <c r="CF10">
        <f t="shared" ref="CF10:CG10" si="130">CE10+115</f>
        <v>123</v>
      </c>
      <c r="CG10">
        <f t="shared" si="130"/>
        <v>238</v>
      </c>
      <c r="CH10" s="133">
        <f t="shared" si="8"/>
        <v>1.9349593495934961E-3</v>
      </c>
      <c r="CK10" s="128" t="s">
        <v>430</v>
      </c>
      <c r="CL10">
        <v>2008</v>
      </c>
      <c r="CM10">
        <v>5</v>
      </c>
      <c r="CN10">
        <v>8</v>
      </c>
      <c r="CO10">
        <f t="shared" ref="CO10:CP10" si="131">CN10+115</f>
        <v>123</v>
      </c>
      <c r="CP10">
        <f t="shared" si="131"/>
        <v>238</v>
      </c>
      <c r="CQ10" s="133">
        <f t="shared" si="9"/>
        <v>1.9349593495934961E-3</v>
      </c>
      <c r="CT10" s="128" t="s">
        <v>431</v>
      </c>
      <c r="CU10">
        <v>2009</v>
      </c>
      <c r="CV10">
        <v>5</v>
      </c>
      <c r="CW10">
        <v>8</v>
      </c>
      <c r="CX10">
        <f t="shared" ref="CX10:CY10" si="132">CW10+80</f>
        <v>88</v>
      </c>
      <c r="CY10">
        <f t="shared" si="132"/>
        <v>168</v>
      </c>
      <c r="CZ10" s="133">
        <f t="shared" si="10"/>
        <v>1.9090909090909091E-3</v>
      </c>
      <c r="DC10" s="128" t="s">
        <v>432</v>
      </c>
      <c r="DD10">
        <v>2010</v>
      </c>
      <c r="DE10">
        <v>7</v>
      </c>
      <c r="DF10">
        <v>8</v>
      </c>
      <c r="DG10">
        <f t="shared" ref="DG10:DH10" si="133">DF10+82</f>
        <v>90</v>
      </c>
      <c r="DH10">
        <f t="shared" si="133"/>
        <v>172</v>
      </c>
      <c r="DI10" s="133">
        <f t="shared" si="11"/>
        <v>1.9111111111111113E-3</v>
      </c>
      <c r="DL10" s="128" t="s">
        <v>433</v>
      </c>
      <c r="DM10">
        <v>2011</v>
      </c>
      <c r="DN10">
        <v>6</v>
      </c>
      <c r="DO10">
        <v>8</v>
      </c>
      <c r="DP10">
        <f t="shared" ref="DP10:DQ10" si="134">DO10+86</f>
        <v>94</v>
      </c>
      <c r="DQ10">
        <f t="shared" si="134"/>
        <v>180</v>
      </c>
      <c r="DR10" s="133">
        <f t="shared" si="12"/>
        <v>1.9148936170212767E-3</v>
      </c>
      <c r="DU10" s="128" t="s">
        <v>434</v>
      </c>
      <c r="DV10">
        <v>2012</v>
      </c>
      <c r="DW10">
        <v>5</v>
      </c>
      <c r="DX10">
        <v>8</v>
      </c>
      <c r="DY10">
        <f t="shared" ref="DY10:DZ10" si="135">DX10+75</f>
        <v>83</v>
      </c>
      <c r="DZ10">
        <f t="shared" si="135"/>
        <v>158</v>
      </c>
      <c r="EA10" s="133">
        <f t="shared" si="13"/>
        <v>1.9036144578313252E-3</v>
      </c>
      <c r="ED10" s="136" t="s">
        <v>435</v>
      </c>
      <c r="EE10" s="28">
        <v>2013</v>
      </c>
      <c r="EF10" s="28">
        <v>6</v>
      </c>
      <c r="EG10">
        <v>8</v>
      </c>
      <c r="EH10">
        <f t="shared" ref="EH10:EI10" si="136">EG10+80</f>
        <v>88</v>
      </c>
      <c r="EI10">
        <f t="shared" si="136"/>
        <v>168</v>
      </c>
      <c r="EJ10" s="137">
        <f t="shared" si="14"/>
        <v>1.9090909090909091E-3</v>
      </c>
      <c r="EM10" s="128" t="s">
        <v>436</v>
      </c>
      <c r="EN10">
        <v>2014</v>
      </c>
      <c r="EO10">
        <v>5</v>
      </c>
      <c r="EP10">
        <v>8</v>
      </c>
      <c r="EQ10">
        <f t="shared" ref="EQ10:ER10" si="137">EP10+71</f>
        <v>79</v>
      </c>
      <c r="ER10">
        <f t="shared" si="137"/>
        <v>150</v>
      </c>
      <c r="ES10" s="133">
        <f t="shared" si="15"/>
        <v>1.8987341772151898E-3</v>
      </c>
      <c r="EV10" s="128" t="s">
        <v>437</v>
      </c>
      <c r="EW10">
        <v>2015</v>
      </c>
      <c r="EX10">
        <v>5</v>
      </c>
      <c r="EY10">
        <v>8</v>
      </c>
      <c r="EZ10">
        <f t="shared" ref="EZ10:FA10" si="138">EY10+80</f>
        <v>88</v>
      </c>
      <c r="FA10">
        <f t="shared" si="138"/>
        <v>168</v>
      </c>
      <c r="FB10" s="133">
        <f t="shared" si="16"/>
        <v>1.9090909090909091E-3</v>
      </c>
      <c r="FE10" s="128" t="s">
        <v>438</v>
      </c>
      <c r="FF10">
        <v>2016</v>
      </c>
      <c r="FG10">
        <v>5</v>
      </c>
      <c r="FH10">
        <v>8</v>
      </c>
      <c r="FI10">
        <f t="shared" ref="FI10:FJ10" si="139">FH10+84</f>
        <v>92</v>
      </c>
      <c r="FJ10">
        <f t="shared" si="139"/>
        <v>176</v>
      </c>
      <c r="FK10" s="133">
        <f t="shared" si="17"/>
        <v>1.9130434782608696E-3</v>
      </c>
      <c r="FN10" s="128" t="s">
        <v>439</v>
      </c>
      <c r="FO10">
        <v>2017</v>
      </c>
      <c r="FP10">
        <v>6</v>
      </c>
      <c r="FQ10">
        <v>8</v>
      </c>
      <c r="FR10">
        <f t="shared" ref="FR10:FS10" si="140">FQ10+102</f>
        <v>110</v>
      </c>
      <c r="FS10">
        <f t="shared" si="140"/>
        <v>212</v>
      </c>
      <c r="FT10" s="133">
        <f t="shared" si="18"/>
        <v>1.9272727272727273E-3</v>
      </c>
      <c r="FW10" s="128" t="s">
        <v>440</v>
      </c>
      <c r="FX10">
        <v>2018</v>
      </c>
      <c r="FY10">
        <v>4</v>
      </c>
      <c r="FZ10">
        <v>8</v>
      </c>
      <c r="GA10">
        <f t="shared" ref="GA10:GB10" si="141">FZ10+124</f>
        <v>132</v>
      </c>
      <c r="GB10">
        <f t="shared" si="141"/>
        <v>256</v>
      </c>
      <c r="GC10" s="133">
        <f t="shared" si="19"/>
        <v>1.9393939393939393E-3</v>
      </c>
      <c r="GF10" t="s">
        <v>2112</v>
      </c>
      <c r="GG10">
        <v>2019</v>
      </c>
      <c r="GH10">
        <v>5</v>
      </c>
      <c r="GI10">
        <v>8</v>
      </c>
      <c r="GJ10">
        <f t="shared" ref="GJ10:GK10" si="142">GI10+90</f>
        <v>98</v>
      </c>
      <c r="GK10">
        <f t="shared" si="142"/>
        <v>188</v>
      </c>
      <c r="GL10" s="133">
        <v>1.6666666666666668E-3</v>
      </c>
    </row>
    <row r="11" spans="1:194">
      <c r="A11">
        <v>2008</v>
      </c>
      <c r="B11" s="139">
        <f>GEOMEAN($CQ3:$CQ115)</f>
        <v>1.6888522145554604E-3</v>
      </c>
      <c r="C11" s="146">
        <f>GEOMEAN($CQ3:$CQ20)</f>
        <v>1.9249165078839006E-3</v>
      </c>
      <c r="D11" s="146">
        <f>GEOMEAN($CQ3:$CQ100)</f>
        <v>1.71621171381013E-3</v>
      </c>
      <c r="E11" s="146">
        <f>GEOMEAN($CQ3:$CQ112)</f>
        <v>1.6941197188735182E-3</v>
      </c>
      <c r="I11" s="138" t="s">
        <v>324</v>
      </c>
      <c r="J11">
        <v>2000</v>
      </c>
      <c r="K11">
        <v>3</v>
      </c>
      <c r="L11">
        <v>19</v>
      </c>
      <c r="M11">
        <v>9</v>
      </c>
      <c r="N11">
        <f t="shared" si="20"/>
        <v>22</v>
      </c>
      <c r="O11">
        <f t="shared" si="0"/>
        <v>2.4444444444444448E-3</v>
      </c>
      <c r="Q11" s="128" t="s">
        <v>574</v>
      </c>
      <c r="R11">
        <v>2000</v>
      </c>
      <c r="S11">
        <v>5</v>
      </c>
      <c r="T11">
        <v>9</v>
      </c>
      <c r="U11">
        <f t="shared" si="21"/>
        <v>117</v>
      </c>
      <c r="V11">
        <f t="shared" si="21"/>
        <v>225</v>
      </c>
      <c r="W11" s="140">
        <f t="shared" si="1"/>
        <v>1.9230769230769232E-3</v>
      </c>
      <c r="X11" s="140"/>
      <c r="Y11" s="112"/>
      <c r="Z11" s="138" t="s">
        <v>442</v>
      </c>
      <c r="AA11">
        <v>2001</v>
      </c>
      <c r="AB11">
        <v>5</v>
      </c>
      <c r="AC11">
        <v>9</v>
      </c>
      <c r="AD11">
        <f t="shared" ref="AD11:AE11" si="143">AC11+105</f>
        <v>114</v>
      </c>
      <c r="AE11">
        <f t="shared" si="143"/>
        <v>219</v>
      </c>
      <c r="AF11" s="133">
        <f t="shared" si="2"/>
        <v>1.9210526315789473E-3</v>
      </c>
      <c r="AI11" s="128" t="s">
        <v>443</v>
      </c>
      <c r="AJ11">
        <v>2002</v>
      </c>
      <c r="AK11">
        <v>5</v>
      </c>
      <c r="AL11">
        <v>9</v>
      </c>
      <c r="AM11">
        <f t="shared" ref="AM11:AN11" si="144">AL11+100</f>
        <v>109</v>
      </c>
      <c r="AN11">
        <f t="shared" si="144"/>
        <v>209</v>
      </c>
      <c r="AO11" s="133">
        <f t="shared" si="3"/>
        <v>1.9174311926605505E-3</v>
      </c>
      <c r="AR11" s="128" t="s">
        <v>444</v>
      </c>
      <c r="AS11">
        <v>2003</v>
      </c>
      <c r="AT11">
        <v>7</v>
      </c>
      <c r="AU11">
        <v>9</v>
      </c>
      <c r="AV11">
        <f t="shared" si="24"/>
        <v>84</v>
      </c>
      <c r="AW11">
        <f t="shared" si="24"/>
        <v>159</v>
      </c>
      <c r="AX11" s="133">
        <f t="shared" si="4"/>
        <v>1.8928571428571427E-3</v>
      </c>
      <c r="BA11" s="128" t="s">
        <v>445</v>
      </c>
      <c r="BB11">
        <v>2004</v>
      </c>
      <c r="BC11">
        <v>4</v>
      </c>
      <c r="BD11">
        <v>9</v>
      </c>
      <c r="BE11">
        <f t="shared" si="25"/>
        <v>146</v>
      </c>
      <c r="BF11">
        <f t="shared" si="25"/>
        <v>283</v>
      </c>
      <c r="BG11" s="133">
        <f t="shared" si="5"/>
        <v>1.9383561643835617E-3</v>
      </c>
      <c r="BJ11" s="128" t="s">
        <v>446</v>
      </c>
      <c r="BK11">
        <v>2005</v>
      </c>
      <c r="BL11">
        <v>5</v>
      </c>
      <c r="BM11">
        <v>9</v>
      </c>
      <c r="BN11">
        <f t="shared" ref="BN11:BO11" si="145">BM11+96</f>
        <v>105</v>
      </c>
      <c r="BO11">
        <f t="shared" si="145"/>
        <v>201</v>
      </c>
      <c r="BP11" s="133">
        <f t="shared" si="6"/>
        <v>1.9142857142857143E-3</v>
      </c>
      <c r="BS11" s="128" t="s">
        <v>447</v>
      </c>
      <c r="BT11">
        <v>2006</v>
      </c>
      <c r="BU11">
        <v>5</v>
      </c>
      <c r="BV11">
        <v>9</v>
      </c>
      <c r="BW11">
        <f t="shared" ref="BW11:BX11" si="146">BV11+115</f>
        <v>124</v>
      </c>
      <c r="BX11">
        <f t="shared" si="146"/>
        <v>239</v>
      </c>
      <c r="BY11" s="133">
        <f t="shared" si="7"/>
        <v>1.9274193548387097E-3</v>
      </c>
      <c r="CB11" s="128" t="s">
        <v>448</v>
      </c>
      <c r="CC11">
        <v>2007</v>
      </c>
      <c r="CD11">
        <v>7</v>
      </c>
      <c r="CE11">
        <v>9</v>
      </c>
      <c r="CF11">
        <f t="shared" ref="CF11:CG11" si="147">CE11+115</f>
        <v>124</v>
      </c>
      <c r="CG11">
        <f t="shared" si="147"/>
        <v>239</v>
      </c>
      <c r="CH11" s="133">
        <f t="shared" si="8"/>
        <v>1.9274193548387097E-3</v>
      </c>
      <c r="CK11" s="128" t="s">
        <v>449</v>
      </c>
      <c r="CL11">
        <v>2008</v>
      </c>
      <c r="CM11">
        <v>5</v>
      </c>
      <c r="CN11">
        <v>9</v>
      </c>
      <c r="CO11">
        <f t="shared" ref="CO11:CP11" si="148">CN11+115</f>
        <v>124</v>
      </c>
      <c r="CP11">
        <f t="shared" si="148"/>
        <v>239</v>
      </c>
      <c r="CQ11" s="133">
        <f t="shared" si="9"/>
        <v>1.9274193548387097E-3</v>
      </c>
      <c r="CT11" s="128" t="s">
        <v>450</v>
      </c>
      <c r="CU11">
        <v>2009</v>
      </c>
      <c r="CV11">
        <v>5</v>
      </c>
      <c r="CW11">
        <v>9</v>
      </c>
      <c r="CX11">
        <f t="shared" ref="CX11:CY11" si="149">CW11+80</f>
        <v>89</v>
      </c>
      <c r="CY11">
        <f t="shared" si="149"/>
        <v>169</v>
      </c>
      <c r="CZ11" s="133">
        <f t="shared" si="10"/>
        <v>1.8988764044943821E-3</v>
      </c>
      <c r="DC11" s="128" t="s">
        <v>451</v>
      </c>
      <c r="DD11">
        <v>2010</v>
      </c>
      <c r="DE11">
        <v>7</v>
      </c>
      <c r="DF11">
        <v>9</v>
      </c>
      <c r="DG11">
        <f t="shared" ref="DG11:DH11" si="150">DF11+82</f>
        <v>91</v>
      </c>
      <c r="DH11">
        <f t="shared" si="150"/>
        <v>173</v>
      </c>
      <c r="DI11" s="133">
        <f t="shared" si="11"/>
        <v>1.9010989010989009E-3</v>
      </c>
      <c r="DL11" s="128" t="s">
        <v>452</v>
      </c>
      <c r="DM11">
        <v>2011</v>
      </c>
      <c r="DN11">
        <v>6</v>
      </c>
      <c r="DO11">
        <v>9</v>
      </c>
      <c r="DP11">
        <f t="shared" ref="DP11:DQ11" si="151">DO11+86</f>
        <v>95</v>
      </c>
      <c r="DQ11">
        <f t="shared" si="151"/>
        <v>181</v>
      </c>
      <c r="DR11" s="133">
        <f t="shared" si="12"/>
        <v>1.9052631578947367E-3</v>
      </c>
      <c r="DU11" s="128" t="s">
        <v>453</v>
      </c>
      <c r="DV11">
        <v>2012</v>
      </c>
      <c r="DW11">
        <v>5</v>
      </c>
      <c r="DX11">
        <v>9</v>
      </c>
      <c r="DY11">
        <f t="shared" ref="DY11:DZ11" si="152">DX11+75</f>
        <v>84</v>
      </c>
      <c r="DZ11">
        <f t="shared" si="152"/>
        <v>159</v>
      </c>
      <c r="EA11" s="133">
        <f t="shared" si="13"/>
        <v>1.8928571428571427E-3</v>
      </c>
      <c r="ED11" s="128" t="s">
        <v>454</v>
      </c>
      <c r="EE11">
        <v>2013</v>
      </c>
      <c r="EF11">
        <v>7</v>
      </c>
      <c r="EG11">
        <v>9</v>
      </c>
      <c r="EH11">
        <f t="shared" ref="EH11:EI11" si="153">EG11+80</f>
        <v>89</v>
      </c>
      <c r="EI11">
        <f t="shared" si="153"/>
        <v>169</v>
      </c>
      <c r="EJ11" s="133">
        <f t="shared" si="14"/>
        <v>1.8988764044943821E-3</v>
      </c>
      <c r="EM11" s="128" t="s">
        <v>455</v>
      </c>
      <c r="EN11">
        <v>2014</v>
      </c>
      <c r="EO11">
        <v>5</v>
      </c>
      <c r="EP11">
        <v>9</v>
      </c>
      <c r="EQ11">
        <f t="shared" ref="EQ11:ER11" si="154">EP11+71</f>
        <v>80</v>
      </c>
      <c r="ER11">
        <f t="shared" si="154"/>
        <v>151</v>
      </c>
      <c r="ES11" s="133">
        <f t="shared" si="15"/>
        <v>1.8874999999999999E-3</v>
      </c>
      <c r="EV11" s="128" t="s">
        <v>456</v>
      </c>
      <c r="EW11">
        <v>2015</v>
      </c>
      <c r="EX11">
        <v>5</v>
      </c>
      <c r="EY11">
        <v>9</v>
      </c>
      <c r="EZ11">
        <f t="shared" ref="EZ11:FA11" si="155">EY11+80</f>
        <v>89</v>
      </c>
      <c r="FA11">
        <f t="shared" si="155"/>
        <v>169</v>
      </c>
      <c r="FB11" s="133">
        <f t="shared" si="16"/>
        <v>1.8988764044943821E-3</v>
      </c>
      <c r="FE11" s="128" t="s">
        <v>457</v>
      </c>
      <c r="FF11">
        <v>2016</v>
      </c>
      <c r="FG11">
        <v>5</v>
      </c>
      <c r="FH11">
        <v>9</v>
      </c>
      <c r="FI11">
        <f t="shared" ref="FI11:FJ11" si="156">FH11+84</f>
        <v>93</v>
      </c>
      <c r="FJ11">
        <f t="shared" si="156"/>
        <v>177</v>
      </c>
      <c r="FK11" s="133">
        <f t="shared" si="17"/>
        <v>1.9032258064516131E-3</v>
      </c>
      <c r="FN11" s="128" t="s">
        <v>458</v>
      </c>
      <c r="FO11">
        <v>2017</v>
      </c>
      <c r="FP11">
        <v>6</v>
      </c>
      <c r="FQ11">
        <v>9</v>
      </c>
      <c r="FR11">
        <f t="shared" ref="FR11:FS11" si="157">FQ11+102</f>
        <v>111</v>
      </c>
      <c r="FS11">
        <f t="shared" si="157"/>
        <v>213</v>
      </c>
      <c r="FT11" s="133">
        <f t="shared" si="18"/>
        <v>1.918918918918919E-3</v>
      </c>
      <c r="FW11" s="128" t="s">
        <v>459</v>
      </c>
      <c r="FX11">
        <v>2018</v>
      </c>
      <c r="FY11">
        <v>4</v>
      </c>
      <c r="FZ11">
        <v>9</v>
      </c>
      <c r="GA11">
        <f t="shared" ref="GA11:GB11" si="158">FZ11+124</f>
        <v>133</v>
      </c>
      <c r="GB11">
        <f t="shared" si="158"/>
        <v>257</v>
      </c>
      <c r="GC11" s="133">
        <f t="shared" si="19"/>
        <v>1.932330827067669E-3</v>
      </c>
      <c r="GF11" t="s">
        <v>2113</v>
      </c>
      <c r="GG11">
        <v>2019</v>
      </c>
      <c r="GH11">
        <v>5</v>
      </c>
      <c r="GI11">
        <v>9</v>
      </c>
      <c r="GJ11">
        <f t="shared" ref="GJ11:GK11" si="159">GI11+90</f>
        <v>99</v>
      </c>
      <c r="GK11">
        <f t="shared" si="159"/>
        <v>189</v>
      </c>
      <c r="GL11" s="133">
        <v>1.2500000000000001E-2</v>
      </c>
    </row>
    <row r="12" spans="1:194">
      <c r="A12">
        <v>2009</v>
      </c>
      <c r="B12" s="139">
        <f>GEOMEAN($CZ3:$CZ82)</f>
        <v>1.6844758902132013E-3</v>
      </c>
      <c r="C12" s="146">
        <f>GEOMEAN($CZ3:$CZ14)</f>
        <v>1.9259769506722009E-3</v>
      </c>
      <c r="D12" s="146">
        <f>GEOMEAN($CZ3:$CZ76)</f>
        <v>1.6996604124026912E-3</v>
      </c>
      <c r="E12" s="146">
        <f>GEOMEAN($CZ3:$CZ79)</f>
        <v>1.691966829945258E-3</v>
      </c>
      <c r="I12" s="138" t="s">
        <v>344</v>
      </c>
      <c r="J12">
        <v>2000</v>
      </c>
      <c r="K12">
        <v>3</v>
      </c>
      <c r="L12">
        <v>21</v>
      </c>
      <c r="M12">
        <v>10</v>
      </c>
      <c r="N12">
        <f t="shared" si="20"/>
        <v>23</v>
      </c>
      <c r="O12">
        <f t="shared" si="0"/>
        <v>2.3E-3</v>
      </c>
      <c r="Q12" s="128" t="s">
        <v>593</v>
      </c>
      <c r="R12">
        <v>2000</v>
      </c>
      <c r="S12">
        <v>5</v>
      </c>
      <c r="T12">
        <v>10</v>
      </c>
      <c r="U12">
        <f t="shared" si="21"/>
        <v>118</v>
      </c>
      <c r="V12">
        <f t="shared" si="21"/>
        <v>226</v>
      </c>
      <c r="W12" s="140">
        <f t="shared" si="1"/>
        <v>1.9152542372881357E-3</v>
      </c>
      <c r="X12" s="140"/>
      <c r="Y12" s="112"/>
      <c r="Z12" s="138" t="s">
        <v>461</v>
      </c>
      <c r="AA12">
        <v>2001</v>
      </c>
      <c r="AB12">
        <v>5</v>
      </c>
      <c r="AC12">
        <v>10</v>
      </c>
      <c r="AD12">
        <f t="shared" ref="AD12:AE12" si="160">AC12+105</f>
        <v>115</v>
      </c>
      <c r="AE12">
        <f t="shared" si="160"/>
        <v>220</v>
      </c>
      <c r="AF12" s="133">
        <f t="shared" si="2"/>
        <v>1.9130434782608696E-3</v>
      </c>
      <c r="AI12" s="128" t="s">
        <v>462</v>
      </c>
      <c r="AJ12">
        <v>2002</v>
      </c>
      <c r="AK12">
        <v>5</v>
      </c>
      <c r="AL12">
        <v>10</v>
      </c>
      <c r="AM12">
        <f t="shared" ref="AM12:AN12" si="161">AL12+100</f>
        <v>110</v>
      </c>
      <c r="AN12">
        <f t="shared" si="161"/>
        <v>210</v>
      </c>
      <c r="AO12" s="133">
        <f t="shared" si="3"/>
        <v>1.9090909090909091E-3</v>
      </c>
      <c r="AR12" s="128" t="s">
        <v>463</v>
      </c>
      <c r="AS12">
        <v>2003</v>
      </c>
      <c r="AT12">
        <v>7</v>
      </c>
      <c r="AU12">
        <v>10</v>
      </c>
      <c r="AV12">
        <f t="shared" si="24"/>
        <v>85</v>
      </c>
      <c r="AW12">
        <f t="shared" si="24"/>
        <v>160</v>
      </c>
      <c r="AX12" s="133">
        <f t="shared" si="4"/>
        <v>1.8823529411764706E-3</v>
      </c>
      <c r="BA12" s="128" t="s">
        <v>464</v>
      </c>
      <c r="BB12">
        <v>2004</v>
      </c>
      <c r="BC12">
        <v>4</v>
      </c>
      <c r="BD12">
        <v>10</v>
      </c>
      <c r="BE12">
        <f t="shared" si="25"/>
        <v>147</v>
      </c>
      <c r="BF12">
        <f t="shared" si="25"/>
        <v>284</v>
      </c>
      <c r="BG12" s="133">
        <f t="shared" si="5"/>
        <v>1.9319727891156462E-3</v>
      </c>
      <c r="BJ12" s="128" t="s">
        <v>465</v>
      </c>
      <c r="BK12">
        <v>2005</v>
      </c>
      <c r="BL12">
        <v>5</v>
      </c>
      <c r="BM12">
        <v>10</v>
      </c>
      <c r="BN12">
        <f t="shared" ref="BN12:BO12" si="162">BM12+96</f>
        <v>106</v>
      </c>
      <c r="BO12">
        <f t="shared" si="162"/>
        <v>202</v>
      </c>
      <c r="BP12" s="133">
        <f t="shared" si="6"/>
        <v>1.9056603773584906E-3</v>
      </c>
      <c r="BS12" s="128" t="s">
        <v>466</v>
      </c>
      <c r="BT12">
        <v>2006</v>
      </c>
      <c r="BU12">
        <v>5</v>
      </c>
      <c r="BV12">
        <v>10</v>
      </c>
      <c r="BW12">
        <f t="shared" ref="BW12:BX12" si="163">BV12+115</f>
        <v>125</v>
      </c>
      <c r="BX12">
        <f t="shared" si="163"/>
        <v>240</v>
      </c>
      <c r="BY12" s="133">
        <f t="shared" si="7"/>
        <v>1.9199999999999998E-3</v>
      </c>
      <c r="CB12" s="128" t="s">
        <v>467</v>
      </c>
      <c r="CC12">
        <v>2007</v>
      </c>
      <c r="CD12">
        <v>7</v>
      </c>
      <c r="CE12">
        <v>10</v>
      </c>
      <c r="CF12">
        <f t="shared" ref="CF12:CG12" si="164">CE12+115</f>
        <v>125</v>
      </c>
      <c r="CG12">
        <f t="shared" si="164"/>
        <v>240</v>
      </c>
      <c r="CH12" s="133">
        <f t="shared" si="8"/>
        <v>1.9199999999999998E-3</v>
      </c>
      <c r="CK12" s="128" t="s">
        <v>468</v>
      </c>
      <c r="CL12">
        <v>2008</v>
      </c>
      <c r="CM12">
        <v>5</v>
      </c>
      <c r="CN12">
        <v>10</v>
      </c>
      <c r="CO12">
        <f t="shared" ref="CO12:CP12" si="165">CN12+115</f>
        <v>125</v>
      </c>
      <c r="CP12">
        <f t="shared" si="165"/>
        <v>240</v>
      </c>
      <c r="CQ12" s="133">
        <f t="shared" si="9"/>
        <v>1.9199999999999998E-3</v>
      </c>
      <c r="CT12" s="128" t="s">
        <v>469</v>
      </c>
      <c r="CU12">
        <v>2009</v>
      </c>
      <c r="CV12">
        <v>6</v>
      </c>
      <c r="CW12">
        <v>10</v>
      </c>
      <c r="CX12">
        <f t="shared" ref="CX12:CY12" si="166">CW12+80</f>
        <v>90</v>
      </c>
      <c r="CY12">
        <f t="shared" si="166"/>
        <v>170</v>
      </c>
      <c r="CZ12" s="133">
        <f t="shared" si="10"/>
        <v>1.8888888888888887E-3</v>
      </c>
      <c r="DC12" s="128" t="s">
        <v>470</v>
      </c>
      <c r="DD12">
        <v>2010</v>
      </c>
      <c r="DE12">
        <v>8</v>
      </c>
      <c r="DF12">
        <v>10</v>
      </c>
      <c r="DG12">
        <f t="shared" ref="DG12:DH12" si="167">DF12+82</f>
        <v>92</v>
      </c>
      <c r="DH12">
        <f t="shared" si="167"/>
        <v>174</v>
      </c>
      <c r="DI12" s="133">
        <f t="shared" si="11"/>
        <v>1.8913043478260868E-3</v>
      </c>
      <c r="DL12" s="128" t="s">
        <v>471</v>
      </c>
      <c r="DM12">
        <v>2011</v>
      </c>
      <c r="DN12">
        <v>6</v>
      </c>
      <c r="DO12">
        <v>10</v>
      </c>
      <c r="DP12">
        <f t="shared" ref="DP12:DQ12" si="168">DO12+86</f>
        <v>96</v>
      </c>
      <c r="DQ12">
        <f t="shared" si="168"/>
        <v>182</v>
      </c>
      <c r="DR12" s="133">
        <f t="shared" si="12"/>
        <v>1.8958333333333334E-3</v>
      </c>
      <c r="DU12" s="128" t="s">
        <v>472</v>
      </c>
      <c r="DV12">
        <v>2012</v>
      </c>
      <c r="DW12">
        <v>6</v>
      </c>
      <c r="DX12">
        <v>10</v>
      </c>
      <c r="DY12">
        <f t="shared" ref="DY12:DZ12" si="169">DX12+75</f>
        <v>85</v>
      </c>
      <c r="DZ12">
        <f t="shared" si="169"/>
        <v>160</v>
      </c>
      <c r="EA12" s="133">
        <f t="shared" si="13"/>
        <v>1.8823529411764706E-3</v>
      </c>
      <c r="ED12" s="128" t="s">
        <v>473</v>
      </c>
      <c r="EE12">
        <v>2013</v>
      </c>
      <c r="EF12">
        <v>7</v>
      </c>
      <c r="EG12">
        <v>10</v>
      </c>
      <c r="EH12">
        <f t="shared" ref="EH12:EI12" si="170">EG12+80</f>
        <v>90</v>
      </c>
      <c r="EI12">
        <f t="shared" si="170"/>
        <v>170</v>
      </c>
      <c r="EJ12" s="133">
        <f t="shared" si="14"/>
        <v>1.8888888888888887E-3</v>
      </c>
      <c r="EM12" s="128" t="s">
        <v>474</v>
      </c>
      <c r="EN12">
        <v>2014</v>
      </c>
      <c r="EO12">
        <v>5</v>
      </c>
      <c r="EP12">
        <v>10</v>
      </c>
      <c r="EQ12">
        <f t="shared" ref="EQ12:ER12" si="171">EP12+71</f>
        <v>81</v>
      </c>
      <c r="ER12">
        <f t="shared" si="171"/>
        <v>152</v>
      </c>
      <c r="ES12" s="133">
        <f t="shared" si="15"/>
        <v>1.8765432098765431E-3</v>
      </c>
      <c r="EV12" s="128" t="s">
        <v>475</v>
      </c>
      <c r="EW12">
        <v>2015</v>
      </c>
      <c r="EX12">
        <v>5</v>
      </c>
      <c r="EY12">
        <v>10</v>
      </c>
      <c r="EZ12">
        <f t="shared" ref="EZ12:FA12" si="172">EY12+80</f>
        <v>90</v>
      </c>
      <c r="FA12">
        <f t="shared" si="172"/>
        <v>170</v>
      </c>
      <c r="FB12" s="133">
        <f t="shared" si="16"/>
        <v>1.8888888888888887E-3</v>
      </c>
      <c r="FE12" s="128" t="s">
        <v>476</v>
      </c>
      <c r="FF12">
        <v>2016</v>
      </c>
      <c r="FG12">
        <v>5</v>
      </c>
      <c r="FH12">
        <v>10</v>
      </c>
      <c r="FI12">
        <f t="shared" ref="FI12:FJ12" si="173">FH12+84</f>
        <v>94</v>
      </c>
      <c r="FJ12">
        <f t="shared" si="173"/>
        <v>178</v>
      </c>
      <c r="FK12" s="133">
        <f t="shared" si="17"/>
        <v>1.8936170212765957E-3</v>
      </c>
      <c r="FN12" s="128" t="s">
        <v>477</v>
      </c>
      <c r="FO12">
        <v>2017</v>
      </c>
      <c r="FP12">
        <v>6</v>
      </c>
      <c r="FQ12">
        <v>10</v>
      </c>
      <c r="FR12">
        <f t="shared" ref="FR12:FS12" si="174">FQ12+102</f>
        <v>112</v>
      </c>
      <c r="FS12">
        <f t="shared" si="174"/>
        <v>214</v>
      </c>
      <c r="FT12" s="133">
        <f t="shared" si="18"/>
        <v>1.9107142857142858E-3</v>
      </c>
      <c r="FW12" s="128" t="s">
        <v>478</v>
      </c>
      <c r="FX12">
        <v>2018</v>
      </c>
      <c r="FY12">
        <v>5</v>
      </c>
      <c r="FZ12">
        <v>10</v>
      </c>
      <c r="GA12">
        <f t="shared" ref="GA12:GB12" si="175">FZ12+124</f>
        <v>134</v>
      </c>
      <c r="GB12">
        <f t="shared" si="175"/>
        <v>258</v>
      </c>
      <c r="GC12" s="133">
        <f t="shared" si="19"/>
        <v>1.9253731343283583E-3</v>
      </c>
      <c r="GF12" t="s">
        <v>2114</v>
      </c>
      <c r="GG12">
        <v>2019</v>
      </c>
      <c r="GH12">
        <v>5</v>
      </c>
      <c r="GI12">
        <v>10</v>
      </c>
      <c r="GJ12">
        <f t="shared" ref="GJ12:GK12" si="176">GI12+90</f>
        <v>100</v>
      </c>
      <c r="GK12">
        <f t="shared" si="176"/>
        <v>190</v>
      </c>
      <c r="GL12" s="133">
        <v>0.37</v>
      </c>
    </row>
    <row r="13" spans="1:194">
      <c r="A13">
        <v>2010</v>
      </c>
      <c r="B13" s="139">
        <f>GEOMEAN($DI3:$DI84)</f>
        <v>1.6845494104992579E-3</v>
      </c>
      <c r="C13" s="146">
        <f>GEOMEAN($DI3:$DI4)</f>
        <v>1.9820624179302296E-3</v>
      </c>
      <c r="D13" s="146">
        <f>GEOMEAN($DI3:$DI73)</f>
        <v>1.7123080557001603E-3</v>
      </c>
      <c r="E13" s="146">
        <f>GEOMEAN($DI3:$DI81)</f>
        <v>1.6918567399369839E-3</v>
      </c>
      <c r="I13" s="138" t="s">
        <v>364</v>
      </c>
      <c r="J13">
        <v>2000</v>
      </c>
      <c r="K13">
        <v>3</v>
      </c>
      <c r="L13">
        <v>22</v>
      </c>
      <c r="M13">
        <v>11</v>
      </c>
      <c r="N13">
        <f t="shared" si="20"/>
        <v>24</v>
      </c>
      <c r="O13">
        <f t="shared" si="0"/>
        <v>2.1818181818181815E-3</v>
      </c>
      <c r="Q13" s="128" t="s">
        <v>612</v>
      </c>
      <c r="R13">
        <v>2000</v>
      </c>
      <c r="S13">
        <v>5</v>
      </c>
      <c r="T13">
        <v>11</v>
      </c>
      <c r="U13">
        <f t="shared" si="21"/>
        <v>119</v>
      </c>
      <c r="V13">
        <f t="shared" si="21"/>
        <v>227</v>
      </c>
      <c r="W13" s="140">
        <f t="shared" si="1"/>
        <v>1.9075630252100842E-3</v>
      </c>
      <c r="X13" s="140"/>
      <c r="Y13" s="112"/>
      <c r="Z13" s="138" t="s">
        <v>480</v>
      </c>
      <c r="AA13">
        <v>2001</v>
      </c>
      <c r="AB13">
        <v>5</v>
      </c>
      <c r="AC13">
        <v>11</v>
      </c>
      <c r="AD13">
        <f t="shared" ref="AD13:AE13" si="177">AC13+105</f>
        <v>116</v>
      </c>
      <c r="AE13">
        <f t="shared" si="177"/>
        <v>221</v>
      </c>
      <c r="AF13" s="133">
        <f t="shared" si="2"/>
        <v>1.9051724137931034E-3</v>
      </c>
      <c r="AI13" s="128" t="s">
        <v>481</v>
      </c>
      <c r="AJ13">
        <v>2002</v>
      </c>
      <c r="AK13">
        <v>5</v>
      </c>
      <c r="AL13">
        <v>11</v>
      </c>
      <c r="AM13">
        <f t="shared" ref="AM13:AN13" si="178">AL13+100</f>
        <v>111</v>
      </c>
      <c r="AN13">
        <f t="shared" si="178"/>
        <v>211</v>
      </c>
      <c r="AO13" s="133">
        <f t="shared" si="3"/>
        <v>1.9009009009009008E-3</v>
      </c>
      <c r="AR13" s="128" t="s">
        <v>482</v>
      </c>
      <c r="AS13">
        <v>2003</v>
      </c>
      <c r="AT13">
        <v>7</v>
      </c>
      <c r="AU13">
        <v>11</v>
      </c>
      <c r="AV13">
        <f t="shared" si="24"/>
        <v>86</v>
      </c>
      <c r="AW13">
        <f t="shared" si="24"/>
        <v>161</v>
      </c>
      <c r="AX13" s="133">
        <f t="shared" si="4"/>
        <v>1.872093023255814E-3</v>
      </c>
      <c r="BA13" s="128" t="s">
        <v>483</v>
      </c>
      <c r="BB13">
        <v>2004</v>
      </c>
      <c r="BC13">
        <v>4</v>
      </c>
      <c r="BD13">
        <v>11</v>
      </c>
      <c r="BE13">
        <f t="shared" si="25"/>
        <v>148</v>
      </c>
      <c r="BF13">
        <f t="shared" si="25"/>
        <v>285</v>
      </c>
      <c r="BG13" s="133">
        <f t="shared" si="5"/>
        <v>1.9256756756756757E-3</v>
      </c>
      <c r="BJ13" s="128" t="s">
        <v>484</v>
      </c>
      <c r="BK13">
        <v>2005</v>
      </c>
      <c r="BL13">
        <v>5</v>
      </c>
      <c r="BM13">
        <v>11</v>
      </c>
      <c r="BN13">
        <f t="shared" ref="BN13:BO13" si="179">BM13+96</f>
        <v>107</v>
      </c>
      <c r="BO13">
        <f t="shared" si="179"/>
        <v>203</v>
      </c>
      <c r="BP13" s="133">
        <f t="shared" si="6"/>
        <v>1.897196261682243E-3</v>
      </c>
      <c r="BS13" s="128" t="s">
        <v>485</v>
      </c>
      <c r="BT13">
        <v>2006</v>
      </c>
      <c r="BU13">
        <v>5</v>
      </c>
      <c r="BV13">
        <v>11</v>
      </c>
      <c r="BW13">
        <f t="shared" ref="BW13:BX13" si="180">BV13+115</f>
        <v>126</v>
      </c>
      <c r="BX13">
        <f t="shared" si="180"/>
        <v>241</v>
      </c>
      <c r="BY13" s="133">
        <f t="shared" si="7"/>
        <v>1.9126984126984128E-3</v>
      </c>
      <c r="CB13" s="128" t="s">
        <v>486</v>
      </c>
      <c r="CC13">
        <v>2007</v>
      </c>
      <c r="CD13">
        <v>7</v>
      </c>
      <c r="CE13">
        <v>11</v>
      </c>
      <c r="CF13">
        <f t="shared" ref="CF13:CG13" si="181">CE13+115</f>
        <v>126</v>
      </c>
      <c r="CG13">
        <f t="shared" si="181"/>
        <v>241</v>
      </c>
      <c r="CH13" s="133">
        <f t="shared" si="8"/>
        <v>1.9126984126984128E-3</v>
      </c>
      <c r="CK13" s="128" t="s">
        <v>487</v>
      </c>
      <c r="CL13">
        <v>2008</v>
      </c>
      <c r="CM13">
        <v>5</v>
      </c>
      <c r="CN13">
        <v>11</v>
      </c>
      <c r="CO13">
        <f t="shared" ref="CO13:CP13" si="182">CN13+115</f>
        <v>126</v>
      </c>
      <c r="CP13">
        <f t="shared" si="182"/>
        <v>241</v>
      </c>
      <c r="CQ13" s="133">
        <f t="shared" si="9"/>
        <v>1.9126984126984128E-3</v>
      </c>
      <c r="CT13" s="128" t="s">
        <v>488</v>
      </c>
      <c r="CU13">
        <v>2009</v>
      </c>
      <c r="CV13">
        <v>6</v>
      </c>
      <c r="CW13">
        <v>11</v>
      </c>
      <c r="CX13">
        <f t="shared" ref="CX13:CY13" si="183">CW13+80</f>
        <v>91</v>
      </c>
      <c r="CY13">
        <f t="shared" si="183"/>
        <v>171</v>
      </c>
      <c r="CZ13" s="133">
        <f t="shared" si="10"/>
        <v>1.8791208791208791E-3</v>
      </c>
      <c r="DC13" s="128" t="s">
        <v>489</v>
      </c>
      <c r="DD13">
        <v>2010</v>
      </c>
      <c r="DE13">
        <v>8</v>
      </c>
      <c r="DF13">
        <v>11</v>
      </c>
      <c r="DG13">
        <f t="shared" ref="DG13:DH13" si="184">DF13+82</f>
        <v>93</v>
      </c>
      <c r="DH13">
        <f t="shared" si="184"/>
        <v>175</v>
      </c>
      <c r="DI13" s="133">
        <f t="shared" si="11"/>
        <v>1.881720430107527E-3</v>
      </c>
      <c r="DL13" s="128" t="s">
        <v>490</v>
      </c>
      <c r="DM13">
        <v>2011</v>
      </c>
      <c r="DN13">
        <v>6</v>
      </c>
      <c r="DO13">
        <v>11</v>
      </c>
      <c r="DP13">
        <f t="shared" ref="DP13:DQ13" si="185">DO13+86</f>
        <v>97</v>
      </c>
      <c r="DQ13">
        <f t="shared" si="185"/>
        <v>183</v>
      </c>
      <c r="DR13" s="133">
        <f t="shared" si="12"/>
        <v>1.8865979381443299E-3</v>
      </c>
      <c r="DU13" s="128" t="s">
        <v>491</v>
      </c>
      <c r="DV13">
        <v>2012</v>
      </c>
      <c r="DW13">
        <v>6</v>
      </c>
      <c r="DX13">
        <v>11</v>
      </c>
      <c r="DY13">
        <f t="shared" ref="DY13:DZ13" si="186">DX13+75</f>
        <v>86</v>
      </c>
      <c r="DZ13">
        <f t="shared" si="186"/>
        <v>161</v>
      </c>
      <c r="EA13" s="133">
        <f t="shared" si="13"/>
        <v>1.872093023255814E-3</v>
      </c>
      <c r="ED13" s="128" t="s">
        <v>492</v>
      </c>
      <c r="EE13">
        <v>2013</v>
      </c>
      <c r="EF13">
        <v>7</v>
      </c>
      <c r="EG13">
        <v>11</v>
      </c>
      <c r="EH13">
        <f t="shared" ref="EH13:EI13" si="187">EG13+80</f>
        <v>91</v>
      </c>
      <c r="EI13">
        <f t="shared" si="187"/>
        <v>171</v>
      </c>
      <c r="EJ13" s="133">
        <f t="shared" si="14"/>
        <v>1.8791208791208791E-3</v>
      </c>
      <c r="EM13" s="128" t="s">
        <v>493</v>
      </c>
      <c r="EN13">
        <v>2014</v>
      </c>
      <c r="EO13">
        <v>5</v>
      </c>
      <c r="EP13">
        <v>11</v>
      </c>
      <c r="EQ13">
        <f t="shared" ref="EQ13:ER13" si="188">EP13+71</f>
        <v>82</v>
      </c>
      <c r="ER13">
        <f t="shared" si="188"/>
        <v>153</v>
      </c>
      <c r="ES13" s="133">
        <f t="shared" si="15"/>
        <v>1.8658536585365855E-3</v>
      </c>
      <c r="EV13" s="128" t="s">
        <v>494</v>
      </c>
      <c r="EW13">
        <v>2015</v>
      </c>
      <c r="EX13">
        <v>5</v>
      </c>
      <c r="EY13">
        <v>11</v>
      </c>
      <c r="EZ13">
        <f t="shared" ref="EZ13:FA13" si="189">EY13+80</f>
        <v>91</v>
      </c>
      <c r="FA13">
        <f t="shared" si="189"/>
        <v>171</v>
      </c>
      <c r="FB13" s="133">
        <f t="shared" si="16"/>
        <v>1.8791208791208791E-3</v>
      </c>
      <c r="FE13" s="128" t="s">
        <v>495</v>
      </c>
      <c r="FF13">
        <v>2016</v>
      </c>
      <c r="FG13">
        <v>5</v>
      </c>
      <c r="FH13">
        <v>11</v>
      </c>
      <c r="FI13">
        <f t="shared" ref="FI13:FJ13" si="190">FH13+84</f>
        <v>95</v>
      </c>
      <c r="FJ13">
        <f t="shared" si="190"/>
        <v>179</v>
      </c>
      <c r="FK13" s="133">
        <f t="shared" si="17"/>
        <v>1.8842105263157897E-3</v>
      </c>
      <c r="FN13" s="128" t="s">
        <v>496</v>
      </c>
      <c r="FO13">
        <v>2017</v>
      </c>
      <c r="FP13">
        <v>6</v>
      </c>
      <c r="FQ13">
        <v>11</v>
      </c>
      <c r="FR13">
        <f t="shared" ref="FR13:FS13" si="191">FQ13+102</f>
        <v>113</v>
      </c>
      <c r="FS13">
        <f t="shared" si="191"/>
        <v>215</v>
      </c>
      <c r="FT13" s="133">
        <f t="shared" si="18"/>
        <v>1.9026548672566373E-3</v>
      </c>
      <c r="FW13" s="128" t="s">
        <v>497</v>
      </c>
      <c r="FX13">
        <v>2018</v>
      </c>
      <c r="FY13">
        <v>5</v>
      </c>
      <c r="FZ13">
        <v>11</v>
      </c>
      <c r="GA13">
        <f t="shared" ref="GA13:GB13" si="192">FZ13+124</f>
        <v>135</v>
      </c>
      <c r="GB13">
        <f t="shared" si="192"/>
        <v>259</v>
      </c>
      <c r="GC13" s="133">
        <f t="shared" si="19"/>
        <v>1.9185185185185186E-3</v>
      </c>
      <c r="GF13" t="s">
        <v>2115</v>
      </c>
      <c r="GG13">
        <v>2019</v>
      </c>
      <c r="GH13">
        <v>6</v>
      </c>
      <c r="GI13">
        <v>11</v>
      </c>
      <c r="GJ13">
        <f t="shared" ref="GJ13:GK13" si="193">GI13+90</f>
        <v>101</v>
      </c>
      <c r="GK13">
        <f t="shared" si="193"/>
        <v>191</v>
      </c>
      <c r="GL13" s="133">
        <v>1.4285714285714286E-3</v>
      </c>
    </row>
    <row r="14" spans="1:194">
      <c r="A14">
        <v>2011</v>
      </c>
      <c r="B14" s="139">
        <f>GEOMEAN($DR3:$DR88)</f>
        <v>1.6846862241124561E-3</v>
      </c>
      <c r="C14" s="146">
        <f>GEOMEAN($DR3:$DR14)</f>
        <v>1.9307144772669005E-3</v>
      </c>
      <c r="D14" s="146">
        <f>GEOMEAN($DR3:$DR82)</f>
        <v>1.6987928932306209E-3</v>
      </c>
      <c r="E14" s="146">
        <f>GEOMEAN($DR3:$DR85)</f>
        <v>1.6916520749431718E-3</v>
      </c>
      <c r="I14" s="138" t="s">
        <v>384</v>
      </c>
      <c r="J14">
        <v>2000</v>
      </c>
      <c r="K14">
        <v>3</v>
      </c>
      <c r="L14">
        <v>23</v>
      </c>
      <c r="M14">
        <v>12</v>
      </c>
      <c r="N14">
        <f t="shared" si="20"/>
        <v>25</v>
      </c>
      <c r="O14">
        <f t="shared" si="0"/>
        <v>2.0833333333333333E-3</v>
      </c>
      <c r="Q14" s="128" t="s">
        <v>631</v>
      </c>
      <c r="R14">
        <v>2000</v>
      </c>
      <c r="S14">
        <v>5</v>
      </c>
      <c r="T14">
        <v>12</v>
      </c>
      <c r="U14">
        <f t="shared" si="21"/>
        <v>120</v>
      </c>
      <c r="V14">
        <f t="shared" si="21"/>
        <v>228</v>
      </c>
      <c r="W14" s="140">
        <f t="shared" si="1"/>
        <v>1.9E-3</v>
      </c>
      <c r="X14" s="140"/>
      <c r="Y14" s="112"/>
      <c r="Z14" s="138" t="s">
        <v>499</v>
      </c>
      <c r="AA14">
        <v>2001</v>
      </c>
      <c r="AB14">
        <v>5</v>
      </c>
      <c r="AC14">
        <v>12</v>
      </c>
      <c r="AD14">
        <f t="shared" ref="AD14:AE14" si="194">AC14+105</f>
        <v>117</v>
      </c>
      <c r="AE14">
        <f t="shared" si="194"/>
        <v>222</v>
      </c>
      <c r="AF14" s="133">
        <f t="shared" si="2"/>
        <v>1.8974358974358973E-3</v>
      </c>
      <c r="AI14" s="128" t="s">
        <v>500</v>
      </c>
      <c r="AJ14">
        <v>2002</v>
      </c>
      <c r="AK14">
        <v>5</v>
      </c>
      <c r="AL14">
        <v>12</v>
      </c>
      <c r="AM14">
        <f t="shared" ref="AM14:AN14" si="195">AL14+100</f>
        <v>112</v>
      </c>
      <c r="AN14">
        <f t="shared" si="195"/>
        <v>212</v>
      </c>
      <c r="AO14" s="133">
        <f t="shared" si="3"/>
        <v>1.8928571428571427E-3</v>
      </c>
      <c r="AR14" s="128" t="s">
        <v>501</v>
      </c>
      <c r="AS14">
        <v>2003</v>
      </c>
      <c r="AT14">
        <v>7</v>
      </c>
      <c r="AU14">
        <v>12</v>
      </c>
      <c r="AV14">
        <f t="shared" si="24"/>
        <v>87</v>
      </c>
      <c r="AW14">
        <f t="shared" si="24"/>
        <v>162</v>
      </c>
      <c r="AX14" s="133">
        <f t="shared" si="4"/>
        <v>1.8620689655172414E-3</v>
      </c>
      <c r="BA14" s="128" t="s">
        <v>502</v>
      </c>
      <c r="BB14">
        <v>2004</v>
      </c>
      <c r="BC14">
        <v>5</v>
      </c>
      <c r="BD14">
        <v>12</v>
      </c>
      <c r="BE14">
        <f t="shared" si="25"/>
        <v>149</v>
      </c>
      <c r="BF14">
        <f t="shared" si="25"/>
        <v>286</v>
      </c>
      <c r="BG14" s="133">
        <f t="shared" si="5"/>
        <v>1.919463087248322E-3</v>
      </c>
      <c r="BJ14" s="128" t="s">
        <v>503</v>
      </c>
      <c r="BK14">
        <v>2005</v>
      </c>
      <c r="BL14">
        <v>5</v>
      </c>
      <c r="BM14">
        <v>12</v>
      </c>
      <c r="BN14">
        <f t="shared" ref="BN14:BO14" si="196">BM14+96</f>
        <v>108</v>
      </c>
      <c r="BO14">
        <f t="shared" si="196"/>
        <v>204</v>
      </c>
      <c r="BP14" s="133">
        <f t="shared" si="6"/>
        <v>1.8888888888888887E-3</v>
      </c>
      <c r="BS14" s="128" t="s">
        <v>504</v>
      </c>
      <c r="BT14">
        <v>2006</v>
      </c>
      <c r="BU14">
        <v>5</v>
      </c>
      <c r="BV14">
        <v>12</v>
      </c>
      <c r="BW14">
        <f t="shared" ref="BW14:BX14" si="197">BV14+115</f>
        <v>127</v>
      </c>
      <c r="BX14">
        <f t="shared" si="197"/>
        <v>242</v>
      </c>
      <c r="BY14" s="133">
        <f t="shared" si="7"/>
        <v>1.9055118110236221E-3</v>
      </c>
      <c r="CB14" s="128" t="s">
        <v>505</v>
      </c>
      <c r="CC14">
        <v>2007</v>
      </c>
      <c r="CD14">
        <v>7</v>
      </c>
      <c r="CE14">
        <v>12</v>
      </c>
      <c r="CF14">
        <f t="shared" ref="CF14:CG14" si="198">CE14+115</f>
        <v>127</v>
      </c>
      <c r="CG14">
        <f t="shared" si="198"/>
        <v>242</v>
      </c>
      <c r="CH14" s="133">
        <f t="shared" si="8"/>
        <v>1.9055118110236221E-3</v>
      </c>
      <c r="CK14" s="128" t="s">
        <v>506</v>
      </c>
      <c r="CL14">
        <v>2008</v>
      </c>
      <c r="CM14">
        <v>5</v>
      </c>
      <c r="CN14">
        <v>12</v>
      </c>
      <c r="CO14">
        <f t="shared" ref="CO14:CP14" si="199">CN14+115</f>
        <v>127</v>
      </c>
      <c r="CP14">
        <f t="shared" si="199"/>
        <v>242</v>
      </c>
      <c r="CQ14" s="133">
        <f t="shared" si="9"/>
        <v>1.9055118110236221E-3</v>
      </c>
      <c r="CT14" s="136" t="s">
        <v>507</v>
      </c>
      <c r="CU14" s="28">
        <v>2009</v>
      </c>
      <c r="CV14" s="28">
        <v>6</v>
      </c>
      <c r="CW14">
        <v>12</v>
      </c>
      <c r="CX14">
        <f t="shared" ref="CX14:CY14" si="200">CW14+80</f>
        <v>92</v>
      </c>
      <c r="CY14">
        <f t="shared" si="200"/>
        <v>172</v>
      </c>
      <c r="CZ14" s="137">
        <f t="shared" si="10"/>
        <v>1.8695652173913045E-3</v>
      </c>
      <c r="DC14" s="128" t="s">
        <v>508</v>
      </c>
      <c r="DD14">
        <v>2010</v>
      </c>
      <c r="DE14">
        <v>8</v>
      </c>
      <c r="DF14">
        <v>12</v>
      </c>
      <c r="DG14">
        <f t="shared" ref="DG14:DH14" si="201">DF14+82</f>
        <v>94</v>
      </c>
      <c r="DH14">
        <f t="shared" si="201"/>
        <v>176</v>
      </c>
      <c r="DI14" s="133">
        <f t="shared" si="11"/>
        <v>1.8723404255319149E-3</v>
      </c>
      <c r="DL14" s="136" t="s">
        <v>509</v>
      </c>
      <c r="DM14" s="28">
        <v>2011</v>
      </c>
      <c r="DN14" s="28">
        <v>6</v>
      </c>
      <c r="DO14">
        <v>12</v>
      </c>
      <c r="DP14">
        <f t="shared" ref="DP14:DQ14" si="202">DO14+86</f>
        <v>98</v>
      </c>
      <c r="DQ14">
        <f t="shared" si="202"/>
        <v>184</v>
      </c>
      <c r="DR14" s="137">
        <f t="shared" si="12"/>
        <v>1.8775510204081633E-3</v>
      </c>
      <c r="DU14" s="128" t="s">
        <v>510</v>
      </c>
      <c r="DV14">
        <v>2012</v>
      </c>
      <c r="DW14">
        <v>6</v>
      </c>
      <c r="DX14">
        <v>12</v>
      </c>
      <c r="DY14">
        <f t="shared" ref="DY14:DZ14" si="203">DX14+75</f>
        <v>87</v>
      </c>
      <c r="DZ14">
        <f t="shared" si="203"/>
        <v>162</v>
      </c>
      <c r="EA14" s="133">
        <f t="shared" si="13"/>
        <v>1.8620689655172414E-3</v>
      </c>
      <c r="ED14" s="128" t="s">
        <v>511</v>
      </c>
      <c r="EE14">
        <v>2013</v>
      </c>
      <c r="EF14">
        <v>7</v>
      </c>
      <c r="EG14">
        <v>12</v>
      </c>
      <c r="EH14">
        <f t="shared" ref="EH14:EI14" si="204">EG14+80</f>
        <v>92</v>
      </c>
      <c r="EI14">
        <f t="shared" si="204"/>
        <v>172</v>
      </c>
      <c r="EJ14" s="133">
        <f t="shared" si="14"/>
        <v>1.8695652173913045E-3</v>
      </c>
      <c r="EM14" s="128" t="s">
        <v>512</v>
      </c>
      <c r="EN14">
        <v>2014</v>
      </c>
      <c r="EO14">
        <v>6</v>
      </c>
      <c r="EP14">
        <v>12</v>
      </c>
      <c r="EQ14">
        <f t="shared" ref="EQ14:ER14" si="205">EP14+71</f>
        <v>83</v>
      </c>
      <c r="ER14">
        <f t="shared" si="205"/>
        <v>154</v>
      </c>
      <c r="ES14" s="133">
        <f t="shared" si="15"/>
        <v>1.8554216867469879E-3</v>
      </c>
      <c r="EV14" s="128" t="s">
        <v>513</v>
      </c>
      <c r="EW14">
        <v>2015</v>
      </c>
      <c r="EX14">
        <v>6</v>
      </c>
      <c r="EY14">
        <v>12</v>
      </c>
      <c r="EZ14">
        <f t="shared" ref="EZ14:FA14" si="206">EY14+80</f>
        <v>92</v>
      </c>
      <c r="FA14">
        <f t="shared" si="206"/>
        <v>172</v>
      </c>
      <c r="FB14" s="133">
        <f t="shared" si="16"/>
        <v>1.8695652173913045E-3</v>
      </c>
      <c r="FE14" s="128" t="s">
        <v>514</v>
      </c>
      <c r="FF14">
        <v>2016</v>
      </c>
      <c r="FG14">
        <v>5</v>
      </c>
      <c r="FH14">
        <v>12</v>
      </c>
      <c r="FI14">
        <f t="shared" ref="FI14:FJ14" si="207">FH14+84</f>
        <v>96</v>
      </c>
      <c r="FJ14">
        <f t="shared" si="207"/>
        <v>180</v>
      </c>
      <c r="FK14" s="133">
        <f t="shared" si="17"/>
        <v>1.8749999999999999E-3</v>
      </c>
      <c r="FN14" s="128" t="s">
        <v>515</v>
      </c>
      <c r="FO14">
        <v>2017</v>
      </c>
      <c r="FP14">
        <v>6</v>
      </c>
      <c r="FQ14">
        <v>12</v>
      </c>
      <c r="FR14">
        <f t="shared" ref="FR14:FS14" si="208">FQ14+102</f>
        <v>114</v>
      </c>
      <c r="FS14">
        <f t="shared" si="208"/>
        <v>216</v>
      </c>
      <c r="FT14" s="133">
        <f t="shared" si="18"/>
        <v>1.8947368421052631E-3</v>
      </c>
      <c r="FW14" s="128" t="s">
        <v>516</v>
      </c>
      <c r="FX14">
        <v>2018</v>
      </c>
      <c r="FY14">
        <v>5</v>
      </c>
      <c r="FZ14">
        <v>12</v>
      </c>
      <c r="GA14">
        <f t="shared" ref="GA14:GB14" si="209">FZ14+124</f>
        <v>136</v>
      </c>
      <c r="GB14">
        <f t="shared" si="209"/>
        <v>260</v>
      </c>
      <c r="GC14" s="133">
        <f t="shared" si="19"/>
        <v>1.911764705882353E-3</v>
      </c>
      <c r="GF14" t="s">
        <v>2116</v>
      </c>
      <c r="GG14">
        <v>2019</v>
      </c>
      <c r="GH14">
        <v>6</v>
      </c>
      <c r="GI14">
        <v>12</v>
      </c>
      <c r="GJ14">
        <f t="shared" ref="GJ14:GK14" si="210">GI14+90</f>
        <v>102</v>
      </c>
      <c r="GK14">
        <f t="shared" si="210"/>
        <v>192</v>
      </c>
      <c r="GL14" s="133">
        <v>1.4285714285714286E-3</v>
      </c>
    </row>
    <row r="15" spans="1:194">
      <c r="A15">
        <v>2012</v>
      </c>
      <c r="B15" s="139">
        <f>GEOMEAN($EA3:$EA77)</f>
        <v>1.6842749955088339E-3</v>
      </c>
      <c r="C15" s="146">
        <f>GEOMEAN($EA3:$EA17)</f>
        <v>1.9054885205087436E-3</v>
      </c>
      <c r="D15" s="146">
        <f>GEOMEAN($EA3:$EA67)</f>
        <v>1.7118360602234727E-3</v>
      </c>
      <c r="E15" s="146">
        <f>GEOMEAN($EA3:$EA75)</f>
        <v>1.6895785398233097E-3</v>
      </c>
      <c r="I15" s="138" t="s">
        <v>403</v>
      </c>
      <c r="J15">
        <v>2000</v>
      </c>
      <c r="K15">
        <v>3</v>
      </c>
      <c r="L15">
        <v>27</v>
      </c>
      <c r="M15">
        <v>13</v>
      </c>
      <c r="N15">
        <f t="shared" si="20"/>
        <v>26</v>
      </c>
      <c r="O15">
        <f t="shared" si="0"/>
        <v>2E-3</v>
      </c>
      <c r="Q15" s="128" t="s">
        <v>650</v>
      </c>
      <c r="R15">
        <v>2000</v>
      </c>
      <c r="S15">
        <v>5</v>
      </c>
      <c r="T15">
        <v>13</v>
      </c>
      <c r="U15">
        <f t="shared" si="21"/>
        <v>121</v>
      </c>
      <c r="V15">
        <f t="shared" si="21"/>
        <v>229</v>
      </c>
      <c r="W15" s="140">
        <f t="shared" si="1"/>
        <v>1.8925619834710744E-3</v>
      </c>
      <c r="X15" s="140"/>
      <c r="Y15" s="112"/>
      <c r="Z15" s="138" t="s">
        <v>518</v>
      </c>
      <c r="AA15">
        <v>2001</v>
      </c>
      <c r="AB15">
        <v>5</v>
      </c>
      <c r="AC15">
        <v>13</v>
      </c>
      <c r="AD15">
        <f t="shared" ref="AD15:AE15" si="211">AC15+105</f>
        <v>118</v>
      </c>
      <c r="AE15">
        <f t="shared" si="211"/>
        <v>223</v>
      </c>
      <c r="AF15" s="133">
        <f t="shared" si="2"/>
        <v>1.8898305084745764E-3</v>
      </c>
      <c r="AI15" s="128" t="s">
        <v>519</v>
      </c>
      <c r="AJ15">
        <v>2002</v>
      </c>
      <c r="AK15">
        <v>5</v>
      </c>
      <c r="AL15">
        <v>13</v>
      </c>
      <c r="AM15">
        <f t="shared" ref="AM15:AN15" si="212">AL15+100</f>
        <v>113</v>
      </c>
      <c r="AN15">
        <f t="shared" si="212"/>
        <v>213</v>
      </c>
      <c r="AO15" s="133">
        <f t="shared" si="3"/>
        <v>1.8849557522123894E-3</v>
      </c>
      <c r="AR15" s="128" t="s">
        <v>520</v>
      </c>
      <c r="AS15">
        <v>2003</v>
      </c>
      <c r="AT15">
        <v>8</v>
      </c>
      <c r="AU15">
        <v>13</v>
      </c>
      <c r="AV15">
        <f t="shared" si="24"/>
        <v>88</v>
      </c>
      <c r="AW15">
        <f t="shared" si="24"/>
        <v>163</v>
      </c>
      <c r="AX15" s="133">
        <f t="shared" si="4"/>
        <v>1.8522727272727274E-3</v>
      </c>
      <c r="BA15" s="128" t="s">
        <v>521</v>
      </c>
      <c r="BB15">
        <v>2004</v>
      </c>
      <c r="BC15">
        <v>5</v>
      </c>
      <c r="BD15">
        <v>13</v>
      </c>
      <c r="BE15">
        <f t="shared" si="25"/>
        <v>150</v>
      </c>
      <c r="BF15">
        <f t="shared" si="25"/>
        <v>287</v>
      </c>
      <c r="BG15" s="133">
        <f t="shared" si="5"/>
        <v>1.9133333333333333E-3</v>
      </c>
      <c r="BJ15" s="128" t="s">
        <v>522</v>
      </c>
      <c r="BK15">
        <v>2005</v>
      </c>
      <c r="BL15">
        <v>5</v>
      </c>
      <c r="BM15">
        <v>13</v>
      </c>
      <c r="BN15">
        <f t="shared" ref="BN15:BO15" si="213">BM15+96</f>
        <v>109</v>
      </c>
      <c r="BO15">
        <f t="shared" si="213"/>
        <v>205</v>
      </c>
      <c r="BP15" s="133">
        <f t="shared" si="6"/>
        <v>1.8807339449541285E-3</v>
      </c>
      <c r="BS15" s="128" t="s">
        <v>523</v>
      </c>
      <c r="BT15">
        <v>2006</v>
      </c>
      <c r="BU15">
        <v>6</v>
      </c>
      <c r="BV15">
        <v>13</v>
      </c>
      <c r="BW15">
        <f t="shared" ref="BW15:BX15" si="214">BV15+115</f>
        <v>128</v>
      </c>
      <c r="BX15">
        <f t="shared" si="214"/>
        <v>243</v>
      </c>
      <c r="BY15" s="133">
        <f t="shared" si="7"/>
        <v>1.8984375E-3</v>
      </c>
      <c r="CB15" s="128" t="s">
        <v>524</v>
      </c>
      <c r="CC15">
        <v>2007</v>
      </c>
      <c r="CD15">
        <v>7</v>
      </c>
      <c r="CE15">
        <v>13</v>
      </c>
      <c r="CF15">
        <f t="shared" ref="CF15:CG15" si="215">CE15+115</f>
        <v>128</v>
      </c>
      <c r="CG15">
        <f t="shared" si="215"/>
        <v>243</v>
      </c>
      <c r="CH15" s="133">
        <f t="shared" si="8"/>
        <v>1.8984375E-3</v>
      </c>
      <c r="CK15" s="128" t="s">
        <v>525</v>
      </c>
      <c r="CL15">
        <v>2008</v>
      </c>
      <c r="CM15">
        <v>5</v>
      </c>
      <c r="CN15">
        <v>13</v>
      </c>
      <c r="CO15">
        <f t="shared" ref="CO15:CP15" si="216">CN15+115</f>
        <v>128</v>
      </c>
      <c r="CP15">
        <f t="shared" si="216"/>
        <v>243</v>
      </c>
      <c r="CQ15" s="133">
        <f t="shared" si="9"/>
        <v>1.8984375E-3</v>
      </c>
      <c r="CT15" s="128" t="s">
        <v>526</v>
      </c>
      <c r="CU15">
        <v>2009</v>
      </c>
      <c r="CV15">
        <v>7</v>
      </c>
      <c r="CW15">
        <v>13</v>
      </c>
      <c r="CX15">
        <f t="shared" ref="CX15:CY15" si="217">CW15+80</f>
        <v>93</v>
      </c>
      <c r="CY15">
        <f t="shared" si="217"/>
        <v>173</v>
      </c>
      <c r="CZ15" s="133">
        <f t="shared" si="10"/>
        <v>1.8602150537634407E-3</v>
      </c>
      <c r="DC15" s="128" t="s">
        <v>527</v>
      </c>
      <c r="DD15">
        <v>2010</v>
      </c>
      <c r="DE15">
        <v>8</v>
      </c>
      <c r="DF15">
        <v>13</v>
      </c>
      <c r="DG15">
        <f t="shared" ref="DG15:DH15" si="218">DF15+82</f>
        <v>95</v>
      </c>
      <c r="DH15">
        <f t="shared" si="218"/>
        <v>177</v>
      </c>
      <c r="DI15" s="133">
        <f t="shared" si="11"/>
        <v>1.8631578947368422E-3</v>
      </c>
      <c r="DL15" s="128" t="s">
        <v>528</v>
      </c>
      <c r="DM15">
        <v>2011</v>
      </c>
      <c r="DN15">
        <v>7</v>
      </c>
      <c r="DO15">
        <v>13</v>
      </c>
      <c r="DP15">
        <f t="shared" ref="DP15:DQ15" si="219">DO15+86</f>
        <v>99</v>
      </c>
      <c r="DQ15">
        <f t="shared" si="219"/>
        <v>185</v>
      </c>
      <c r="DR15" s="133">
        <f t="shared" si="12"/>
        <v>1.8686868686868688E-3</v>
      </c>
      <c r="DU15" s="128" t="s">
        <v>529</v>
      </c>
      <c r="DV15">
        <v>2012</v>
      </c>
      <c r="DW15">
        <v>6</v>
      </c>
      <c r="DX15">
        <v>13</v>
      </c>
      <c r="DY15">
        <f t="shared" ref="DY15:DZ15" si="220">DX15+75</f>
        <v>88</v>
      </c>
      <c r="DZ15">
        <f t="shared" si="220"/>
        <v>163</v>
      </c>
      <c r="EA15" s="133">
        <f t="shared" si="13"/>
        <v>1.8522727272727274E-3</v>
      </c>
      <c r="ED15" s="128" t="s">
        <v>530</v>
      </c>
      <c r="EE15">
        <v>2013</v>
      </c>
      <c r="EF15">
        <v>7</v>
      </c>
      <c r="EG15">
        <v>13</v>
      </c>
      <c r="EH15">
        <f t="shared" ref="EH15:EI15" si="221">EG15+80</f>
        <v>93</v>
      </c>
      <c r="EI15">
        <f t="shared" si="221"/>
        <v>173</v>
      </c>
      <c r="EJ15" s="133">
        <f t="shared" si="14"/>
        <v>1.8602150537634407E-3</v>
      </c>
      <c r="EM15" s="128" t="s">
        <v>531</v>
      </c>
      <c r="EN15">
        <v>2014</v>
      </c>
      <c r="EO15">
        <v>6</v>
      </c>
      <c r="EP15">
        <v>13</v>
      </c>
      <c r="EQ15">
        <f t="shared" ref="EQ15:ER15" si="222">EP15+71</f>
        <v>84</v>
      </c>
      <c r="ER15">
        <f t="shared" si="222"/>
        <v>155</v>
      </c>
      <c r="ES15" s="133">
        <f t="shared" si="15"/>
        <v>1.8452380952380953E-3</v>
      </c>
      <c r="EV15" s="136" t="s">
        <v>532</v>
      </c>
      <c r="EW15" s="28">
        <v>2015</v>
      </c>
      <c r="EX15" s="28">
        <v>6</v>
      </c>
      <c r="EY15">
        <v>13</v>
      </c>
      <c r="EZ15">
        <f t="shared" ref="EZ15:FA15" si="223">EY15+80</f>
        <v>93</v>
      </c>
      <c r="FA15">
        <f t="shared" si="223"/>
        <v>173</v>
      </c>
      <c r="FB15" s="137">
        <f t="shared" si="16"/>
        <v>1.8602150537634407E-3</v>
      </c>
      <c r="FE15" s="128" t="s">
        <v>533</v>
      </c>
      <c r="FF15">
        <v>2016</v>
      </c>
      <c r="FG15">
        <v>5</v>
      </c>
      <c r="FH15">
        <v>13</v>
      </c>
      <c r="FI15">
        <f t="shared" ref="FI15:FJ15" si="224">FH15+84</f>
        <v>97</v>
      </c>
      <c r="FJ15">
        <f t="shared" si="224"/>
        <v>181</v>
      </c>
      <c r="FK15" s="133">
        <f t="shared" si="17"/>
        <v>1.8659793814432991E-3</v>
      </c>
      <c r="FN15" s="128" t="s">
        <v>534</v>
      </c>
      <c r="FO15">
        <v>2017</v>
      </c>
      <c r="FP15">
        <v>6</v>
      </c>
      <c r="FQ15">
        <v>13</v>
      </c>
      <c r="FR15">
        <f t="shared" ref="FR15:FS15" si="225">FQ15+102</f>
        <v>115</v>
      </c>
      <c r="FS15">
        <f t="shared" si="225"/>
        <v>217</v>
      </c>
      <c r="FT15" s="133">
        <f t="shared" si="18"/>
        <v>1.8869565217391304E-3</v>
      </c>
      <c r="FW15" s="128" t="s">
        <v>535</v>
      </c>
      <c r="FX15">
        <v>2018</v>
      </c>
      <c r="FY15">
        <v>5</v>
      </c>
      <c r="FZ15">
        <v>13</v>
      </c>
      <c r="GA15">
        <f t="shared" ref="GA15:GB15" si="226">FZ15+124</f>
        <v>137</v>
      </c>
      <c r="GB15">
        <f t="shared" si="226"/>
        <v>261</v>
      </c>
      <c r="GC15" s="133">
        <f t="shared" si="19"/>
        <v>1.9051094890510949E-3</v>
      </c>
      <c r="GF15" t="s">
        <v>2117</v>
      </c>
      <c r="GG15">
        <v>2019</v>
      </c>
      <c r="GH15">
        <v>6</v>
      </c>
      <c r="GI15">
        <v>13</v>
      </c>
      <c r="GJ15">
        <f t="shared" ref="GJ15:GK15" si="227">GI15+90</f>
        <v>103</v>
      </c>
      <c r="GK15">
        <f t="shared" si="227"/>
        <v>193</v>
      </c>
      <c r="GL15" s="133">
        <v>0.11766666666666667</v>
      </c>
    </row>
    <row r="16" spans="1:194">
      <c r="A16">
        <v>2013</v>
      </c>
      <c r="B16" s="139">
        <f>GEOMEAN($EJ3:$EJ82)</f>
        <v>1.6844758902132013E-3</v>
      </c>
      <c r="C16" s="146">
        <f>GEOMEAN($EJ3:$EJ10)</f>
        <v>1.9472729100003957E-3</v>
      </c>
      <c r="D16" s="146">
        <f>GEOMEAN($EJ3:$EJ61)</f>
        <v>1.7415034758330285E-3</v>
      </c>
      <c r="E16" s="146">
        <f>GEOMEAN($EJ3:$EJ80)</f>
        <v>1.6894477628893211E-3</v>
      </c>
      <c r="Q16" s="128" t="s">
        <v>669</v>
      </c>
      <c r="R16">
        <v>2000</v>
      </c>
      <c r="S16">
        <v>5</v>
      </c>
      <c r="T16">
        <v>14</v>
      </c>
      <c r="U16">
        <f t="shared" si="21"/>
        <v>122</v>
      </c>
      <c r="V16">
        <f t="shared" si="21"/>
        <v>230</v>
      </c>
      <c r="W16" s="140">
        <f t="shared" si="1"/>
        <v>1.8852459016393444E-3</v>
      </c>
      <c r="X16" s="140"/>
      <c r="Y16" s="112"/>
      <c r="Z16" s="138" t="s">
        <v>537</v>
      </c>
      <c r="AA16">
        <v>2001</v>
      </c>
      <c r="AB16">
        <v>5</v>
      </c>
      <c r="AC16">
        <v>14</v>
      </c>
      <c r="AD16">
        <f t="shared" ref="AD16:AE16" si="228">AC16+105</f>
        <v>119</v>
      </c>
      <c r="AE16">
        <f t="shared" si="228"/>
        <v>224</v>
      </c>
      <c r="AF16" s="133">
        <f t="shared" si="2"/>
        <v>1.8823529411764706E-3</v>
      </c>
      <c r="AI16" s="128" t="s">
        <v>538</v>
      </c>
      <c r="AJ16">
        <v>2002</v>
      </c>
      <c r="AK16">
        <v>5</v>
      </c>
      <c r="AL16">
        <v>14</v>
      </c>
      <c r="AM16">
        <f t="shared" ref="AM16:AN16" si="229">AL16+100</f>
        <v>114</v>
      </c>
      <c r="AN16">
        <f t="shared" si="229"/>
        <v>214</v>
      </c>
      <c r="AO16" s="133">
        <f t="shared" si="3"/>
        <v>1.8771929824561405E-3</v>
      </c>
      <c r="AR16" s="128" t="s">
        <v>539</v>
      </c>
      <c r="AS16">
        <v>2003</v>
      </c>
      <c r="AT16">
        <v>8</v>
      </c>
      <c r="AU16">
        <v>14</v>
      </c>
      <c r="AV16">
        <f t="shared" si="24"/>
        <v>89</v>
      </c>
      <c r="AW16">
        <f t="shared" si="24"/>
        <v>164</v>
      </c>
      <c r="AX16" s="133">
        <f t="shared" si="4"/>
        <v>1.8426966292134832E-3</v>
      </c>
      <c r="BA16" s="128" t="s">
        <v>540</v>
      </c>
      <c r="BB16">
        <v>2004</v>
      </c>
      <c r="BC16">
        <v>5</v>
      </c>
      <c r="BD16">
        <v>14</v>
      </c>
      <c r="BE16">
        <f t="shared" si="25"/>
        <v>151</v>
      </c>
      <c r="BF16">
        <f t="shared" si="25"/>
        <v>288</v>
      </c>
      <c r="BG16" s="133">
        <f t="shared" si="5"/>
        <v>1.9072847682119205E-3</v>
      </c>
      <c r="BJ16" s="128" t="s">
        <v>541</v>
      </c>
      <c r="BK16">
        <v>2005</v>
      </c>
      <c r="BL16">
        <v>6</v>
      </c>
      <c r="BM16">
        <v>14</v>
      </c>
      <c r="BN16">
        <f t="shared" ref="BN16:BO16" si="230">BM16+96</f>
        <v>110</v>
      </c>
      <c r="BO16">
        <f t="shared" si="230"/>
        <v>206</v>
      </c>
      <c r="BP16" s="133">
        <f t="shared" si="6"/>
        <v>1.8727272727272729E-3</v>
      </c>
      <c r="BS16" s="128" t="s">
        <v>542</v>
      </c>
      <c r="BT16">
        <v>2006</v>
      </c>
      <c r="BU16">
        <v>6</v>
      </c>
      <c r="BV16">
        <v>14</v>
      </c>
      <c r="BW16">
        <f t="shared" ref="BW16:BX16" si="231">BV16+115</f>
        <v>129</v>
      </c>
      <c r="BX16">
        <f t="shared" si="231"/>
        <v>244</v>
      </c>
      <c r="BY16" s="133">
        <f t="shared" si="7"/>
        <v>1.8914728682170542E-3</v>
      </c>
      <c r="CB16" s="128" t="s">
        <v>543</v>
      </c>
      <c r="CC16">
        <v>2007</v>
      </c>
      <c r="CD16">
        <v>7</v>
      </c>
      <c r="CE16">
        <v>14</v>
      </c>
      <c r="CF16">
        <f t="shared" ref="CF16:CG16" si="232">CE16+115</f>
        <v>129</v>
      </c>
      <c r="CG16">
        <f t="shared" si="232"/>
        <v>244</v>
      </c>
      <c r="CH16" s="133">
        <f t="shared" si="8"/>
        <v>1.8914728682170542E-3</v>
      </c>
      <c r="CK16" s="128" t="s">
        <v>544</v>
      </c>
      <c r="CL16">
        <v>2008</v>
      </c>
      <c r="CM16">
        <v>6</v>
      </c>
      <c r="CN16">
        <v>14</v>
      </c>
      <c r="CO16">
        <f t="shared" ref="CO16:CP16" si="233">CN16+115</f>
        <v>129</v>
      </c>
      <c r="CP16">
        <f t="shared" si="233"/>
        <v>244</v>
      </c>
      <c r="CQ16" s="133">
        <f t="shared" si="9"/>
        <v>1.8914728682170542E-3</v>
      </c>
      <c r="CT16" s="128" t="s">
        <v>545</v>
      </c>
      <c r="CU16">
        <v>2009</v>
      </c>
      <c r="CV16">
        <v>7</v>
      </c>
      <c r="CW16">
        <v>14</v>
      </c>
      <c r="CX16">
        <f t="shared" ref="CX16:CY16" si="234">CW16+80</f>
        <v>94</v>
      </c>
      <c r="CY16">
        <f t="shared" si="234"/>
        <v>174</v>
      </c>
      <c r="CZ16" s="133">
        <f t="shared" si="10"/>
        <v>1.8510638297872339E-3</v>
      </c>
      <c r="DC16" s="128" t="s">
        <v>546</v>
      </c>
      <c r="DD16">
        <v>2010</v>
      </c>
      <c r="DE16">
        <v>8</v>
      </c>
      <c r="DF16">
        <v>14</v>
      </c>
      <c r="DG16">
        <f t="shared" ref="DG16:DH16" si="235">DF16+82</f>
        <v>96</v>
      </c>
      <c r="DH16">
        <f t="shared" si="235"/>
        <v>178</v>
      </c>
      <c r="DI16" s="133">
        <f t="shared" si="11"/>
        <v>1.8541666666666667E-3</v>
      </c>
      <c r="DL16" s="128" t="s">
        <v>547</v>
      </c>
      <c r="DM16">
        <v>2011</v>
      </c>
      <c r="DN16">
        <v>7</v>
      </c>
      <c r="DO16">
        <v>14</v>
      </c>
      <c r="DP16">
        <f t="shared" ref="DP16:DQ16" si="236">DO16+86</f>
        <v>100</v>
      </c>
      <c r="DQ16">
        <f t="shared" si="236"/>
        <v>186</v>
      </c>
      <c r="DR16" s="133">
        <f t="shared" si="12"/>
        <v>1.8600000000000001E-3</v>
      </c>
      <c r="DU16" s="128" t="s">
        <v>548</v>
      </c>
      <c r="DV16">
        <v>2012</v>
      </c>
      <c r="DW16">
        <v>6</v>
      </c>
      <c r="DX16">
        <v>14</v>
      </c>
      <c r="DY16">
        <f t="shared" ref="DY16:DZ16" si="237">DX16+75</f>
        <v>89</v>
      </c>
      <c r="DZ16">
        <f t="shared" si="237"/>
        <v>164</v>
      </c>
      <c r="EA16" s="133">
        <f t="shared" si="13"/>
        <v>1.8426966292134832E-3</v>
      </c>
      <c r="ED16" s="128" t="s">
        <v>549</v>
      </c>
      <c r="EE16">
        <v>2013</v>
      </c>
      <c r="EF16">
        <v>7</v>
      </c>
      <c r="EG16">
        <v>14</v>
      </c>
      <c r="EH16">
        <f t="shared" ref="EH16:EI16" si="238">EG16+80</f>
        <v>94</v>
      </c>
      <c r="EI16">
        <f t="shared" si="238"/>
        <v>174</v>
      </c>
      <c r="EJ16" s="133">
        <f t="shared" si="14"/>
        <v>1.8510638297872339E-3</v>
      </c>
      <c r="EM16" s="128" t="s">
        <v>550</v>
      </c>
      <c r="EN16">
        <v>2014</v>
      </c>
      <c r="EO16">
        <v>6</v>
      </c>
      <c r="EP16">
        <v>14</v>
      </c>
      <c r="EQ16">
        <f t="shared" ref="EQ16:ER16" si="239">EP16+71</f>
        <v>85</v>
      </c>
      <c r="ER16">
        <f t="shared" si="239"/>
        <v>156</v>
      </c>
      <c r="ES16" s="133">
        <f t="shared" si="15"/>
        <v>1.8352941176470587E-3</v>
      </c>
      <c r="EV16" s="128" t="s">
        <v>551</v>
      </c>
      <c r="EW16">
        <v>2015</v>
      </c>
      <c r="EX16">
        <v>7</v>
      </c>
      <c r="EY16">
        <v>14</v>
      </c>
      <c r="EZ16">
        <f t="shared" ref="EZ16:FA16" si="240">EY16+80</f>
        <v>94</v>
      </c>
      <c r="FA16">
        <f t="shared" si="240"/>
        <v>174</v>
      </c>
      <c r="FB16" s="133">
        <f t="shared" si="16"/>
        <v>1.8510638297872339E-3</v>
      </c>
      <c r="FE16" s="128" t="s">
        <v>552</v>
      </c>
      <c r="FF16">
        <v>2016</v>
      </c>
      <c r="FG16">
        <v>6</v>
      </c>
      <c r="FH16">
        <v>14</v>
      </c>
      <c r="FI16">
        <f t="shared" ref="FI16:FJ16" si="241">FH16+84</f>
        <v>98</v>
      </c>
      <c r="FJ16">
        <f t="shared" si="241"/>
        <v>182</v>
      </c>
      <c r="FK16" s="133">
        <f t="shared" si="17"/>
        <v>1.8571428571428571E-3</v>
      </c>
      <c r="FN16" s="128" t="s">
        <v>553</v>
      </c>
      <c r="FO16">
        <v>2017</v>
      </c>
      <c r="FP16">
        <v>6</v>
      </c>
      <c r="FQ16">
        <v>14</v>
      </c>
      <c r="FR16">
        <f t="shared" ref="FR16:FS16" si="242">FQ16+102</f>
        <v>116</v>
      </c>
      <c r="FS16">
        <f t="shared" si="242"/>
        <v>218</v>
      </c>
      <c r="FT16" s="133">
        <f t="shared" si="18"/>
        <v>1.8793103448275863E-3</v>
      </c>
      <c r="FW16" s="128" t="s">
        <v>554</v>
      </c>
      <c r="FX16">
        <v>2018</v>
      </c>
      <c r="FY16">
        <v>5</v>
      </c>
      <c r="FZ16">
        <v>14</v>
      </c>
      <c r="GA16">
        <f t="shared" ref="GA16:GB16" si="243">FZ16+124</f>
        <v>138</v>
      </c>
      <c r="GB16">
        <f t="shared" si="243"/>
        <v>262</v>
      </c>
      <c r="GC16" s="133">
        <f t="shared" si="19"/>
        <v>1.8985507246376812E-3</v>
      </c>
      <c r="GF16" t="s">
        <v>2118</v>
      </c>
      <c r="GG16">
        <v>2019</v>
      </c>
      <c r="GH16">
        <v>6</v>
      </c>
      <c r="GI16">
        <v>14</v>
      </c>
      <c r="GJ16">
        <f t="shared" ref="GJ16:GK16" si="244">GI16+90</f>
        <v>104</v>
      </c>
      <c r="GK16">
        <f t="shared" si="244"/>
        <v>194</v>
      </c>
      <c r="GL16" s="133">
        <v>0.02</v>
      </c>
    </row>
    <row r="17" spans="1:194">
      <c r="A17">
        <v>2014</v>
      </c>
      <c r="B17" s="139">
        <f>GEOMEAN($ES3:$ES82)</f>
        <v>1.6840939835323057E-3</v>
      </c>
      <c r="C17" s="146">
        <f>GEOMEAN($ES3:$ES26)</f>
        <v>1.8548421828277555E-3</v>
      </c>
      <c r="D17" s="146">
        <f>GEOMEAN($ES3:$ES68)</f>
        <v>1.6983132644311158E-3</v>
      </c>
      <c r="E17" s="146">
        <f>GEOMEAN($ES3:$ES69)</f>
        <v>1.6954120100669899E-3</v>
      </c>
      <c r="Q17" s="128" t="s">
        <v>688</v>
      </c>
      <c r="R17">
        <v>2000</v>
      </c>
      <c r="S17">
        <v>5</v>
      </c>
      <c r="T17">
        <v>15</v>
      </c>
      <c r="U17">
        <f t="shared" si="21"/>
        <v>123</v>
      </c>
      <c r="V17">
        <f t="shared" si="21"/>
        <v>231</v>
      </c>
      <c r="W17" s="140">
        <f t="shared" si="1"/>
        <v>1.8780487804878048E-3</v>
      </c>
      <c r="X17" s="140"/>
      <c r="Y17" s="112"/>
      <c r="Z17" s="138" t="s">
        <v>556</v>
      </c>
      <c r="AA17">
        <v>2001</v>
      </c>
      <c r="AB17">
        <v>5</v>
      </c>
      <c r="AC17">
        <v>15</v>
      </c>
      <c r="AD17">
        <f t="shared" ref="AD17:AE17" si="245">AC17+105</f>
        <v>120</v>
      </c>
      <c r="AE17">
        <f t="shared" si="245"/>
        <v>225</v>
      </c>
      <c r="AF17" s="133">
        <f t="shared" si="2"/>
        <v>1.8749999999999999E-3</v>
      </c>
      <c r="AI17" s="128" t="s">
        <v>557</v>
      </c>
      <c r="AJ17">
        <v>2002</v>
      </c>
      <c r="AK17">
        <v>5</v>
      </c>
      <c r="AL17">
        <v>15</v>
      </c>
      <c r="AM17">
        <f t="shared" ref="AM17:AN17" si="246">AL17+100</f>
        <v>115</v>
      </c>
      <c r="AN17">
        <f t="shared" si="246"/>
        <v>215</v>
      </c>
      <c r="AO17" s="133">
        <f t="shared" si="3"/>
        <v>1.8695652173913045E-3</v>
      </c>
      <c r="AR17" s="128" t="s">
        <v>558</v>
      </c>
      <c r="AS17">
        <v>2003</v>
      </c>
      <c r="AT17">
        <v>8</v>
      </c>
      <c r="AU17">
        <v>15</v>
      </c>
      <c r="AV17">
        <f t="shared" si="24"/>
        <v>90</v>
      </c>
      <c r="AW17">
        <f t="shared" si="24"/>
        <v>165</v>
      </c>
      <c r="AX17" s="133">
        <f t="shared" si="4"/>
        <v>1.8333333333333333E-3</v>
      </c>
      <c r="BA17" s="128" t="s">
        <v>559</v>
      </c>
      <c r="BB17">
        <v>2004</v>
      </c>
      <c r="BC17">
        <v>5</v>
      </c>
      <c r="BD17">
        <v>15</v>
      </c>
      <c r="BE17">
        <f t="shared" si="25"/>
        <v>152</v>
      </c>
      <c r="BF17">
        <f t="shared" si="25"/>
        <v>289</v>
      </c>
      <c r="BG17" s="133">
        <f t="shared" si="5"/>
        <v>1.9013157894736843E-3</v>
      </c>
      <c r="BJ17" s="128" t="s">
        <v>560</v>
      </c>
      <c r="BK17">
        <v>2005</v>
      </c>
      <c r="BL17">
        <v>6</v>
      </c>
      <c r="BM17">
        <v>15</v>
      </c>
      <c r="BN17">
        <f t="shared" ref="BN17:BO17" si="247">BM17+96</f>
        <v>111</v>
      </c>
      <c r="BO17">
        <f t="shared" si="247"/>
        <v>207</v>
      </c>
      <c r="BP17" s="133">
        <f t="shared" si="6"/>
        <v>1.864864864864865E-3</v>
      </c>
      <c r="BS17" s="128" t="s">
        <v>561</v>
      </c>
      <c r="BT17">
        <v>2006</v>
      </c>
      <c r="BU17">
        <v>6</v>
      </c>
      <c r="BV17">
        <v>15</v>
      </c>
      <c r="BW17">
        <f t="shared" ref="BW17:BX17" si="248">BV17+115</f>
        <v>130</v>
      </c>
      <c r="BX17">
        <f t="shared" si="248"/>
        <v>245</v>
      </c>
      <c r="BY17" s="133">
        <f t="shared" si="7"/>
        <v>1.8846153846153845E-3</v>
      </c>
      <c r="CB17" s="128" t="s">
        <v>562</v>
      </c>
      <c r="CC17">
        <v>2007</v>
      </c>
      <c r="CD17">
        <v>7</v>
      </c>
      <c r="CE17">
        <v>15</v>
      </c>
      <c r="CF17">
        <f t="shared" ref="CF17:CG17" si="249">CE17+115</f>
        <v>130</v>
      </c>
      <c r="CG17">
        <f t="shared" si="249"/>
        <v>245</v>
      </c>
      <c r="CH17" s="133">
        <f t="shared" si="8"/>
        <v>1.8846153846153845E-3</v>
      </c>
      <c r="CK17" s="128" t="s">
        <v>563</v>
      </c>
      <c r="CL17">
        <v>2008</v>
      </c>
      <c r="CM17">
        <v>6</v>
      </c>
      <c r="CN17">
        <v>15</v>
      </c>
      <c r="CO17">
        <f t="shared" ref="CO17:CP17" si="250">CN17+115</f>
        <v>130</v>
      </c>
      <c r="CP17">
        <f t="shared" si="250"/>
        <v>245</v>
      </c>
      <c r="CQ17" s="133">
        <f t="shared" si="9"/>
        <v>1.8846153846153845E-3</v>
      </c>
      <c r="CT17" s="128" t="s">
        <v>564</v>
      </c>
      <c r="CU17">
        <v>2009</v>
      </c>
      <c r="CV17">
        <v>7</v>
      </c>
      <c r="CW17">
        <v>15</v>
      </c>
      <c r="CX17">
        <f t="shared" ref="CX17:CY17" si="251">CW17+80</f>
        <v>95</v>
      </c>
      <c r="CY17">
        <f t="shared" si="251"/>
        <v>175</v>
      </c>
      <c r="CZ17" s="133">
        <f t="shared" si="10"/>
        <v>1.8421052631578947E-3</v>
      </c>
      <c r="DC17" s="128" t="s">
        <v>565</v>
      </c>
      <c r="DD17">
        <v>2010</v>
      </c>
      <c r="DE17">
        <v>8</v>
      </c>
      <c r="DF17">
        <v>15</v>
      </c>
      <c r="DG17">
        <f t="shared" ref="DG17:DH17" si="252">DF17+82</f>
        <v>97</v>
      </c>
      <c r="DH17">
        <f t="shared" si="252"/>
        <v>179</v>
      </c>
      <c r="DI17" s="133">
        <f t="shared" si="11"/>
        <v>1.8453608247422681E-3</v>
      </c>
      <c r="DL17" s="128" t="s">
        <v>566</v>
      </c>
      <c r="DM17">
        <v>2011</v>
      </c>
      <c r="DN17">
        <v>7</v>
      </c>
      <c r="DO17">
        <v>15</v>
      </c>
      <c r="DP17">
        <f t="shared" ref="DP17:DQ17" si="253">DO17+86</f>
        <v>101</v>
      </c>
      <c r="DQ17">
        <f t="shared" si="253"/>
        <v>187</v>
      </c>
      <c r="DR17" s="133">
        <f t="shared" si="12"/>
        <v>1.8514851485148516E-3</v>
      </c>
      <c r="DU17" s="136" t="s">
        <v>567</v>
      </c>
      <c r="DV17" s="28">
        <v>2012</v>
      </c>
      <c r="DW17" s="28">
        <v>6</v>
      </c>
      <c r="DX17">
        <v>15</v>
      </c>
      <c r="DY17">
        <f t="shared" ref="DY17:DZ17" si="254">DX17+75</f>
        <v>90</v>
      </c>
      <c r="DZ17">
        <f t="shared" si="254"/>
        <v>165</v>
      </c>
      <c r="EA17" s="137">
        <f t="shared" si="13"/>
        <v>1.8333333333333333E-3</v>
      </c>
      <c r="ED17" s="128" t="s">
        <v>568</v>
      </c>
      <c r="EE17">
        <v>2013</v>
      </c>
      <c r="EF17">
        <v>7</v>
      </c>
      <c r="EG17">
        <v>15</v>
      </c>
      <c r="EH17">
        <f t="shared" ref="EH17:EI17" si="255">EG17+80</f>
        <v>95</v>
      </c>
      <c r="EI17">
        <f t="shared" si="255"/>
        <v>175</v>
      </c>
      <c r="EJ17" s="133">
        <f t="shared" si="14"/>
        <v>1.8421052631578947E-3</v>
      </c>
      <c r="EM17" s="128" t="s">
        <v>569</v>
      </c>
      <c r="EN17">
        <v>2014</v>
      </c>
      <c r="EO17">
        <v>6</v>
      </c>
      <c r="EP17">
        <v>15</v>
      </c>
      <c r="EQ17">
        <f t="shared" ref="EQ17:ER17" si="256">EP17+71</f>
        <v>86</v>
      </c>
      <c r="ER17">
        <f t="shared" si="256"/>
        <v>157</v>
      </c>
      <c r="ES17" s="133">
        <f t="shared" si="15"/>
        <v>1.8255813953488372E-3</v>
      </c>
      <c r="EV17" s="128" t="s">
        <v>570</v>
      </c>
      <c r="EW17">
        <v>2015</v>
      </c>
      <c r="EX17">
        <v>7</v>
      </c>
      <c r="EY17">
        <v>15</v>
      </c>
      <c r="EZ17">
        <f t="shared" ref="EZ17:FA17" si="257">EY17+80</f>
        <v>95</v>
      </c>
      <c r="FA17">
        <f t="shared" si="257"/>
        <v>175</v>
      </c>
      <c r="FB17" s="133">
        <f t="shared" si="16"/>
        <v>1.8421052631578947E-3</v>
      </c>
      <c r="FE17" s="128" t="s">
        <v>571</v>
      </c>
      <c r="FF17">
        <v>2016</v>
      </c>
      <c r="FG17">
        <v>6</v>
      </c>
      <c r="FH17">
        <v>15</v>
      </c>
      <c r="FI17">
        <f t="shared" ref="FI17:FJ17" si="258">FH17+84</f>
        <v>99</v>
      </c>
      <c r="FJ17">
        <f t="shared" si="258"/>
        <v>183</v>
      </c>
      <c r="FK17" s="133">
        <f t="shared" si="17"/>
        <v>1.8484848484848484E-3</v>
      </c>
      <c r="FN17" s="128" t="s">
        <v>572</v>
      </c>
      <c r="FO17">
        <v>2017</v>
      </c>
      <c r="FP17">
        <v>6</v>
      </c>
      <c r="FQ17">
        <v>15</v>
      </c>
      <c r="FR17">
        <f t="shared" ref="FR17:FS17" si="259">FQ17+102</f>
        <v>117</v>
      </c>
      <c r="FS17">
        <f t="shared" si="259"/>
        <v>219</v>
      </c>
      <c r="FT17" s="133">
        <f t="shared" si="18"/>
        <v>1.8717948717948717E-3</v>
      </c>
      <c r="FW17" s="128" t="s">
        <v>573</v>
      </c>
      <c r="FX17">
        <v>2018</v>
      </c>
      <c r="FY17">
        <v>5</v>
      </c>
      <c r="FZ17">
        <v>15</v>
      </c>
      <c r="GA17">
        <f t="shared" ref="GA17:GB17" si="260">FZ17+124</f>
        <v>139</v>
      </c>
      <c r="GB17">
        <f t="shared" si="260"/>
        <v>263</v>
      </c>
      <c r="GC17" s="133">
        <f t="shared" si="19"/>
        <v>1.8920863309352517E-3</v>
      </c>
      <c r="GF17" t="s">
        <v>2119</v>
      </c>
      <c r="GG17">
        <v>2019</v>
      </c>
      <c r="GH17">
        <v>6</v>
      </c>
      <c r="GI17">
        <v>15</v>
      </c>
      <c r="GJ17">
        <f t="shared" ref="GJ17:GK17" si="261">GI17+90</f>
        <v>105</v>
      </c>
      <c r="GK17">
        <f t="shared" si="261"/>
        <v>195</v>
      </c>
      <c r="GL17" s="133">
        <v>6.6666666666666671E-3</v>
      </c>
    </row>
    <row r="18" spans="1:194">
      <c r="A18">
        <v>2015</v>
      </c>
      <c r="B18" s="139">
        <f>GEOMEAN($FB3:$FB82)</f>
        <v>1.6844758902132013E-3</v>
      </c>
      <c r="C18" s="146">
        <f>GEOMEAN($FB3:$FB15)</f>
        <v>1.9208368345675251E-3</v>
      </c>
      <c r="D18" s="146">
        <f>GEOMEAN($FB3:$FB66)</f>
        <v>1.7268890060870336E-3</v>
      </c>
      <c r="E18" s="146">
        <f>GEOMEAN($FB3:$FB76)</f>
        <v>1.6996604124026912E-3</v>
      </c>
      <c r="Q18" s="128" t="s">
        <v>707</v>
      </c>
      <c r="R18">
        <v>2000</v>
      </c>
      <c r="S18">
        <v>5</v>
      </c>
      <c r="T18">
        <v>16</v>
      </c>
      <c r="U18">
        <f t="shared" si="21"/>
        <v>124</v>
      </c>
      <c r="V18">
        <f t="shared" si="21"/>
        <v>232</v>
      </c>
      <c r="W18" s="140">
        <f t="shared" si="1"/>
        <v>1.8709677419354838E-3</v>
      </c>
      <c r="X18" s="140"/>
      <c r="Y18" s="112"/>
      <c r="Z18" s="138" t="s">
        <v>575</v>
      </c>
      <c r="AA18">
        <v>2001</v>
      </c>
      <c r="AB18">
        <v>5</v>
      </c>
      <c r="AC18">
        <v>16</v>
      </c>
      <c r="AD18">
        <f t="shared" ref="AD18:AE18" si="262">AC18+105</f>
        <v>121</v>
      </c>
      <c r="AE18">
        <f t="shared" si="262"/>
        <v>226</v>
      </c>
      <c r="AF18" s="133">
        <f t="shared" si="2"/>
        <v>1.8677685950413223E-3</v>
      </c>
      <c r="AI18" s="128" t="s">
        <v>576</v>
      </c>
      <c r="AJ18">
        <v>2002</v>
      </c>
      <c r="AK18">
        <v>5</v>
      </c>
      <c r="AL18">
        <v>16</v>
      </c>
      <c r="AM18">
        <f t="shared" ref="AM18:AN18" si="263">AL18+100</f>
        <v>116</v>
      </c>
      <c r="AN18">
        <f t="shared" si="263"/>
        <v>216</v>
      </c>
      <c r="AO18" s="133">
        <f t="shared" si="3"/>
        <v>1.8620689655172414E-3</v>
      </c>
      <c r="AR18" s="128" t="s">
        <v>577</v>
      </c>
      <c r="AS18">
        <v>2003</v>
      </c>
      <c r="AT18">
        <v>8</v>
      </c>
      <c r="AU18">
        <v>16</v>
      </c>
      <c r="AV18">
        <f t="shared" si="24"/>
        <v>91</v>
      </c>
      <c r="AW18">
        <f t="shared" si="24"/>
        <v>166</v>
      </c>
      <c r="AX18" s="133">
        <f t="shared" si="4"/>
        <v>1.8241758241758241E-3</v>
      </c>
      <c r="BA18" s="128" t="s">
        <v>578</v>
      </c>
      <c r="BB18">
        <v>2004</v>
      </c>
      <c r="BC18">
        <v>5</v>
      </c>
      <c r="BD18">
        <v>16</v>
      </c>
      <c r="BE18">
        <f t="shared" si="25"/>
        <v>153</v>
      </c>
      <c r="BF18">
        <f t="shared" si="25"/>
        <v>290</v>
      </c>
      <c r="BG18" s="133">
        <f t="shared" si="5"/>
        <v>1.895424836601307E-3</v>
      </c>
      <c r="BJ18" s="128" t="s">
        <v>579</v>
      </c>
      <c r="BK18">
        <v>2005</v>
      </c>
      <c r="BL18">
        <v>6</v>
      </c>
      <c r="BM18">
        <v>16</v>
      </c>
      <c r="BN18">
        <f t="shared" ref="BN18:BO18" si="264">BM18+96</f>
        <v>112</v>
      </c>
      <c r="BO18">
        <f t="shared" si="264"/>
        <v>208</v>
      </c>
      <c r="BP18" s="133">
        <f t="shared" si="6"/>
        <v>1.8571428571428571E-3</v>
      </c>
      <c r="BS18" s="128" t="s">
        <v>580</v>
      </c>
      <c r="BT18">
        <v>2006</v>
      </c>
      <c r="BU18">
        <v>6</v>
      </c>
      <c r="BV18">
        <v>16</v>
      </c>
      <c r="BW18">
        <f t="shared" ref="BW18:BX18" si="265">BV18+115</f>
        <v>131</v>
      </c>
      <c r="BX18">
        <f t="shared" si="265"/>
        <v>246</v>
      </c>
      <c r="BY18" s="133">
        <f t="shared" si="7"/>
        <v>1.8778625954198474E-3</v>
      </c>
      <c r="CB18" s="128" t="s">
        <v>581</v>
      </c>
      <c r="CC18">
        <v>2007</v>
      </c>
      <c r="CD18">
        <v>7</v>
      </c>
      <c r="CE18">
        <v>16</v>
      </c>
      <c r="CF18">
        <f t="shared" ref="CF18:CG18" si="266">CE18+115</f>
        <v>131</v>
      </c>
      <c r="CG18">
        <f t="shared" si="266"/>
        <v>246</v>
      </c>
      <c r="CH18" s="133">
        <f t="shared" si="8"/>
        <v>1.8778625954198474E-3</v>
      </c>
      <c r="CK18" s="128" t="s">
        <v>582</v>
      </c>
      <c r="CL18">
        <v>2008</v>
      </c>
      <c r="CM18">
        <v>6</v>
      </c>
      <c r="CN18">
        <v>16</v>
      </c>
      <c r="CO18">
        <f t="shared" ref="CO18:CP18" si="267">CN18+115</f>
        <v>131</v>
      </c>
      <c r="CP18">
        <f t="shared" si="267"/>
        <v>246</v>
      </c>
      <c r="CQ18" s="133">
        <f t="shared" si="9"/>
        <v>1.8778625954198474E-3</v>
      </c>
      <c r="CT18" s="128" t="s">
        <v>583</v>
      </c>
      <c r="CU18">
        <v>2009</v>
      </c>
      <c r="CV18">
        <v>7</v>
      </c>
      <c r="CW18">
        <v>16</v>
      </c>
      <c r="CX18">
        <f t="shared" ref="CX18:CY18" si="268">CW18+80</f>
        <v>96</v>
      </c>
      <c r="CY18">
        <f t="shared" si="268"/>
        <v>176</v>
      </c>
      <c r="CZ18" s="133">
        <f t="shared" si="10"/>
        <v>1.8333333333333333E-3</v>
      </c>
      <c r="DC18" s="128" t="s">
        <v>584</v>
      </c>
      <c r="DD18">
        <v>2010</v>
      </c>
      <c r="DE18">
        <v>8</v>
      </c>
      <c r="DF18">
        <v>16</v>
      </c>
      <c r="DG18">
        <f t="shared" ref="DG18:DH18" si="269">DF18+82</f>
        <v>98</v>
      </c>
      <c r="DH18">
        <f t="shared" si="269"/>
        <v>180</v>
      </c>
      <c r="DI18" s="133">
        <f t="shared" si="11"/>
        <v>1.8367346938775511E-3</v>
      </c>
      <c r="DL18" s="128" t="s">
        <v>585</v>
      </c>
      <c r="DM18">
        <v>2011</v>
      </c>
      <c r="DN18">
        <v>7</v>
      </c>
      <c r="DO18">
        <v>16</v>
      </c>
      <c r="DP18">
        <f t="shared" ref="DP18:DQ18" si="270">DO18+86</f>
        <v>102</v>
      </c>
      <c r="DQ18">
        <f t="shared" si="270"/>
        <v>188</v>
      </c>
      <c r="DR18" s="133">
        <f t="shared" si="12"/>
        <v>1.8431372549019608E-3</v>
      </c>
      <c r="DU18" s="128" t="s">
        <v>586</v>
      </c>
      <c r="DV18">
        <v>2012</v>
      </c>
      <c r="DW18">
        <v>7</v>
      </c>
      <c r="DX18">
        <v>16</v>
      </c>
      <c r="DY18">
        <f t="shared" ref="DY18:DZ18" si="271">DX18+75</f>
        <v>91</v>
      </c>
      <c r="DZ18">
        <f t="shared" si="271"/>
        <v>166</v>
      </c>
      <c r="EA18" s="133">
        <f t="shared" si="13"/>
        <v>1.8241758241758241E-3</v>
      </c>
      <c r="ED18" s="128" t="s">
        <v>587</v>
      </c>
      <c r="EE18">
        <v>2013</v>
      </c>
      <c r="EF18">
        <v>7</v>
      </c>
      <c r="EG18">
        <v>16</v>
      </c>
      <c r="EH18">
        <f t="shared" ref="EH18:EI18" si="272">EG18+80</f>
        <v>96</v>
      </c>
      <c r="EI18">
        <f t="shared" si="272"/>
        <v>176</v>
      </c>
      <c r="EJ18" s="133">
        <f t="shared" si="14"/>
        <v>1.8333333333333333E-3</v>
      </c>
      <c r="EM18" s="128" t="s">
        <v>588</v>
      </c>
      <c r="EN18">
        <v>2014</v>
      </c>
      <c r="EO18">
        <v>6</v>
      </c>
      <c r="EP18">
        <v>16</v>
      </c>
      <c r="EQ18">
        <f t="shared" ref="EQ18:ER18" si="273">EP18+71</f>
        <v>87</v>
      </c>
      <c r="ER18">
        <f t="shared" si="273"/>
        <v>158</v>
      </c>
      <c r="ES18" s="133">
        <f t="shared" si="15"/>
        <v>1.8160919540229886E-3</v>
      </c>
      <c r="EV18" s="128" t="s">
        <v>589</v>
      </c>
      <c r="EW18">
        <v>2015</v>
      </c>
      <c r="EX18">
        <v>7</v>
      </c>
      <c r="EY18">
        <v>16</v>
      </c>
      <c r="EZ18">
        <f t="shared" ref="EZ18:FA18" si="274">EY18+80</f>
        <v>96</v>
      </c>
      <c r="FA18">
        <f t="shared" si="274"/>
        <v>176</v>
      </c>
      <c r="FB18" s="133">
        <f t="shared" si="16"/>
        <v>1.8333333333333333E-3</v>
      </c>
      <c r="FE18" s="128" t="s">
        <v>590</v>
      </c>
      <c r="FF18">
        <v>2016</v>
      </c>
      <c r="FG18">
        <v>6</v>
      </c>
      <c r="FH18">
        <v>16</v>
      </c>
      <c r="FI18">
        <f t="shared" ref="FI18:FJ18" si="275">FH18+84</f>
        <v>100</v>
      </c>
      <c r="FJ18">
        <f t="shared" si="275"/>
        <v>184</v>
      </c>
      <c r="FK18" s="133">
        <f t="shared" si="17"/>
        <v>1.8400000000000001E-3</v>
      </c>
      <c r="FN18" s="128" t="s">
        <v>591</v>
      </c>
      <c r="FO18">
        <v>2017</v>
      </c>
      <c r="FP18">
        <v>6</v>
      </c>
      <c r="FQ18">
        <v>16</v>
      </c>
      <c r="FR18">
        <f t="shared" ref="FR18:FS18" si="276">FQ18+102</f>
        <v>118</v>
      </c>
      <c r="FS18">
        <f t="shared" si="276"/>
        <v>220</v>
      </c>
      <c r="FT18" s="133">
        <f t="shared" si="18"/>
        <v>1.8644067796610168E-3</v>
      </c>
      <c r="FW18" s="128" t="s">
        <v>592</v>
      </c>
      <c r="FX18">
        <v>2018</v>
      </c>
      <c r="FY18">
        <v>5</v>
      </c>
      <c r="FZ18">
        <v>16</v>
      </c>
      <c r="GA18">
        <f t="shared" ref="GA18:GB18" si="277">FZ18+124</f>
        <v>140</v>
      </c>
      <c r="GB18">
        <f t="shared" si="277"/>
        <v>264</v>
      </c>
      <c r="GC18" s="133">
        <f t="shared" si="19"/>
        <v>1.8857142857142857E-3</v>
      </c>
      <c r="GF18" t="s">
        <v>2120</v>
      </c>
      <c r="GG18">
        <v>2019</v>
      </c>
      <c r="GH18">
        <v>6</v>
      </c>
      <c r="GI18">
        <v>16</v>
      </c>
      <c r="GJ18">
        <f t="shared" ref="GJ18:GK18" si="278">GI18+90</f>
        <v>106</v>
      </c>
      <c r="GK18">
        <f t="shared" si="278"/>
        <v>196</v>
      </c>
      <c r="GL18" s="133">
        <v>7.4999999999999997E-2</v>
      </c>
    </row>
    <row r="19" spans="1:194">
      <c r="A19">
        <v>2016</v>
      </c>
      <c r="B19" s="139">
        <f>GEOMEAN($FK3:$FK86)</f>
        <v>1.6846194408897612E-3</v>
      </c>
      <c r="C19" s="146">
        <f>GEOMEAN($FK3:$FK21)</f>
        <v>1.8959456434099182E-3</v>
      </c>
      <c r="D19" s="146">
        <f>GEOMEAN($FK3:$FK73)</f>
        <v>1.7168967831636983E-3</v>
      </c>
      <c r="E19" s="146">
        <f>GEOMEAN($FK3:$FK83)</f>
        <v>1.6917519459994966E-3</v>
      </c>
      <c r="Q19" s="128" t="s">
        <v>726</v>
      </c>
      <c r="R19">
        <v>2000</v>
      </c>
      <c r="S19">
        <v>5</v>
      </c>
      <c r="T19">
        <v>17</v>
      </c>
      <c r="U19">
        <f t="shared" si="21"/>
        <v>125</v>
      </c>
      <c r="V19">
        <f t="shared" si="21"/>
        <v>233</v>
      </c>
      <c r="W19" s="140">
        <f t="shared" si="1"/>
        <v>1.8640000000000002E-3</v>
      </c>
      <c r="X19" s="140"/>
      <c r="Y19" s="112"/>
      <c r="Z19" s="138" t="s">
        <v>594</v>
      </c>
      <c r="AA19">
        <v>2001</v>
      </c>
      <c r="AB19">
        <v>5</v>
      </c>
      <c r="AC19">
        <v>17</v>
      </c>
      <c r="AD19">
        <f t="shared" ref="AD19:AE19" si="279">AC19+105</f>
        <v>122</v>
      </c>
      <c r="AE19">
        <f t="shared" si="279"/>
        <v>227</v>
      </c>
      <c r="AF19" s="133">
        <f t="shared" si="2"/>
        <v>1.8606557377049179E-3</v>
      </c>
      <c r="AI19" s="128" t="s">
        <v>595</v>
      </c>
      <c r="AJ19">
        <v>2002</v>
      </c>
      <c r="AK19">
        <v>5</v>
      </c>
      <c r="AL19">
        <v>17</v>
      </c>
      <c r="AM19">
        <f t="shared" ref="AM19:AN19" si="280">AL19+100</f>
        <v>117</v>
      </c>
      <c r="AN19">
        <f t="shared" si="280"/>
        <v>217</v>
      </c>
      <c r="AO19" s="133">
        <f t="shared" si="3"/>
        <v>1.8547008547008547E-3</v>
      </c>
      <c r="AR19" s="128" t="s">
        <v>596</v>
      </c>
      <c r="AS19">
        <v>2003</v>
      </c>
      <c r="AT19">
        <v>8</v>
      </c>
      <c r="AU19">
        <v>17</v>
      </c>
      <c r="AV19">
        <f t="shared" si="24"/>
        <v>92</v>
      </c>
      <c r="AW19">
        <f t="shared" si="24"/>
        <v>167</v>
      </c>
      <c r="AX19" s="133">
        <f t="shared" si="4"/>
        <v>1.8152173913043479E-3</v>
      </c>
      <c r="BA19" s="128" t="s">
        <v>597</v>
      </c>
      <c r="BB19">
        <v>2004</v>
      </c>
      <c r="BC19">
        <v>5</v>
      </c>
      <c r="BD19">
        <v>17</v>
      </c>
      <c r="BE19">
        <f t="shared" si="25"/>
        <v>154</v>
      </c>
      <c r="BF19">
        <f t="shared" si="25"/>
        <v>291</v>
      </c>
      <c r="BG19" s="133">
        <f t="shared" si="5"/>
        <v>1.8896103896103894E-3</v>
      </c>
      <c r="BJ19" s="128" t="s">
        <v>598</v>
      </c>
      <c r="BK19">
        <v>2005</v>
      </c>
      <c r="BL19">
        <v>6</v>
      </c>
      <c r="BM19">
        <v>17</v>
      </c>
      <c r="BN19">
        <f t="shared" ref="BN19:BO19" si="281">BM19+96</f>
        <v>113</v>
      </c>
      <c r="BO19">
        <f t="shared" si="281"/>
        <v>209</v>
      </c>
      <c r="BP19" s="133">
        <f t="shared" si="6"/>
        <v>1.8495575221238938E-3</v>
      </c>
      <c r="BS19" s="128" t="s">
        <v>599</v>
      </c>
      <c r="BT19">
        <v>2006</v>
      </c>
      <c r="BU19">
        <v>6</v>
      </c>
      <c r="BV19">
        <v>17</v>
      </c>
      <c r="BW19">
        <f t="shared" ref="BW19:BX19" si="282">BV19+115</f>
        <v>132</v>
      </c>
      <c r="BX19">
        <f t="shared" si="282"/>
        <v>247</v>
      </c>
      <c r="BY19" s="133">
        <f t="shared" si="7"/>
        <v>1.8712121212121212E-3</v>
      </c>
      <c r="CB19" s="128" t="s">
        <v>600</v>
      </c>
      <c r="CC19">
        <v>2007</v>
      </c>
      <c r="CD19">
        <v>7</v>
      </c>
      <c r="CE19">
        <v>17</v>
      </c>
      <c r="CF19">
        <f t="shared" ref="CF19:CG19" si="283">CE19+115</f>
        <v>132</v>
      </c>
      <c r="CG19">
        <f t="shared" si="283"/>
        <v>247</v>
      </c>
      <c r="CH19" s="133">
        <f t="shared" si="8"/>
        <v>1.8712121212121212E-3</v>
      </c>
      <c r="CK19" s="128" t="s">
        <v>601</v>
      </c>
      <c r="CL19">
        <v>2008</v>
      </c>
      <c r="CM19">
        <v>6</v>
      </c>
      <c r="CN19">
        <v>17</v>
      </c>
      <c r="CO19">
        <f t="shared" ref="CO19:CP19" si="284">CN19+115</f>
        <v>132</v>
      </c>
      <c r="CP19">
        <f t="shared" si="284"/>
        <v>247</v>
      </c>
      <c r="CQ19" s="133">
        <f t="shared" si="9"/>
        <v>1.8712121212121212E-3</v>
      </c>
      <c r="CT19" s="128" t="s">
        <v>602</v>
      </c>
      <c r="CU19">
        <v>2009</v>
      </c>
      <c r="CV19">
        <v>7</v>
      </c>
      <c r="CW19">
        <v>17</v>
      </c>
      <c r="CX19">
        <f t="shared" ref="CX19:CY19" si="285">CW19+80</f>
        <v>97</v>
      </c>
      <c r="CY19">
        <f t="shared" si="285"/>
        <v>177</v>
      </c>
      <c r="CZ19" s="133">
        <f t="shared" si="10"/>
        <v>1.8247422680412371E-3</v>
      </c>
      <c r="DC19" s="128" t="s">
        <v>603</v>
      </c>
      <c r="DD19">
        <v>2010</v>
      </c>
      <c r="DE19">
        <v>8</v>
      </c>
      <c r="DF19">
        <v>17</v>
      </c>
      <c r="DG19">
        <f t="shared" ref="DG19:DH19" si="286">DF19+82</f>
        <v>99</v>
      </c>
      <c r="DH19">
        <f t="shared" si="286"/>
        <v>181</v>
      </c>
      <c r="DI19" s="133">
        <f t="shared" si="11"/>
        <v>1.8282828282828283E-3</v>
      </c>
      <c r="DL19" s="128" t="s">
        <v>604</v>
      </c>
      <c r="DM19">
        <v>2011</v>
      </c>
      <c r="DN19">
        <v>7</v>
      </c>
      <c r="DO19">
        <v>17</v>
      </c>
      <c r="DP19">
        <f t="shared" ref="DP19:DQ19" si="287">DO19+86</f>
        <v>103</v>
      </c>
      <c r="DQ19">
        <f t="shared" si="287"/>
        <v>189</v>
      </c>
      <c r="DR19" s="133">
        <f t="shared" si="12"/>
        <v>1.8349514563106796E-3</v>
      </c>
      <c r="DU19" s="128" t="s">
        <v>605</v>
      </c>
      <c r="DV19">
        <v>2012</v>
      </c>
      <c r="DW19">
        <v>7</v>
      </c>
      <c r="DX19">
        <v>17</v>
      </c>
      <c r="DY19">
        <f t="shared" ref="DY19:DZ19" si="288">DX19+75</f>
        <v>92</v>
      </c>
      <c r="DZ19">
        <f t="shared" si="288"/>
        <v>167</v>
      </c>
      <c r="EA19" s="133">
        <f t="shared" si="13"/>
        <v>1.8152173913043479E-3</v>
      </c>
      <c r="ED19" s="128" t="s">
        <v>606</v>
      </c>
      <c r="EE19">
        <v>2013</v>
      </c>
      <c r="EF19">
        <v>7</v>
      </c>
      <c r="EG19">
        <v>17</v>
      </c>
      <c r="EH19">
        <f t="shared" ref="EH19:EI19" si="289">EG19+80</f>
        <v>97</v>
      </c>
      <c r="EI19">
        <f t="shared" si="289"/>
        <v>177</v>
      </c>
      <c r="EJ19" s="133">
        <f t="shared" si="14"/>
        <v>1.8247422680412371E-3</v>
      </c>
      <c r="EM19" s="128" t="s">
        <v>607</v>
      </c>
      <c r="EN19">
        <v>2014</v>
      </c>
      <c r="EO19">
        <v>6</v>
      </c>
      <c r="EP19">
        <v>17</v>
      </c>
      <c r="EQ19">
        <f t="shared" ref="EQ19:ER19" si="290">EP19+71</f>
        <v>88</v>
      </c>
      <c r="ER19">
        <f t="shared" si="290"/>
        <v>159</v>
      </c>
      <c r="ES19" s="133">
        <f t="shared" si="15"/>
        <v>1.8068181818181818E-3</v>
      </c>
      <c r="EV19" s="128" t="s">
        <v>608</v>
      </c>
      <c r="EW19">
        <v>2015</v>
      </c>
      <c r="EX19">
        <v>7</v>
      </c>
      <c r="EY19">
        <v>17</v>
      </c>
      <c r="EZ19">
        <f t="shared" ref="EZ19:FA19" si="291">EY19+80</f>
        <v>97</v>
      </c>
      <c r="FA19">
        <f t="shared" si="291"/>
        <v>177</v>
      </c>
      <c r="FB19" s="133">
        <f t="shared" si="16"/>
        <v>1.8247422680412371E-3</v>
      </c>
      <c r="FE19" s="128" t="s">
        <v>609</v>
      </c>
      <c r="FF19">
        <v>2016</v>
      </c>
      <c r="FG19">
        <v>6</v>
      </c>
      <c r="FH19">
        <v>17</v>
      </c>
      <c r="FI19">
        <f t="shared" ref="FI19:FJ19" si="292">FH19+84</f>
        <v>101</v>
      </c>
      <c r="FJ19">
        <f t="shared" si="292"/>
        <v>185</v>
      </c>
      <c r="FK19" s="133">
        <f t="shared" si="17"/>
        <v>1.8316831683168318E-3</v>
      </c>
      <c r="FN19" s="128" t="s">
        <v>610</v>
      </c>
      <c r="FO19">
        <v>2017</v>
      </c>
      <c r="FP19">
        <v>6</v>
      </c>
      <c r="FQ19">
        <v>17</v>
      </c>
      <c r="FR19">
        <f t="shared" ref="FR19:FS19" si="293">FQ19+102</f>
        <v>119</v>
      </c>
      <c r="FS19">
        <f t="shared" si="293"/>
        <v>221</v>
      </c>
      <c r="FT19" s="133">
        <f t="shared" si="18"/>
        <v>1.8571428571428571E-3</v>
      </c>
      <c r="FW19" s="128" t="s">
        <v>611</v>
      </c>
      <c r="FX19">
        <v>2018</v>
      </c>
      <c r="FY19">
        <v>5</v>
      </c>
      <c r="FZ19">
        <v>17</v>
      </c>
      <c r="GA19">
        <f t="shared" ref="GA19:GB19" si="294">FZ19+124</f>
        <v>141</v>
      </c>
      <c r="GB19">
        <f t="shared" si="294"/>
        <v>265</v>
      </c>
      <c r="GC19" s="133">
        <f t="shared" si="19"/>
        <v>1.8794326241134752E-3</v>
      </c>
      <c r="GF19" t="s">
        <v>2121</v>
      </c>
      <c r="GG19">
        <v>2019</v>
      </c>
      <c r="GH19">
        <v>6</v>
      </c>
      <c r="GI19">
        <v>17</v>
      </c>
      <c r="GJ19">
        <f t="shared" ref="GJ19:GK19" si="295">GI19+90</f>
        <v>107</v>
      </c>
      <c r="GK19">
        <f t="shared" si="295"/>
        <v>197</v>
      </c>
      <c r="GL19" s="133">
        <v>1.8749999999999999E-2</v>
      </c>
    </row>
    <row r="20" spans="1:194">
      <c r="A20">
        <v>2017</v>
      </c>
      <c r="B20" s="139">
        <f>GEOMEAN($FT3:$FT104)</f>
        <v>1.6851264532373156E-3</v>
      </c>
      <c r="C20" s="146">
        <f>GEOMEAN($FT3:$FT22)</f>
        <v>1.9084886327683009E-3</v>
      </c>
      <c r="D20" s="146">
        <f>GEOMEAN($FT3:$FT81)</f>
        <v>1.7335031834115422E-3</v>
      </c>
      <c r="E20" s="146">
        <f>GEOMEAN($FT3:$FT94)</f>
        <v>1.7051781294512289E-3</v>
      </c>
      <c r="Q20" s="128" t="s">
        <v>745</v>
      </c>
      <c r="R20">
        <v>2000</v>
      </c>
      <c r="S20">
        <v>5</v>
      </c>
      <c r="T20">
        <v>18</v>
      </c>
      <c r="U20">
        <f t="shared" si="21"/>
        <v>126</v>
      </c>
      <c r="V20">
        <f t="shared" si="21"/>
        <v>234</v>
      </c>
      <c r="W20" s="140">
        <f t="shared" si="1"/>
        <v>1.8571428571428571E-3</v>
      </c>
      <c r="X20" s="140"/>
      <c r="Y20" s="112"/>
      <c r="Z20" s="138" t="s">
        <v>613</v>
      </c>
      <c r="AA20">
        <v>2001</v>
      </c>
      <c r="AB20">
        <v>5</v>
      </c>
      <c r="AC20">
        <v>18</v>
      </c>
      <c r="AD20">
        <f t="shared" ref="AD20:AE20" si="296">AC20+105</f>
        <v>123</v>
      </c>
      <c r="AE20">
        <f t="shared" si="296"/>
        <v>228</v>
      </c>
      <c r="AF20" s="133">
        <f t="shared" si="2"/>
        <v>1.853658536585366E-3</v>
      </c>
      <c r="AI20" s="128" t="s">
        <v>614</v>
      </c>
      <c r="AJ20">
        <v>2002</v>
      </c>
      <c r="AK20">
        <v>5</v>
      </c>
      <c r="AL20">
        <v>18</v>
      </c>
      <c r="AM20">
        <f t="shared" ref="AM20:AN20" si="297">AL20+100</f>
        <v>118</v>
      </c>
      <c r="AN20">
        <f t="shared" si="297"/>
        <v>218</v>
      </c>
      <c r="AO20" s="133">
        <f t="shared" si="3"/>
        <v>1.847457627118644E-3</v>
      </c>
      <c r="AR20" s="128" t="s">
        <v>615</v>
      </c>
      <c r="AS20">
        <v>2003</v>
      </c>
      <c r="AT20">
        <v>8</v>
      </c>
      <c r="AU20">
        <v>18</v>
      </c>
      <c r="AV20">
        <f t="shared" si="24"/>
        <v>93</v>
      </c>
      <c r="AW20">
        <f t="shared" si="24"/>
        <v>168</v>
      </c>
      <c r="AX20" s="133">
        <f t="shared" si="4"/>
        <v>1.8064516129032257E-3</v>
      </c>
      <c r="BA20" s="128" t="s">
        <v>616</v>
      </c>
      <c r="BB20">
        <v>2004</v>
      </c>
      <c r="BC20">
        <v>6</v>
      </c>
      <c r="BD20">
        <v>18</v>
      </c>
      <c r="BE20">
        <f t="shared" si="25"/>
        <v>155</v>
      </c>
      <c r="BF20">
        <f t="shared" si="25"/>
        <v>292</v>
      </c>
      <c r="BG20" s="133">
        <f t="shared" si="5"/>
        <v>1.8838709677419354E-3</v>
      </c>
      <c r="BJ20" s="128" t="s">
        <v>617</v>
      </c>
      <c r="BK20">
        <v>2005</v>
      </c>
      <c r="BL20">
        <v>6</v>
      </c>
      <c r="BM20">
        <v>18</v>
      </c>
      <c r="BN20">
        <f t="shared" ref="BN20:BO20" si="298">BM20+96</f>
        <v>114</v>
      </c>
      <c r="BO20">
        <f t="shared" si="298"/>
        <v>210</v>
      </c>
      <c r="BP20" s="133">
        <f t="shared" si="6"/>
        <v>1.8421052631578947E-3</v>
      </c>
      <c r="BS20" s="128" t="s">
        <v>618</v>
      </c>
      <c r="BT20">
        <v>2006</v>
      </c>
      <c r="BU20">
        <v>6</v>
      </c>
      <c r="BV20">
        <v>18</v>
      </c>
      <c r="BW20">
        <f t="shared" ref="BW20:BX20" si="299">BV20+115</f>
        <v>133</v>
      </c>
      <c r="BX20">
        <f t="shared" si="299"/>
        <v>248</v>
      </c>
      <c r="BY20" s="133">
        <f t="shared" si="7"/>
        <v>1.8646616541353382E-3</v>
      </c>
      <c r="CB20" s="128" t="s">
        <v>619</v>
      </c>
      <c r="CC20">
        <v>2007</v>
      </c>
      <c r="CD20">
        <v>7</v>
      </c>
      <c r="CE20">
        <v>18</v>
      </c>
      <c r="CF20">
        <f t="shared" ref="CF20:CG20" si="300">CE20+115</f>
        <v>133</v>
      </c>
      <c r="CG20">
        <f t="shared" si="300"/>
        <v>248</v>
      </c>
      <c r="CH20" s="133">
        <f t="shared" si="8"/>
        <v>1.8646616541353382E-3</v>
      </c>
      <c r="CK20" s="136" t="s">
        <v>620</v>
      </c>
      <c r="CL20" s="28">
        <v>2008</v>
      </c>
      <c r="CM20" s="28">
        <v>6</v>
      </c>
      <c r="CN20">
        <v>18</v>
      </c>
      <c r="CO20">
        <f t="shared" ref="CO20:CP20" si="301">CN20+115</f>
        <v>133</v>
      </c>
      <c r="CP20">
        <f t="shared" si="301"/>
        <v>248</v>
      </c>
      <c r="CQ20" s="137">
        <f t="shared" si="9"/>
        <v>1.8646616541353382E-3</v>
      </c>
      <c r="CT20" s="128" t="s">
        <v>621</v>
      </c>
      <c r="CU20">
        <v>2009</v>
      </c>
      <c r="CV20">
        <v>7</v>
      </c>
      <c r="CW20">
        <v>18</v>
      </c>
      <c r="CX20">
        <f t="shared" ref="CX20:CY20" si="302">CW20+80</f>
        <v>98</v>
      </c>
      <c r="CY20">
        <f t="shared" si="302"/>
        <v>178</v>
      </c>
      <c r="CZ20" s="133">
        <f t="shared" si="10"/>
        <v>1.8163265306122449E-3</v>
      </c>
      <c r="DC20" s="128" t="s">
        <v>622</v>
      </c>
      <c r="DD20">
        <v>2010</v>
      </c>
      <c r="DE20">
        <v>8</v>
      </c>
      <c r="DF20">
        <v>18</v>
      </c>
      <c r="DG20">
        <f t="shared" ref="DG20:DH20" si="303">DF20+82</f>
        <v>100</v>
      </c>
      <c r="DH20">
        <f t="shared" si="303"/>
        <v>182</v>
      </c>
      <c r="DI20" s="133">
        <f t="shared" si="11"/>
        <v>1.82E-3</v>
      </c>
      <c r="DL20" s="128" t="s">
        <v>623</v>
      </c>
      <c r="DM20">
        <v>2011</v>
      </c>
      <c r="DN20">
        <v>7</v>
      </c>
      <c r="DO20">
        <v>18</v>
      </c>
      <c r="DP20">
        <f t="shared" ref="DP20:DQ20" si="304">DO20+86</f>
        <v>104</v>
      </c>
      <c r="DQ20">
        <f t="shared" si="304"/>
        <v>190</v>
      </c>
      <c r="DR20" s="133">
        <f t="shared" si="12"/>
        <v>1.8269230769230769E-3</v>
      </c>
      <c r="DU20" s="128" t="s">
        <v>624</v>
      </c>
      <c r="DV20">
        <v>2012</v>
      </c>
      <c r="DW20">
        <v>7</v>
      </c>
      <c r="DX20">
        <v>18</v>
      </c>
      <c r="DY20">
        <f t="shared" ref="DY20:DZ20" si="305">DX20+75</f>
        <v>93</v>
      </c>
      <c r="DZ20">
        <f t="shared" si="305"/>
        <v>168</v>
      </c>
      <c r="EA20" s="133">
        <f t="shared" si="13"/>
        <v>1.8064516129032257E-3</v>
      </c>
      <c r="ED20" s="128" t="s">
        <v>625</v>
      </c>
      <c r="EE20">
        <v>2013</v>
      </c>
      <c r="EF20">
        <v>7</v>
      </c>
      <c r="EG20">
        <v>18</v>
      </c>
      <c r="EH20">
        <f t="shared" ref="EH20:EI20" si="306">EG20+80</f>
        <v>98</v>
      </c>
      <c r="EI20">
        <f t="shared" si="306"/>
        <v>178</v>
      </c>
      <c r="EJ20" s="133">
        <f t="shared" si="14"/>
        <v>1.8163265306122449E-3</v>
      </c>
      <c r="EM20" s="128" t="s">
        <v>626</v>
      </c>
      <c r="EN20">
        <v>2014</v>
      </c>
      <c r="EO20">
        <v>6</v>
      </c>
      <c r="EP20">
        <v>18</v>
      </c>
      <c r="EQ20">
        <f t="shared" ref="EQ20:ER20" si="307">EP20+71</f>
        <v>89</v>
      </c>
      <c r="ER20">
        <f t="shared" si="307"/>
        <v>160</v>
      </c>
      <c r="ES20" s="133">
        <f t="shared" si="15"/>
        <v>1.7977528089887639E-3</v>
      </c>
      <c r="EV20" s="128" t="s">
        <v>627</v>
      </c>
      <c r="EW20">
        <v>2015</v>
      </c>
      <c r="EX20">
        <v>8</v>
      </c>
      <c r="EY20">
        <v>18</v>
      </c>
      <c r="EZ20">
        <f t="shared" ref="EZ20:FA20" si="308">EY20+80</f>
        <v>98</v>
      </c>
      <c r="FA20">
        <f t="shared" si="308"/>
        <v>178</v>
      </c>
      <c r="FB20" s="133">
        <f t="shared" si="16"/>
        <v>1.8163265306122449E-3</v>
      </c>
      <c r="FE20" s="128" t="s">
        <v>628</v>
      </c>
      <c r="FF20">
        <v>2016</v>
      </c>
      <c r="FG20">
        <v>6</v>
      </c>
      <c r="FH20">
        <v>18</v>
      </c>
      <c r="FI20">
        <f t="shared" ref="FI20:FJ20" si="309">FH20+84</f>
        <v>102</v>
      </c>
      <c r="FJ20">
        <f t="shared" si="309"/>
        <v>186</v>
      </c>
      <c r="FK20" s="133">
        <f t="shared" si="17"/>
        <v>1.8235294117647058E-3</v>
      </c>
      <c r="FN20" s="128" t="s">
        <v>629</v>
      </c>
      <c r="FO20">
        <v>2017</v>
      </c>
      <c r="FP20">
        <v>6</v>
      </c>
      <c r="FQ20">
        <v>18</v>
      </c>
      <c r="FR20">
        <f t="shared" ref="FR20:FS20" si="310">FQ20+102</f>
        <v>120</v>
      </c>
      <c r="FS20">
        <f t="shared" si="310"/>
        <v>222</v>
      </c>
      <c r="FT20" s="133">
        <f t="shared" si="18"/>
        <v>1.8500000000000001E-3</v>
      </c>
      <c r="FW20" s="128" t="s">
        <v>630</v>
      </c>
      <c r="FX20">
        <v>2018</v>
      </c>
      <c r="FY20">
        <v>5</v>
      </c>
      <c r="FZ20">
        <v>18</v>
      </c>
      <c r="GA20">
        <f t="shared" ref="GA20:GB20" si="311">FZ20+124</f>
        <v>142</v>
      </c>
      <c r="GB20">
        <f t="shared" si="311"/>
        <v>266</v>
      </c>
      <c r="GC20" s="133">
        <f t="shared" si="19"/>
        <v>1.8732394366197183E-3</v>
      </c>
      <c r="GF20" t="s">
        <v>2122</v>
      </c>
      <c r="GG20">
        <v>2019</v>
      </c>
      <c r="GH20">
        <v>6</v>
      </c>
      <c r="GI20">
        <v>18</v>
      </c>
      <c r="GJ20">
        <f t="shared" ref="GJ20:GK20" si="312">GI20+90</f>
        <v>108</v>
      </c>
      <c r="GK20">
        <f t="shared" si="312"/>
        <v>198</v>
      </c>
      <c r="GL20" s="133">
        <v>4.3999999999999997E-2</v>
      </c>
    </row>
    <row r="21" spans="1:194">
      <c r="A21">
        <v>2018</v>
      </c>
      <c r="B21" s="139">
        <f>GEOMEAN($GC3:$GC126)</f>
        <v>1.6855466658606496E-3</v>
      </c>
      <c r="C21" s="146">
        <f>GEOMEAN($GC3:$GC35)</f>
        <v>1.8825237255395944E-3</v>
      </c>
      <c r="D21" s="146">
        <f>GEOMEAN($GC3:$GC108)</f>
        <v>1.7157914941982458E-3</v>
      </c>
      <c r="E21" s="146">
        <f>GEOMEAN($GC3:$GC124)</f>
        <v>1.6887536476212126E-3</v>
      </c>
      <c r="Q21" s="128" t="s">
        <v>764</v>
      </c>
      <c r="R21">
        <v>2000</v>
      </c>
      <c r="S21">
        <v>5</v>
      </c>
      <c r="T21">
        <v>19</v>
      </c>
      <c r="U21">
        <f t="shared" si="21"/>
        <v>127</v>
      </c>
      <c r="V21">
        <f t="shared" si="21"/>
        <v>235</v>
      </c>
      <c r="W21" s="140">
        <f t="shared" si="1"/>
        <v>1.8503937007874017E-3</v>
      </c>
      <c r="X21" s="140"/>
      <c r="Y21" s="112"/>
      <c r="Z21" s="138" t="s">
        <v>632</v>
      </c>
      <c r="AA21">
        <v>2001</v>
      </c>
      <c r="AB21">
        <v>5</v>
      </c>
      <c r="AC21">
        <v>19</v>
      </c>
      <c r="AD21">
        <f t="shared" ref="AD21:AE21" si="313">AC21+105</f>
        <v>124</v>
      </c>
      <c r="AE21">
        <f t="shared" si="313"/>
        <v>229</v>
      </c>
      <c r="AF21" s="133">
        <f t="shared" si="2"/>
        <v>1.846774193548387E-3</v>
      </c>
      <c r="AI21" s="128" t="s">
        <v>633</v>
      </c>
      <c r="AJ21">
        <v>2002</v>
      </c>
      <c r="AK21">
        <v>5</v>
      </c>
      <c r="AL21">
        <v>19</v>
      </c>
      <c r="AM21">
        <f t="shared" ref="AM21:AN21" si="314">AL21+100</f>
        <v>119</v>
      </c>
      <c r="AN21">
        <f t="shared" si="314"/>
        <v>219</v>
      </c>
      <c r="AO21" s="133">
        <f t="shared" si="3"/>
        <v>1.8403361344537814E-3</v>
      </c>
      <c r="AR21" s="128" t="s">
        <v>634</v>
      </c>
      <c r="AS21">
        <v>2003</v>
      </c>
      <c r="AT21">
        <v>8</v>
      </c>
      <c r="AU21">
        <v>19</v>
      </c>
      <c r="AV21">
        <f t="shared" si="24"/>
        <v>94</v>
      </c>
      <c r="AW21">
        <f t="shared" si="24"/>
        <v>169</v>
      </c>
      <c r="AX21" s="133">
        <f t="shared" si="4"/>
        <v>1.797872340425532E-3</v>
      </c>
      <c r="BA21" s="128" t="s">
        <v>635</v>
      </c>
      <c r="BB21">
        <v>2004</v>
      </c>
      <c r="BC21">
        <v>6</v>
      </c>
      <c r="BD21">
        <v>19</v>
      </c>
      <c r="BE21">
        <f t="shared" si="25"/>
        <v>156</v>
      </c>
      <c r="BF21">
        <f t="shared" si="25"/>
        <v>293</v>
      </c>
      <c r="BG21" s="133">
        <f t="shared" si="5"/>
        <v>1.8782051282051281E-3</v>
      </c>
      <c r="BJ21" s="128" t="s">
        <v>636</v>
      </c>
      <c r="BK21">
        <v>2005</v>
      </c>
      <c r="BL21">
        <v>6</v>
      </c>
      <c r="BM21">
        <v>19</v>
      </c>
      <c r="BN21">
        <f t="shared" ref="BN21:BO21" si="315">BM21+96</f>
        <v>115</v>
      </c>
      <c r="BO21">
        <f t="shared" si="315"/>
        <v>211</v>
      </c>
      <c r="BP21" s="133">
        <f t="shared" si="6"/>
        <v>1.8347826086956523E-3</v>
      </c>
      <c r="BS21" s="128" t="s">
        <v>637</v>
      </c>
      <c r="BT21">
        <v>2006</v>
      </c>
      <c r="BU21">
        <v>6</v>
      </c>
      <c r="BV21">
        <v>19</v>
      </c>
      <c r="BW21">
        <f t="shared" ref="BW21:BX21" si="316">BV21+115</f>
        <v>134</v>
      </c>
      <c r="BX21">
        <f t="shared" si="316"/>
        <v>249</v>
      </c>
      <c r="BY21" s="133">
        <f t="shared" si="7"/>
        <v>1.8582089552238805E-3</v>
      </c>
      <c r="CB21" s="128" t="s">
        <v>638</v>
      </c>
      <c r="CC21">
        <v>2007</v>
      </c>
      <c r="CD21">
        <v>8</v>
      </c>
      <c r="CE21">
        <v>19</v>
      </c>
      <c r="CF21">
        <f t="shared" ref="CF21:CG21" si="317">CE21+115</f>
        <v>134</v>
      </c>
      <c r="CG21">
        <f t="shared" si="317"/>
        <v>249</v>
      </c>
      <c r="CH21" s="133">
        <f t="shared" si="8"/>
        <v>1.8582089552238805E-3</v>
      </c>
      <c r="CK21" s="128" t="s">
        <v>639</v>
      </c>
      <c r="CL21">
        <v>2008</v>
      </c>
      <c r="CM21">
        <v>7</v>
      </c>
      <c r="CN21">
        <v>19</v>
      </c>
      <c r="CO21">
        <f t="shared" ref="CO21:CP21" si="318">CN21+115</f>
        <v>134</v>
      </c>
      <c r="CP21">
        <f t="shared" si="318"/>
        <v>249</v>
      </c>
      <c r="CQ21" s="133">
        <f t="shared" si="9"/>
        <v>1.8582089552238805E-3</v>
      </c>
      <c r="CT21" s="128" t="s">
        <v>640</v>
      </c>
      <c r="CU21">
        <v>2009</v>
      </c>
      <c r="CV21">
        <v>7</v>
      </c>
      <c r="CW21">
        <v>19</v>
      </c>
      <c r="CX21">
        <f t="shared" ref="CX21:CY21" si="319">CW21+80</f>
        <v>99</v>
      </c>
      <c r="CY21">
        <f t="shared" si="319"/>
        <v>179</v>
      </c>
      <c r="CZ21" s="133">
        <f t="shared" si="10"/>
        <v>1.8080808080808081E-3</v>
      </c>
      <c r="DC21" s="128" t="s">
        <v>641</v>
      </c>
      <c r="DD21">
        <v>2010</v>
      </c>
      <c r="DE21">
        <v>8</v>
      </c>
      <c r="DF21">
        <v>19</v>
      </c>
      <c r="DG21">
        <f t="shared" ref="DG21:DH21" si="320">DF21+82</f>
        <v>101</v>
      </c>
      <c r="DH21">
        <f t="shared" si="320"/>
        <v>183</v>
      </c>
      <c r="DI21" s="133">
        <f t="shared" si="11"/>
        <v>1.811881188118812E-3</v>
      </c>
      <c r="DL21" s="128" t="s">
        <v>642</v>
      </c>
      <c r="DM21">
        <v>2011</v>
      </c>
      <c r="DN21">
        <v>7</v>
      </c>
      <c r="DO21">
        <v>19</v>
      </c>
      <c r="DP21">
        <f t="shared" ref="DP21:DQ21" si="321">DO21+86</f>
        <v>105</v>
      </c>
      <c r="DQ21">
        <f t="shared" si="321"/>
        <v>191</v>
      </c>
      <c r="DR21" s="133">
        <f t="shared" si="12"/>
        <v>1.819047619047619E-3</v>
      </c>
      <c r="DU21" s="128" t="s">
        <v>643</v>
      </c>
      <c r="DV21">
        <v>2012</v>
      </c>
      <c r="DW21">
        <v>7</v>
      </c>
      <c r="DX21">
        <v>19</v>
      </c>
      <c r="DY21">
        <f t="shared" ref="DY21:DZ21" si="322">DX21+75</f>
        <v>94</v>
      </c>
      <c r="DZ21">
        <f t="shared" si="322"/>
        <v>169</v>
      </c>
      <c r="EA21" s="133">
        <f t="shared" si="13"/>
        <v>1.797872340425532E-3</v>
      </c>
      <c r="ED21" s="128" t="s">
        <v>644</v>
      </c>
      <c r="EE21">
        <v>2013</v>
      </c>
      <c r="EF21">
        <v>7</v>
      </c>
      <c r="EG21">
        <v>19</v>
      </c>
      <c r="EH21">
        <f t="shared" ref="EH21:EI21" si="323">EG21+80</f>
        <v>99</v>
      </c>
      <c r="EI21">
        <f t="shared" si="323"/>
        <v>179</v>
      </c>
      <c r="EJ21" s="133">
        <f t="shared" si="14"/>
        <v>1.8080808080808081E-3</v>
      </c>
      <c r="EM21" s="128" t="s">
        <v>645</v>
      </c>
      <c r="EN21">
        <v>2014</v>
      </c>
      <c r="EO21">
        <v>6</v>
      </c>
      <c r="EP21">
        <v>19</v>
      </c>
      <c r="EQ21">
        <f t="shared" ref="EQ21:ER21" si="324">EP21+71</f>
        <v>90</v>
      </c>
      <c r="ER21">
        <f t="shared" si="324"/>
        <v>161</v>
      </c>
      <c r="ES21" s="133">
        <f t="shared" si="15"/>
        <v>1.7888888888888889E-3</v>
      </c>
      <c r="EV21" s="128" t="s">
        <v>646</v>
      </c>
      <c r="EW21">
        <v>2015</v>
      </c>
      <c r="EX21">
        <v>8</v>
      </c>
      <c r="EY21">
        <v>19</v>
      </c>
      <c r="EZ21">
        <f t="shared" ref="EZ21:FA21" si="325">EY21+80</f>
        <v>99</v>
      </c>
      <c r="FA21">
        <f t="shared" si="325"/>
        <v>179</v>
      </c>
      <c r="FB21" s="133">
        <f t="shared" si="16"/>
        <v>1.8080808080808081E-3</v>
      </c>
      <c r="FE21" s="136" t="s">
        <v>647</v>
      </c>
      <c r="FF21" s="28">
        <v>2016</v>
      </c>
      <c r="FG21" s="28">
        <v>6</v>
      </c>
      <c r="FH21">
        <v>19</v>
      </c>
      <c r="FI21">
        <f t="shared" ref="FI21:FJ21" si="326">FH21+84</f>
        <v>103</v>
      </c>
      <c r="FJ21">
        <f t="shared" si="326"/>
        <v>187</v>
      </c>
      <c r="FK21" s="137">
        <f t="shared" si="17"/>
        <v>1.8155339805825243E-3</v>
      </c>
      <c r="FN21" s="128" t="s">
        <v>648</v>
      </c>
      <c r="FO21">
        <v>2017</v>
      </c>
      <c r="FP21">
        <v>6</v>
      </c>
      <c r="FQ21">
        <v>19</v>
      </c>
      <c r="FR21">
        <f t="shared" ref="FR21:FS21" si="327">FQ21+102</f>
        <v>121</v>
      </c>
      <c r="FS21">
        <f t="shared" si="327"/>
        <v>223</v>
      </c>
      <c r="FT21" s="133">
        <f t="shared" si="18"/>
        <v>1.8429752066115703E-3</v>
      </c>
      <c r="FW21" s="128" t="s">
        <v>649</v>
      </c>
      <c r="FX21">
        <v>2018</v>
      </c>
      <c r="FY21">
        <v>5</v>
      </c>
      <c r="FZ21">
        <v>19</v>
      </c>
      <c r="GA21">
        <f t="shared" ref="GA21:GB21" si="328">FZ21+124</f>
        <v>143</v>
      </c>
      <c r="GB21">
        <f t="shared" si="328"/>
        <v>267</v>
      </c>
      <c r="GC21" s="133">
        <f t="shared" si="19"/>
        <v>1.8671328671328671E-3</v>
      </c>
      <c r="GF21" s="28" t="s">
        <v>2123</v>
      </c>
      <c r="GG21" s="28">
        <v>2019</v>
      </c>
      <c r="GH21" s="28">
        <v>6</v>
      </c>
      <c r="GI21">
        <v>19</v>
      </c>
      <c r="GJ21">
        <f t="shared" ref="GJ21:GK21" si="329">GI21+90</f>
        <v>109</v>
      </c>
      <c r="GK21">
        <f t="shared" si="329"/>
        <v>199</v>
      </c>
      <c r="GL21" s="137">
        <v>1.8333333333333333E-2</v>
      </c>
    </row>
    <row r="22" spans="1:194">
      <c r="A22">
        <v>2019</v>
      </c>
      <c r="B22" s="139">
        <f>GEOMEAN($GL3:$GL148)</f>
        <v>3.5195389995976989E-2</v>
      </c>
      <c r="C22" s="146">
        <f>GEOMEAN($GL3:$GL21)</f>
        <v>2.5873220243637075E-2</v>
      </c>
      <c r="D22" s="146">
        <f>GEOMEAN($GL3:$GL82)</f>
        <v>5.2157766287860167E-2</v>
      </c>
      <c r="E22" s="146">
        <f>GEOMEAN($GL3:$GL92)</f>
        <v>3.5195389995976989E-2</v>
      </c>
      <c r="Q22" s="128" t="s">
        <v>783</v>
      </c>
      <c r="R22">
        <v>2000</v>
      </c>
      <c r="S22">
        <v>5</v>
      </c>
      <c r="T22">
        <v>20</v>
      </c>
      <c r="U22">
        <f t="shared" si="21"/>
        <v>128</v>
      </c>
      <c r="V22">
        <f t="shared" si="21"/>
        <v>236</v>
      </c>
      <c r="W22" s="140">
        <f t="shared" si="1"/>
        <v>1.8437499999999999E-3</v>
      </c>
      <c r="X22" s="140"/>
      <c r="Y22" s="112"/>
      <c r="Z22" s="138" t="s">
        <v>651</v>
      </c>
      <c r="AA22">
        <v>2001</v>
      </c>
      <c r="AB22">
        <v>5</v>
      </c>
      <c r="AC22">
        <v>20</v>
      </c>
      <c r="AD22">
        <f t="shared" ref="AD22:AE22" si="330">AC22+105</f>
        <v>125</v>
      </c>
      <c r="AE22">
        <f t="shared" si="330"/>
        <v>230</v>
      </c>
      <c r="AF22" s="133">
        <f t="shared" si="2"/>
        <v>1.8400000000000001E-3</v>
      </c>
      <c r="AI22" s="128" t="s">
        <v>652</v>
      </c>
      <c r="AJ22">
        <v>2002</v>
      </c>
      <c r="AK22">
        <v>5</v>
      </c>
      <c r="AL22">
        <v>20</v>
      </c>
      <c r="AM22">
        <f t="shared" ref="AM22:AN22" si="331">AL22+100</f>
        <v>120</v>
      </c>
      <c r="AN22">
        <f t="shared" si="331"/>
        <v>220</v>
      </c>
      <c r="AO22" s="133">
        <f t="shared" si="3"/>
        <v>1.8333333333333333E-3</v>
      </c>
      <c r="AR22" s="128" t="s">
        <v>653</v>
      </c>
      <c r="AS22">
        <v>2003</v>
      </c>
      <c r="AT22">
        <v>8</v>
      </c>
      <c r="AU22">
        <v>20</v>
      </c>
      <c r="AV22">
        <f t="shared" si="24"/>
        <v>95</v>
      </c>
      <c r="AW22">
        <f t="shared" si="24"/>
        <v>170</v>
      </c>
      <c r="AX22" s="133">
        <f t="shared" si="4"/>
        <v>1.7894736842105263E-3</v>
      </c>
      <c r="BA22" s="128" t="s">
        <v>654</v>
      </c>
      <c r="BB22">
        <v>2004</v>
      </c>
      <c r="BC22">
        <v>6</v>
      </c>
      <c r="BD22">
        <v>20</v>
      </c>
      <c r="BE22">
        <f t="shared" si="25"/>
        <v>157</v>
      </c>
      <c r="BF22">
        <f t="shared" si="25"/>
        <v>294</v>
      </c>
      <c r="BG22" s="133">
        <f t="shared" si="5"/>
        <v>1.8726114649681529E-3</v>
      </c>
      <c r="BJ22" s="128" t="s">
        <v>655</v>
      </c>
      <c r="BK22">
        <v>2005</v>
      </c>
      <c r="BL22">
        <v>6</v>
      </c>
      <c r="BM22">
        <v>20</v>
      </c>
      <c r="BN22">
        <f t="shared" ref="BN22:BO22" si="332">BM22+96</f>
        <v>116</v>
      </c>
      <c r="BO22">
        <f t="shared" si="332"/>
        <v>212</v>
      </c>
      <c r="BP22" s="133">
        <f t="shared" si="6"/>
        <v>1.8275862068965517E-3</v>
      </c>
      <c r="BS22" s="128" t="s">
        <v>656</v>
      </c>
      <c r="BT22">
        <v>2006</v>
      </c>
      <c r="BU22">
        <v>6</v>
      </c>
      <c r="BV22">
        <v>20</v>
      </c>
      <c r="BW22">
        <f t="shared" ref="BW22:BX22" si="333">BV22+115</f>
        <v>135</v>
      </c>
      <c r="BX22">
        <f t="shared" si="333"/>
        <v>250</v>
      </c>
      <c r="BY22" s="133">
        <f t="shared" si="7"/>
        <v>1.8518518518518519E-3</v>
      </c>
      <c r="CB22" s="128" t="s">
        <v>657</v>
      </c>
      <c r="CC22">
        <v>2007</v>
      </c>
      <c r="CD22">
        <v>8</v>
      </c>
      <c r="CE22">
        <v>20</v>
      </c>
      <c r="CF22">
        <f t="shared" ref="CF22:CG22" si="334">CE22+115</f>
        <v>135</v>
      </c>
      <c r="CG22">
        <f t="shared" si="334"/>
        <v>250</v>
      </c>
      <c r="CH22" s="133">
        <f t="shared" si="8"/>
        <v>1.8518518518518519E-3</v>
      </c>
      <c r="CK22" s="128" t="s">
        <v>658</v>
      </c>
      <c r="CL22">
        <v>2008</v>
      </c>
      <c r="CM22">
        <v>7</v>
      </c>
      <c r="CN22">
        <v>20</v>
      </c>
      <c r="CO22">
        <f t="shared" ref="CO22:CP22" si="335">CN22+115</f>
        <v>135</v>
      </c>
      <c r="CP22">
        <f t="shared" si="335"/>
        <v>250</v>
      </c>
      <c r="CQ22" s="133">
        <f t="shared" si="9"/>
        <v>1.8518518518518519E-3</v>
      </c>
      <c r="CT22" s="128" t="s">
        <v>659</v>
      </c>
      <c r="CU22">
        <v>2009</v>
      </c>
      <c r="CV22">
        <v>7</v>
      </c>
      <c r="CW22">
        <v>20</v>
      </c>
      <c r="CX22">
        <f t="shared" ref="CX22:CY22" si="336">CW22+80</f>
        <v>100</v>
      </c>
      <c r="CY22">
        <f t="shared" si="336"/>
        <v>180</v>
      </c>
      <c r="CZ22" s="133">
        <f t="shared" si="10"/>
        <v>1.8E-3</v>
      </c>
      <c r="DC22" s="128" t="s">
        <v>660</v>
      </c>
      <c r="DD22">
        <v>2010</v>
      </c>
      <c r="DE22">
        <v>8</v>
      </c>
      <c r="DF22">
        <v>20</v>
      </c>
      <c r="DG22">
        <f t="shared" ref="DG22:DH22" si="337">DF22+82</f>
        <v>102</v>
      </c>
      <c r="DH22">
        <f t="shared" si="337"/>
        <v>184</v>
      </c>
      <c r="DI22" s="133">
        <f t="shared" si="11"/>
        <v>1.8039215686274511E-3</v>
      </c>
      <c r="DL22" s="128" t="s">
        <v>661</v>
      </c>
      <c r="DM22">
        <v>2011</v>
      </c>
      <c r="DN22">
        <v>7</v>
      </c>
      <c r="DO22">
        <v>20</v>
      </c>
      <c r="DP22">
        <f t="shared" ref="DP22:DQ22" si="338">DO22+86</f>
        <v>106</v>
      </c>
      <c r="DQ22">
        <f t="shared" si="338"/>
        <v>192</v>
      </c>
      <c r="DR22" s="133">
        <f t="shared" si="12"/>
        <v>1.8113207547169811E-3</v>
      </c>
      <c r="DU22" s="128" t="s">
        <v>662</v>
      </c>
      <c r="DV22">
        <v>2012</v>
      </c>
      <c r="DW22">
        <v>7</v>
      </c>
      <c r="DX22">
        <v>20</v>
      </c>
      <c r="DY22">
        <f t="shared" ref="DY22:DZ22" si="339">DX22+75</f>
        <v>95</v>
      </c>
      <c r="DZ22">
        <f t="shared" si="339"/>
        <v>170</v>
      </c>
      <c r="EA22" s="133">
        <f t="shared" si="13"/>
        <v>1.7894736842105263E-3</v>
      </c>
      <c r="ED22" s="128" t="s">
        <v>663</v>
      </c>
      <c r="EE22">
        <v>2013</v>
      </c>
      <c r="EF22">
        <v>8</v>
      </c>
      <c r="EG22">
        <v>20</v>
      </c>
      <c r="EH22">
        <f t="shared" ref="EH22:EI22" si="340">EG22+80</f>
        <v>100</v>
      </c>
      <c r="EI22">
        <f t="shared" si="340"/>
        <v>180</v>
      </c>
      <c r="EJ22" s="133">
        <f t="shared" si="14"/>
        <v>1.8E-3</v>
      </c>
      <c r="EM22" s="128" t="s">
        <v>664</v>
      </c>
      <c r="EN22">
        <v>2014</v>
      </c>
      <c r="EO22">
        <v>6</v>
      </c>
      <c r="EP22">
        <v>20</v>
      </c>
      <c r="EQ22">
        <f t="shared" ref="EQ22:ER22" si="341">EP22+71</f>
        <v>91</v>
      </c>
      <c r="ER22">
        <f t="shared" si="341"/>
        <v>162</v>
      </c>
      <c r="ES22" s="133">
        <f t="shared" si="15"/>
        <v>1.78021978021978E-3</v>
      </c>
      <c r="EV22" s="128" t="s">
        <v>665</v>
      </c>
      <c r="EW22">
        <v>2015</v>
      </c>
      <c r="EX22">
        <v>8</v>
      </c>
      <c r="EY22">
        <v>20</v>
      </c>
      <c r="EZ22">
        <f t="shared" ref="EZ22:FA22" si="342">EY22+80</f>
        <v>100</v>
      </c>
      <c r="FA22">
        <f t="shared" si="342"/>
        <v>180</v>
      </c>
      <c r="FB22" s="133">
        <f t="shared" si="16"/>
        <v>1.8E-3</v>
      </c>
      <c r="FE22" s="128" t="s">
        <v>666</v>
      </c>
      <c r="FF22">
        <v>2016</v>
      </c>
      <c r="FG22">
        <v>7</v>
      </c>
      <c r="FH22">
        <v>20</v>
      </c>
      <c r="FI22">
        <f t="shared" ref="FI22:FJ22" si="343">FH22+84</f>
        <v>104</v>
      </c>
      <c r="FJ22">
        <f t="shared" si="343"/>
        <v>188</v>
      </c>
      <c r="FK22" s="133">
        <f t="shared" si="17"/>
        <v>1.8076923076923077E-3</v>
      </c>
      <c r="FN22" s="136" t="s">
        <v>667</v>
      </c>
      <c r="FO22" s="28">
        <v>2017</v>
      </c>
      <c r="FP22" s="28">
        <v>6</v>
      </c>
      <c r="FQ22">
        <v>20</v>
      </c>
      <c r="FR22">
        <f t="shared" ref="FR22:FS22" si="344">FQ22+102</f>
        <v>122</v>
      </c>
      <c r="FS22">
        <f t="shared" si="344"/>
        <v>224</v>
      </c>
      <c r="FT22" s="137">
        <f t="shared" si="18"/>
        <v>1.8360655737704918E-3</v>
      </c>
      <c r="FW22" s="128" t="s">
        <v>668</v>
      </c>
      <c r="FX22">
        <v>2018</v>
      </c>
      <c r="FY22">
        <v>5</v>
      </c>
      <c r="FZ22">
        <v>20</v>
      </c>
      <c r="GA22">
        <f t="shared" ref="GA22:GB22" si="345">FZ22+124</f>
        <v>144</v>
      </c>
      <c r="GB22">
        <f t="shared" si="345"/>
        <v>268</v>
      </c>
      <c r="GC22" s="133">
        <f t="shared" si="19"/>
        <v>1.8611111111111111E-3</v>
      </c>
      <c r="GF22" t="s">
        <v>2124</v>
      </c>
      <c r="GG22">
        <v>2019</v>
      </c>
      <c r="GH22">
        <v>7</v>
      </c>
      <c r="GI22">
        <v>20</v>
      </c>
      <c r="GJ22">
        <f t="shared" ref="GJ22:GK22" si="346">GI22+90</f>
        <v>110</v>
      </c>
      <c r="GK22">
        <f t="shared" si="346"/>
        <v>200</v>
      </c>
      <c r="GL22">
        <v>3.3333333333333333E-2</v>
      </c>
    </row>
    <row r="23" spans="1:194">
      <c r="Q23" s="128" t="s">
        <v>802</v>
      </c>
      <c r="R23">
        <v>2000</v>
      </c>
      <c r="S23">
        <v>5</v>
      </c>
      <c r="T23">
        <v>21</v>
      </c>
      <c r="U23">
        <f t="shared" si="21"/>
        <v>129</v>
      </c>
      <c r="V23">
        <f t="shared" si="21"/>
        <v>237</v>
      </c>
      <c r="W23" s="140">
        <f t="shared" si="1"/>
        <v>1.8372093023255813E-3</v>
      </c>
      <c r="X23" s="140"/>
      <c r="Y23" s="112"/>
      <c r="Z23" s="138" t="s">
        <v>670</v>
      </c>
      <c r="AA23">
        <v>2001</v>
      </c>
      <c r="AB23">
        <v>6</v>
      </c>
      <c r="AC23">
        <v>21</v>
      </c>
      <c r="AD23">
        <f t="shared" ref="AD23:AE23" si="347">AC23+105</f>
        <v>126</v>
      </c>
      <c r="AE23">
        <f t="shared" si="347"/>
        <v>231</v>
      </c>
      <c r="AF23" s="133">
        <f t="shared" si="2"/>
        <v>1.8333333333333333E-3</v>
      </c>
      <c r="AI23" s="128" t="s">
        <v>671</v>
      </c>
      <c r="AJ23">
        <v>2002</v>
      </c>
      <c r="AK23">
        <v>6</v>
      </c>
      <c r="AL23">
        <v>21</v>
      </c>
      <c r="AM23">
        <f t="shared" ref="AM23:AN23" si="348">AL23+100</f>
        <v>121</v>
      </c>
      <c r="AN23">
        <f t="shared" si="348"/>
        <v>221</v>
      </c>
      <c r="AO23" s="133">
        <f t="shared" si="3"/>
        <v>1.8264462809917355E-3</v>
      </c>
      <c r="AR23" s="128" t="s">
        <v>672</v>
      </c>
      <c r="AS23">
        <v>2003</v>
      </c>
      <c r="AT23">
        <v>8</v>
      </c>
      <c r="AU23">
        <v>21</v>
      </c>
      <c r="AV23">
        <f t="shared" si="24"/>
        <v>96</v>
      </c>
      <c r="AW23">
        <f t="shared" si="24"/>
        <v>171</v>
      </c>
      <c r="AX23" s="133">
        <f t="shared" si="4"/>
        <v>1.7812500000000001E-3</v>
      </c>
      <c r="BA23" s="128" t="s">
        <v>673</v>
      </c>
      <c r="BB23">
        <v>2004</v>
      </c>
      <c r="BC23">
        <v>6</v>
      </c>
      <c r="BD23">
        <v>21</v>
      </c>
      <c r="BE23">
        <f t="shared" si="25"/>
        <v>158</v>
      </c>
      <c r="BF23">
        <f t="shared" si="25"/>
        <v>295</v>
      </c>
      <c r="BG23" s="133">
        <f t="shared" si="5"/>
        <v>1.8670886075949366E-3</v>
      </c>
      <c r="BJ23" s="128" t="s">
        <v>674</v>
      </c>
      <c r="BK23">
        <v>2005</v>
      </c>
      <c r="BL23">
        <v>6</v>
      </c>
      <c r="BM23">
        <v>21</v>
      </c>
      <c r="BN23">
        <f t="shared" ref="BN23:BO23" si="349">BM23+96</f>
        <v>117</v>
      </c>
      <c r="BO23">
        <f t="shared" si="349"/>
        <v>213</v>
      </c>
      <c r="BP23" s="133">
        <f t="shared" si="6"/>
        <v>1.8205128205128205E-3</v>
      </c>
      <c r="BS23" s="128" t="s">
        <v>675</v>
      </c>
      <c r="BT23">
        <v>2006</v>
      </c>
      <c r="BU23">
        <v>6</v>
      </c>
      <c r="BV23">
        <v>21</v>
      </c>
      <c r="BW23">
        <f t="shared" ref="BW23:BX23" si="350">BV23+115</f>
        <v>136</v>
      </c>
      <c r="BX23">
        <f t="shared" si="350"/>
        <v>251</v>
      </c>
      <c r="BY23" s="133">
        <f t="shared" si="7"/>
        <v>1.8455882352941177E-3</v>
      </c>
      <c r="CB23" s="128" t="s">
        <v>676</v>
      </c>
      <c r="CC23">
        <v>2007</v>
      </c>
      <c r="CD23">
        <v>8</v>
      </c>
      <c r="CE23">
        <v>21</v>
      </c>
      <c r="CF23">
        <f t="shared" ref="CF23:CG23" si="351">CE23+115</f>
        <v>136</v>
      </c>
      <c r="CG23">
        <f t="shared" si="351"/>
        <v>251</v>
      </c>
      <c r="CH23" s="133">
        <f t="shared" si="8"/>
        <v>1.8455882352941177E-3</v>
      </c>
      <c r="CK23" s="128" t="s">
        <v>677</v>
      </c>
      <c r="CL23">
        <v>2008</v>
      </c>
      <c r="CM23">
        <v>7</v>
      </c>
      <c r="CN23">
        <v>21</v>
      </c>
      <c r="CO23">
        <f t="shared" ref="CO23:CP23" si="352">CN23+115</f>
        <v>136</v>
      </c>
      <c r="CP23">
        <f t="shared" si="352"/>
        <v>251</v>
      </c>
      <c r="CQ23" s="133">
        <f t="shared" si="9"/>
        <v>1.8455882352941177E-3</v>
      </c>
      <c r="CT23" s="128" t="s">
        <v>678</v>
      </c>
      <c r="CU23">
        <v>2009</v>
      </c>
      <c r="CV23">
        <v>7</v>
      </c>
      <c r="CW23">
        <v>21</v>
      </c>
      <c r="CX23">
        <f t="shared" ref="CX23:CY23" si="353">CW23+80</f>
        <v>101</v>
      </c>
      <c r="CY23">
        <f t="shared" si="353"/>
        <v>181</v>
      </c>
      <c r="CZ23" s="133">
        <f t="shared" si="10"/>
        <v>1.7920792079207922E-3</v>
      </c>
      <c r="DC23" s="128" t="s">
        <v>679</v>
      </c>
      <c r="DD23">
        <v>2010</v>
      </c>
      <c r="DE23">
        <v>8</v>
      </c>
      <c r="DF23">
        <v>21</v>
      </c>
      <c r="DG23">
        <f t="shared" ref="DG23:DH23" si="354">DF23+82</f>
        <v>103</v>
      </c>
      <c r="DH23">
        <f t="shared" si="354"/>
        <v>185</v>
      </c>
      <c r="DI23" s="133">
        <f t="shared" si="11"/>
        <v>1.796116504854369E-3</v>
      </c>
      <c r="DL23" s="128" t="s">
        <v>680</v>
      </c>
      <c r="DM23">
        <v>2011</v>
      </c>
      <c r="DN23">
        <v>7</v>
      </c>
      <c r="DO23">
        <v>21</v>
      </c>
      <c r="DP23">
        <f t="shared" ref="DP23:DQ23" si="355">DO23+86</f>
        <v>107</v>
      </c>
      <c r="DQ23">
        <f t="shared" si="355"/>
        <v>193</v>
      </c>
      <c r="DR23" s="133">
        <f t="shared" si="12"/>
        <v>1.8037383177570093E-3</v>
      </c>
      <c r="DU23" s="128" t="s">
        <v>681</v>
      </c>
      <c r="DV23">
        <v>2012</v>
      </c>
      <c r="DW23">
        <v>7</v>
      </c>
      <c r="DX23">
        <v>21</v>
      </c>
      <c r="DY23">
        <f t="shared" ref="DY23:DZ23" si="356">DX23+75</f>
        <v>96</v>
      </c>
      <c r="DZ23">
        <f t="shared" si="356"/>
        <v>171</v>
      </c>
      <c r="EA23" s="133">
        <f t="shared" si="13"/>
        <v>1.7812500000000001E-3</v>
      </c>
      <c r="ED23" s="128" t="s">
        <v>682</v>
      </c>
      <c r="EE23">
        <v>2013</v>
      </c>
      <c r="EF23">
        <v>8</v>
      </c>
      <c r="EG23">
        <v>21</v>
      </c>
      <c r="EH23">
        <f t="shared" ref="EH23:EI23" si="357">EG23+80</f>
        <v>101</v>
      </c>
      <c r="EI23">
        <f t="shared" si="357"/>
        <v>181</v>
      </c>
      <c r="EJ23" s="133">
        <f t="shared" si="14"/>
        <v>1.7920792079207922E-3</v>
      </c>
      <c r="EM23" s="128" t="s">
        <v>683</v>
      </c>
      <c r="EN23">
        <v>2014</v>
      </c>
      <c r="EO23">
        <v>6</v>
      </c>
      <c r="EP23">
        <v>21</v>
      </c>
      <c r="EQ23">
        <f t="shared" ref="EQ23:ER23" si="358">EP23+71</f>
        <v>92</v>
      </c>
      <c r="ER23">
        <f t="shared" si="358"/>
        <v>163</v>
      </c>
      <c r="ES23" s="133">
        <f t="shared" si="15"/>
        <v>1.7717391304347828E-3</v>
      </c>
      <c r="EV23" s="128" t="s">
        <v>684</v>
      </c>
      <c r="EW23">
        <v>2015</v>
      </c>
      <c r="EX23">
        <v>8</v>
      </c>
      <c r="EY23">
        <v>21</v>
      </c>
      <c r="EZ23">
        <f t="shared" ref="EZ23:FA23" si="359">EY23+80</f>
        <v>101</v>
      </c>
      <c r="FA23">
        <f t="shared" si="359"/>
        <v>181</v>
      </c>
      <c r="FB23" s="133">
        <f t="shared" si="16"/>
        <v>1.7920792079207922E-3</v>
      </c>
      <c r="FE23" s="128" t="s">
        <v>685</v>
      </c>
      <c r="FF23">
        <v>2016</v>
      </c>
      <c r="FG23">
        <v>7</v>
      </c>
      <c r="FH23">
        <v>21</v>
      </c>
      <c r="FI23">
        <f t="shared" ref="FI23:FJ23" si="360">FH23+84</f>
        <v>105</v>
      </c>
      <c r="FJ23">
        <f t="shared" si="360"/>
        <v>189</v>
      </c>
      <c r="FK23" s="133">
        <f t="shared" si="17"/>
        <v>1.8E-3</v>
      </c>
      <c r="FN23" s="128" t="s">
        <v>686</v>
      </c>
      <c r="FO23">
        <v>2017</v>
      </c>
      <c r="FP23">
        <v>7</v>
      </c>
      <c r="FQ23">
        <v>21</v>
      </c>
      <c r="FR23">
        <f t="shared" ref="FR23:FS23" si="361">FQ23+102</f>
        <v>123</v>
      </c>
      <c r="FS23">
        <f t="shared" si="361"/>
        <v>225</v>
      </c>
      <c r="FT23" s="133">
        <f t="shared" si="18"/>
        <v>1.8292682926829269E-3</v>
      </c>
      <c r="FW23" s="128" t="s">
        <v>687</v>
      </c>
      <c r="FX23">
        <v>2018</v>
      </c>
      <c r="FY23">
        <v>6</v>
      </c>
      <c r="FZ23">
        <v>21</v>
      </c>
      <c r="GA23">
        <f t="shared" ref="GA23:GB23" si="362">FZ23+124</f>
        <v>145</v>
      </c>
      <c r="GB23">
        <f t="shared" si="362"/>
        <v>269</v>
      </c>
      <c r="GC23" s="133">
        <f t="shared" si="19"/>
        <v>1.8551724137931033E-3</v>
      </c>
      <c r="GF23" t="s">
        <v>2125</v>
      </c>
      <c r="GG23">
        <v>2019</v>
      </c>
      <c r="GH23">
        <v>7</v>
      </c>
      <c r="GI23">
        <v>21</v>
      </c>
      <c r="GJ23">
        <f t="shared" ref="GJ23:GK23" si="363">GI23+90</f>
        <v>111</v>
      </c>
      <c r="GK23">
        <f t="shared" si="363"/>
        <v>201</v>
      </c>
      <c r="GL23">
        <v>0.01</v>
      </c>
    </row>
    <row r="24" spans="1:194">
      <c r="Q24" s="128" t="s">
        <v>821</v>
      </c>
      <c r="R24">
        <v>2000</v>
      </c>
      <c r="S24">
        <v>5</v>
      </c>
      <c r="T24">
        <v>22</v>
      </c>
      <c r="U24">
        <f t="shared" si="21"/>
        <v>130</v>
      </c>
      <c r="V24">
        <f t="shared" si="21"/>
        <v>238</v>
      </c>
      <c r="W24" s="140">
        <f t="shared" si="1"/>
        <v>1.8307692307692307E-3</v>
      </c>
      <c r="X24" s="140"/>
      <c r="Y24" s="112"/>
      <c r="Z24" s="138" t="s">
        <v>689</v>
      </c>
      <c r="AA24">
        <v>2001</v>
      </c>
      <c r="AB24">
        <v>6</v>
      </c>
      <c r="AC24">
        <v>22</v>
      </c>
      <c r="AD24">
        <f t="shared" ref="AD24:AE24" si="364">AC24+105</f>
        <v>127</v>
      </c>
      <c r="AE24">
        <f t="shared" si="364"/>
        <v>232</v>
      </c>
      <c r="AF24" s="133">
        <f t="shared" si="2"/>
        <v>1.8267716535433072E-3</v>
      </c>
      <c r="AI24" s="128" t="s">
        <v>690</v>
      </c>
      <c r="AJ24">
        <v>2002</v>
      </c>
      <c r="AK24">
        <v>6</v>
      </c>
      <c r="AL24">
        <v>22</v>
      </c>
      <c r="AM24">
        <f t="shared" ref="AM24:AN24" si="365">AL24+100</f>
        <v>122</v>
      </c>
      <c r="AN24">
        <f t="shared" si="365"/>
        <v>222</v>
      </c>
      <c r="AO24" s="133">
        <f t="shared" si="3"/>
        <v>1.819672131147541E-3</v>
      </c>
      <c r="AR24" s="128" t="s">
        <v>691</v>
      </c>
      <c r="AS24">
        <v>2003</v>
      </c>
      <c r="AT24">
        <v>8</v>
      </c>
      <c r="AU24">
        <v>22</v>
      </c>
      <c r="AV24">
        <f t="shared" si="24"/>
        <v>97</v>
      </c>
      <c r="AW24">
        <f t="shared" si="24"/>
        <v>172</v>
      </c>
      <c r="AX24" s="133">
        <f t="shared" si="4"/>
        <v>1.7731958762886597E-3</v>
      </c>
      <c r="BA24" s="128" t="s">
        <v>692</v>
      </c>
      <c r="BB24">
        <v>2004</v>
      </c>
      <c r="BC24">
        <v>6</v>
      </c>
      <c r="BD24">
        <v>22</v>
      </c>
      <c r="BE24">
        <f t="shared" si="25"/>
        <v>159</v>
      </c>
      <c r="BF24">
        <f t="shared" si="25"/>
        <v>296</v>
      </c>
      <c r="BG24" s="133">
        <f t="shared" si="5"/>
        <v>1.8616352201257862E-3</v>
      </c>
      <c r="BJ24" s="128" t="s">
        <v>693</v>
      </c>
      <c r="BK24">
        <v>2005</v>
      </c>
      <c r="BL24">
        <v>6</v>
      </c>
      <c r="BM24">
        <v>22</v>
      </c>
      <c r="BN24">
        <f t="shared" ref="BN24:BO24" si="366">BM24+96</f>
        <v>118</v>
      </c>
      <c r="BO24">
        <f t="shared" si="366"/>
        <v>214</v>
      </c>
      <c r="BP24" s="133">
        <f t="shared" si="6"/>
        <v>1.8135593220338984E-3</v>
      </c>
      <c r="BS24" s="136" t="s">
        <v>694</v>
      </c>
      <c r="BT24" s="28">
        <v>2006</v>
      </c>
      <c r="BU24" s="28">
        <v>6</v>
      </c>
      <c r="BV24">
        <v>22</v>
      </c>
      <c r="BW24">
        <f t="shared" ref="BW24:BX24" si="367">BV24+115</f>
        <v>137</v>
      </c>
      <c r="BX24">
        <f t="shared" si="367"/>
        <v>252</v>
      </c>
      <c r="BY24" s="137">
        <f t="shared" si="7"/>
        <v>1.8394160583941606E-3</v>
      </c>
      <c r="CB24" s="128" t="s">
        <v>695</v>
      </c>
      <c r="CC24">
        <v>2007</v>
      </c>
      <c r="CD24">
        <v>8</v>
      </c>
      <c r="CE24">
        <v>22</v>
      </c>
      <c r="CF24">
        <f t="shared" ref="CF24:CG24" si="368">CE24+115</f>
        <v>137</v>
      </c>
      <c r="CG24">
        <f t="shared" si="368"/>
        <v>252</v>
      </c>
      <c r="CH24" s="133">
        <f t="shared" si="8"/>
        <v>1.8394160583941606E-3</v>
      </c>
      <c r="CK24" s="128" t="s">
        <v>696</v>
      </c>
      <c r="CL24">
        <v>2008</v>
      </c>
      <c r="CM24">
        <v>7</v>
      </c>
      <c r="CN24">
        <v>22</v>
      </c>
      <c r="CO24">
        <f t="shared" ref="CO24:CP24" si="369">CN24+115</f>
        <v>137</v>
      </c>
      <c r="CP24">
        <f t="shared" si="369"/>
        <v>252</v>
      </c>
      <c r="CQ24" s="133">
        <f t="shared" si="9"/>
        <v>1.8394160583941606E-3</v>
      </c>
      <c r="CT24" s="128" t="s">
        <v>697</v>
      </c>
      <c r="CU24">
        <v>2009</v>
      </c>
      <c r="CV24">
        <v>7</v>
      </c>
      <c r="CW24">
        <v>22</v>
      </c>
      <c r="CX24">
        <f t="shared" ref="CX24:CY24" si="370">CW24+80</f>
        <v>102</v>
      </c>
      <c r="CY24">
        <f t="shared" si="370"/>
        <v>182</v>
      </c>
      <c r="CZ24" s="133">
        <f t="shared" si="10"/>
        <v>1.7843137254901962E-3</v>
      </c>
      <c r="DC24" s="128" t="s">
        <v>698</v>
      </c>
      <c r="DD24">
        <v>2010</v>
      </c>
      <c r="DE24">
        <v>8</v>
      </c>
      <c r="DF24">
        <v>22</v>
      </c>
      <c r="DG24">
        <f t="shared" ref="DG24:DH24" si="371">DF24+82</f>
        <v>104</v>
      </c>
      <c r="DH24">
        <f t="shared" si="371"/>
        <v>186</v>
      </c>
      <c r="DI24" s="133">
        <f t="shared" si="11"/>
        <v>1.7884615384615385E-3</v>
      </c>
      <c r="DL24" s="128" t="s">
        <v>699</v>
      </c>
      <c r="DM24">
        <v>2011</v>
      </c>
      <c r="DN24">
        <v>7</v>
      </c>
      <c r="DO24">
        <v>22</v>
      </c>
      <c r="DP24">
        <f t="shared" ref="DP24:DQ24" si="372">DO24+86</f>
        <v>108</v>
      </c>
      <c r="DQ24">
        <f t="shared" si="372"/>
        <v>194</v>
      </c>
      <c r="DR24" s="133">
        <f t="shared" si="12"/>
        <v>1.7962962962962963E-3</v>
      </c>
      <c r="DU24" s="128" t="s">
        <v>700</v>
      </c>
      <c r="DV24">
        <v>2012</v>
      </c>
      <c r="DW24">
        <v>7</v>
      </c>
      <c r="DX24">
        <v>22</v>
      </c>
      <c r="DY24">
        <f t="shared" ref="DY24:DZ24" si="373">DX24+75</f>
        <v>97</v>
      </c>
      <c r="DZ24">
        <f t="shared" si="373"/>
        <v>172</v>
      </c>
      <c r="EA24" s="133">
        <f t="shared" si="13"/>
        <v>1.7731958762886597E-3</v>
      </c>
      <c r="ED24" s="128" t="s">
        <v>701</v>
      </c>
      <c r="EE24">
        <v>2013</v>
      </c>
      <c r="EF24">
        <v>8</v>
      </c>
      <c r="EG24">
        <v>22</v>
      </c>
      <c r="EH24">
        <f t="shared" ref="EH24:EI24" si="374">EG24+80</f>
        <v>102</v>
      </c>
      <c r="EI24">
        <f t="shared" si="374"/>
        <v>182</v>
      </c>
      <c r="EJ24" s="133">
        <f t="shared" si="14"/>
        <v>1.7843137254901962E-3</v>
      </c>
      <c r="EM24" s="128" t="s">
        <v>702</v>
      </c>
      <c r="EN24">
        <v>2014</v>
      </c>
      <c r="EO24">
        <v>6</v>
      </c>
      <c r="EP24">
        <v>22</v>
      </c>
      <c r="EQ24">
        <f t="shared" ref="EQ24:ER24" si="375">EP24+71</f>
        <v>93</v>
      </c>
      <c r="ER24">
        <f t="shared" si="375"/>
        <v>164</v>
      </c>
      <c r="ES24" s="133">
        <f t="shared" si="15"/>
        <v>1.7634408602150537E-3</v>
      </c>
      <c r="EV24" s="128" t="s">
        <v>703</v>
      </c>
      <c r="EW24">
        <v>2015</v>
      </c>
      <c r="EX24">
        <v>8</v>
      </c>
      <c r="EY24">
        <v>22</v>
      </c>
      <c r="EZ24">
        <f t="shared" ref="EZ24:FA24" si="376">EY24+80</f>
        <v>102</v>
      </c>
      <c r="FA24">
        <f t="shared" si="376"/>
        <v>182</v>
      </c>
      <c r="FB24" s="133">
        <f t="shared" si="16"/>
        <v>1.7843137254901962E-3</v>
      </c>
      <c r="FE24" s="128" t="s">
        <v>704</v>
      </c>
      <c r="FF24">
        <v>2016</v>
      </c>
      <c r="FG24">
        <v>7</v>
      </c>
      <c r="FH24">
        <v>22</v>
      </c>
      <c r="FI24">
        <f t="shared" ref="FI24:FJ24" si="377">FH24+84</f>
        <v>106</v>
      </c>
      <c r="FJ24">
        <f t="shared" si="377"/>
        <v>190</v>
      </c>
      <c r="FK24" s="133">
        <f t="shared" si="17"/>
        <v>1.7924528301886792E-3</v>
      </c>
      <c r="FN24" s="128" t="s">
        <v>705</v>
      </c>
      <c r="FO24">
        <v>2017</v>
      </c>
      <c r="FP24">
        <v>7</v>
      </c>
      <c r="FQ24">
        <v>22</v>
      </c>
      <c r="FR24">
        <f t="shared" ref="FR24:FS24" si="378">FQ24+102</f>
        <v>124</v>
      </c>
      <c r="FS24">
        <f t="shared" si="378"/>
        <v>226</v>
      </c>
      <c r="FT24" s="133">
        <f t="shared" si="18"/>
        <v>1.8225806451612904E-3</v>
      </c>
      <c r="FW24" s="128" t="s">
        <v>706</v>
      </c>
      <c r="FX24">
        <v>2018</v>
      </c>
      <c r="FY24">
        <v>6</v>
      </c>
      <c r="FZ24">
        <v>22</v>
      </c>
      <c r="GA24">
        <f t="shared" ref="GA24:GB24" si="379">FZ24+124</f>
        <v>146</v>
      </c>
      <c r="GB24">
        <f t="shared" si="379"/>
        <v>270</v>
      </c>
      <c r="GC24" s="133">
        <f t="shared" si="19"/>
        <v>1.8493150684931509E-3</v>
      </c>
      <c r="GF24" t="s">
        <v>2126</v>
      </c>
      <c r="GG24">
        <v>2019</v>
      </c>
      <c r="GH24">
        <v>7</v>
      </c>
      <c r="GI24">
        <v>22</v>
      </c>
      <c r="GJ24">
        <f t="shared" ref="GJ24:GK24" si="380">GI24+90</f>
        <v>112</v>
      </c>
      <c r="GK24">
        <f t="shared" si="380"/>
        <v>202</v>
      </c>
      <c r="GL24">
        <v>3.3333333333333333E-2</v>
      </c>
    </row>
    <row r="25" spans="1:194">
      <c r="Q25" s="128" t="s">
        <v>840</v>
      </c>
      <c r="R25">
        <v>2000</v>
      </c>
      <c r="S25">
        <v>6</v>
      </c>
      <c r="T25">
        <v>23</v>
      </c>
      <c r="U25">
        <f t="shared" si="21"/>
        <v>131</v>
      </c>
      <c r="V25">
        <f t="shared" si="21"/>
        <v>239</v>
      </c>
      <c r="W25" s="140">
        <f t="shared" si="1"/>
        <v>1.8244274809160305E-3</v>
      </c>
      <c r="X25" s="140"/>
      <c r="Y25" s="112"/>
      <c r="Z25" s="138" t="s">
        <v>708</v>
      </c>
      <c r="AA25">
        <v>2001</v>
      </c>
      <c r="AB25">
        <v>6</v>
      </c>
      <c r="AC25">
        <v>23</v>
      </c>
      <c r="AD25">
        <f t="shared" ref="AD25:AE25" si="381">AC25+105</f>
        <v>128</v>
      </c>
      <c r="AE25">
        <f t="shared" si="381"/>
        <v>233</v>
      </c>
      <c r="AF25" s="133">
        <f t="shared" si="2"/>
        <v>1.8203125000000001E-3</v>
      </c>
      <c r="AI25" s="128" t="s">
        <v>709</v>
      </c>
      <c r="AJ25">
        <v>2002</v>
      </c>
      <c r="AK25">
        <v>6</v>
      </c>
      <c r="AL25">
        <v>23</v>
      </c>
      <c r="AM25">
        <f t="shared" ref="AM25:AN25" si="382">AL25+100</f>
        <v>123</v>
      </c>
      <c r="AN25">
        <f t="shared" si="382"/>
        <v>223</v>
      </c>
      <c r="AO25" s="133">
        <f t="shared" si="3"/>
        <v>1.8130081300813008E-3</v>
      </c>
      <c r="AR25" s="128" t="s">
        <v>710</v>
      </c>
      <c r="AS25">
        <v>2003</v>
      </c>
      <c r="AT25">
        <v>9</v>
      </c>
      <c r="AU25">
        <v>23</v>
      </c>
      <c r="AV25">
        <f t="shared" si="24"/>
        <v>98</v>
      </c>
      <c r="AW25">
        <f t="shared" si="24"/>
        <v>173</v>
      </c>
      <c r="AX25" s="133">
        <f t="shared" si="4"/>
        <v>1.7653061224489797E-3</v>
      </c>
      <c r="BA25" s="128" t="s">
        <v>711</v>
      </c>
      <c r="BB25">
        <v>2004</v>
      </c>
      <c r="BC25">
        <v>6</v>
      </c>
      <c r="BD25">
        <v>23</v>
      </c>
      <c r="BE25">
        <f t="shared" si="25"/>
        <v>160</v>
      </c>
      <c r="BF25">
        <f t="shared" si="25"/>
        <v>297</v>
      </c>
      <c r="BG25" s="133">
        <f t="shared" si="5"/>
        <v>1.85625E-3</v>
      </c>
      <c r="BJ25" s="128" t="s">
        <v>712</v>
      </c>
      <c r="BK25">
        <v>2005</v>
      </c>
      <c r="BL25">
        <v>6</v>
      </c>
      <c r="BM25">
        <v>23</v>
      </c>
      <c r="BN25">
        <f t="shared" ref="BN25:BO25" si="383">BM25+96</f>
        <v>119</v>
      </c>
      <c r="BO25">
        <f t="shared" si="383"/>
        <v>215</v>
      </c>
      <c r="BP25" s="133">
        <f t="shared" si="6"/>
        <v>1.8067226890756303E-3</v>
      </c>
      <c r="BS25" s="128" t="s">
        <v>713</v>
      </c>
      <c r="BT25">
        <v>2006</v>
      </c>
      <c r="BU25">
        <v>7</v>
      </c>
      <c r="BV25">
        <v>23</v>
      </c>
      <c r="BW25">
        <f t="shared" ref="BW25:BX25" si="384">BV25+115</f>
        <v>138</v>
      </c>
      <c r="BX25">
        <f t="shared" si="384"/>
        <v>253</v>
      </c>
      <c r="BY25" s="133">
        <f t="shared" si="7"/>
        <v>1.8333333333333333E-3</v>
      </c>
      <c r="CB25" s="128" t="s">
        <v>714</v>
      </c>
      <c r="CC25">
        <v>2007</v>
      </c>
      <c r="CD25">
        <v>8</v>
      </c>
      <c r="CE25">
        <v>23</v>
      </c>
      <c r="CF25">
        <f t="shared" ref="CF25:CG25" si="385">CE25+115</f>
        <v>138</v>
      </c>
      <c r="CG25">
        <f t="shared" si="385"/>
        <v>253</v>
      </c>
      <c r="CH25" s="133">
        <f t="shared" si="8"/>
        <v>1.8333333333333333E-3</v>
      </c>
      <c r="CK25" s="128" t="s">
        <v>715</v>
      </c>
      <c r="CL25">
        <v>2008</v>
      </c>
      <c r="CM25">
        <v>7</v>
      </c>
      <c r="CN25">
        <v>23</v>
      </c>
      <c r="CO25">
        <f t="shared" ref="CO25:CP25" si="386">CN25+115</f>
        <v>138</v>
      </c>
      <c r="CP25">
        <f t="shared" si="386"/>
        <v>253</v>
      </c>
      <c r="CQ25" s="133">
        <f t="shared" si="9"/>
        <v>1.8333333333333333E-3</v>
      </c>
      <c r="CT25" s="128" t="s">
        <v>716</v>
      </c>
      <c r="CU25">
        <v>2009</v>
      </c>
      <c r="CV25">
        <v>7</v>
      </c>
      <c r="CW25">
        <v>23</v>
      </c>
      <c r="CX25">
        <f t="shared" ref="CX25:CY25" si="387">CW25+80</f>
        <v>103</v>
      </c>
      <c r="CY25">
        <f t="shared" si="387"/>
        <v>183</v>
      </c>
      <c r="CZ25" s="133">
        <f t="shared" si="10"/>
        <v>1.7766990291262137E-3</v>
      </c>
      <c r="DC25" s="128" t="s">
        <v>717</v>
      </c>
      <c r="DD25">
        <v>2010</v>
      </c>
      <c r="DE25">
        <v>8</v>
      </c>
      <c r="DF25">
        <v>23</v>
      </c>
      <c r="DG25">
        <f t="shared" ref="DG25:DH25" si="388">DF25+82</f>
        <v>105</v>
      </c>
      <c r="DH25">
        <f t="shared" si="388"/>
        <v>187</v>
      </c>
      <c r="DI25" s="133">
        <f t="shared" si="11"/>
        <v>1.7809523809523809E-3</v>
      </c>
      <c r="DL25" s="128" t="s">
        <v>718</v>
      </c>
      <c r="DM25">
        <v>2011</v>
      </c>
      <c r="DN25">
        <v>7</v>
      </c>
      <c r="DO25">
        <v>23</v>
      </c>
      <c r="DP25">
        <f t="shared" ref="DP25:DQ25" si="389">DO25+86</f>
        <v>109</v>
      </c>
      <c r="DQ25">
        <f t="shared" si="389"/>
        <v>195</v>
      </c>
      <c r="DR25" s="133">
        <f t="shared" si="12"/>
        <v>1.7889908256880733E-3</v>
      </c>
      <c r="DU25" s="128" t="s">
        <v>719</v>
      </c>
      <c r="DV25">
        <v>2012</v>
      </c>
      <c r="DW25">
        <v>7</v>
      </c>
      <c r="DX25">
        <v>23</v>
      </c>
      <c r="DY25">
        <f t="shared" ref="DY25:DZ25" si="390">DX25+75</f>
        <v>98</v>
      </c>
      <c r="DZ25">
        <f t="shared" si="390"/>
        <v>173</v>
      </c>
      <c r="EA25" s="133">
        <f t="shared" si="13"/>
        <v>1.7653061224489797E-3</v>
      </c>
      <c r="ED25" s="128" t="s">
        <v>720</v>
      </c>
      <c r="EE25">
        <v>2013</v>
      </c>
      <c r="EF25">
        <v>8</v>
      </c>
      <c r="EG25">
        <v>23</v>
      </c>
      <c r="EH25">
        <f t="shared" ref="EH25:EI25" si="391">EG25+80</f>
        <v>103</v>
      </c>
      <c r="EI25">
        <f t="shared" si="391"/>
        <v>183</v>
      </c>
      <c r="EJ25" s="133">
        <f t="shared" si="14"/>
        <v>1.7766990291262137E-3</v>
      </c>
      <c r="EM25" s="128" t="s">
        <v>721</v>
      </c>
      <c r="EN25">
        <v>2014</v>
      </c>
      <c r="EO25">
        <v>6</v>
      </c>
      <c r="EP25">
        <v>23</v>
      </c>
      <c r="EQ25">
        <f t="shared" ref="EQ25:ER25" si="392">EP25+71</f>
        <v>94</v>
      </c>
      <c r="ER25">
        <f t="shared" si="392"/>
        <v>165</v>
      </c>
      <c r="ES25" s="133">
        <f t="shared" si="15"/>
        <v>1.7553191489361702E-3</v>
      </c>
      <c r="EV25" s="128" t="s">
        <v>722</v>
      </c>
      <c r="EW25">
        <v>2015</v>
      </c>
      <c r="EX25">
        <v>8</v>
      </c>
      <c r="EY25">
        <v>23</v>
      </c>
      <c r="EZ25">
        <f t="shared" ref="EZ25:FA25" si="393">EY25+80</f>
        <v>103</v>
      </c>
      <c r="FA25">
        <f t="shared" si="393"/>
        <v>183</v>
      </c>
      <c r="FB25" s="133">
        <f t="shared" si="16"/>
        <v>1.7766990291262137E-3</v>
      </c>
      <c r="FE25" s="128" t="s">
        <v>723</v>
      </c>
      <c r="FF25">
        <v>2016</v>
      </c>
      <c r="FG25">
        <v>7</v>
      </c>
      <c r="FH25">
        <v>23</v>
      </c>
      <c r="FI25">
        <f t="shared" ref="FI25:FJ25" si="394">FH25+84</f>
        <v>107</v>
      </c>
      <c r="FJ25">
        <f t="shared" si="394"/>
        <v>191</v>
      </c>
      <c r="FK25" s="133">
        <f t="shared" si="17"/>
        <v>1.7850467289719626E-3</v>
      </c>
      <c r="FN25" s="128" t="s">
        <v>724</v>
      </c>
      <c r="FO25">
        <v>2017</v>
      </c>
      <c r="FP25">
        <v>7</v>
      </c>
      <c r="FQ25">
        <v>23</v>
      </c>
      <c r="FR25">
        <f t="shared" ref="FR25:FS25" si="395">FQ25+102</f>
        <v>125</v>
      </c>
      <c r="FS25">
        <f t="shared" si="395"/>
        <v>227</v>
      </c>
      <c r="FT25" s="133">
        <f t="shared" si="18"/>
        <v>1.8160000000000001E-3</v>
      </c>
      <c r="FW25" s="128" t="s">
        <v>725</v>
      </c>
      <c r="FX25">
        <v>2018</v>
      </c>
      <c r="FY25">
        <v>6</v>
      </c>
      <c r="FZ25">
        <v>23</v>
      </c>
      <c r="GA25">
        <f t="shared" ref="GA25:GB25" si="396">FZ25+124</f>
        <v>147</v>
      </c>
      <c r="GB25">
        <f t="shared" si="396"/>
        <v>271</v>
      </c>
      <c r="GC25" s="133">
        <f t="shared" si="19"/>
        <v>1.8435374149659864E-3</v>
      </c>
      <c r="GF25" t="s">
        <v>2127</v>
      </c>
      <c r="GG25">
        <v>2019</v>
      </c>
      <c r="GH25">
        <v>7</v>
      </c>
      <c r="GI25">
        <v>23</v>
      </c>
      <c r="GJ25">
        <f t="shared" ref="GJ25:GK25" si="397">GI25+90</f>
        <v>113</v>
      </c>
      <c r="GK25">
        <f t="shared" si="397"/>
        <v>203</v>
      </c>
      <c r="GL25">
        <v>7.3124999999999996E-2</v>
      </c>
    </row>
    <row r="26" spans="1:194">
      <c r="E26" s="5"/>
      <c r="F26" s="148"/>
      <c r="G26" s="5"/>
      <c r="H26" s="5"/>
      <c r="Q26" s="128" t="s">
        <v>859</v>
      </c>
      <c r="R26">
        <v>2000</v>
      </c>
      <c r="S26">
        <v>6</v>
      </c>
      <c r="T26">
        <v>24</v>
      </c>
      <c r="U26">
        <f t="shared" si="21"/>
        <v>132</v>
      </c>
      <c r="V26">
        <f t="shared" si="21"/>
        <v>240</v>
      </c>
      <c r="W26" s="140">
        <f t="shared" si="1"/>
        <v>1.8181818181818182E-3</v>
      </c>
      <c r="X26" s="140"/>
      <c r="Z26" s="128" t="s">
        <v>727</v>
      </c>
      <c r="AA26">
        <v>2001</v>
      </c>
      <c r="AB26">
        <v>6</v>
      </c>
      <c r="AC26">
        <v>24</v>
      </c>
      <c r="AD26">
        <f t="shared" ref="AD26:AE26" si="398">AC26+105</f>
        <v>129</v>
      </c>
      <c r="AE26">
        <f t="shared" si="398"/>
        <v>234</v>
      </c>
      <c r="AF26" s="133">
        <f t="shared" si="2"/>
        <v>1.8139534883720929E-3</v>
      </c>
      <c r="AI26" s="128" t="s">
        <v>728</v>
      </c>
      <c r="AJ26">
        <v>2002</v>
      </c>
      <c r="AK26">
        <v>6</v>
      </c>
      <c r="AL26">
        <v>24</v>
      </c>
      <c r="AM26">
        <f t="shared" ref="AM26:AN26" si="399">AL26+100</f>
        <v>124</v>
      </c>
      <c r="AN26">
        <f t="shared" si="399"/>
        <v>224</v>
      </c>
      <c r="AO26" s="133">
        <f t="shared" si="3"/>
        <v>1.8064516129032257E-3</v>
      </c>
      <c r="AR26" s="128" t="s">
        <v>729</v>
      </c>
      <c r="AS26">
        <v>2003</v>
      </c>
      <c r="AT26">
        <v>9</v>
      </c>
      <c r="AU26">
        <v>24</v>
      </c>
      <c r="AV26">
        <f t="shared" si="24"/>
        <v>99</v>
      </c>
      <c r="AW26">
        <f t="shared" si="24"/>
        <v>174</v>
      </c>
      <c r="AX26" s="133">
        <f t="shared" si="4"/>
        <v>1.7575757575757575E-3</v>
      </c>
      <c r="BA26" s="128" t="s">
        <v>730</v>
      </c>
      <c r="BB26">
        <v>2004</v>
      </c>
      <c r="BC26">
        <v>6</v>
      </c>
      <c r="BD26">
        <v>24</v>
      </c>
      <c r="BE26">
        <f t="shared" si="25"/>
        <v>161</v>
      </c>
      <c r="BF26">
        <f t="shared" si="25"/>
        <v>298</v>
      </c>
      <c r="BG26" s="133">
        <f t="shared" si="5"/>
        <v>1.8509316770186335E-3</v>
      </c>
      <c r="BJ26" s="128" t="s">
        <v>731</v>
      </c>
      <c r="BK26">
        <v>2005</v>
      </c>
      <c r="BL26">
        <v>6</v>
      </c>
      <c r="BM26">
        <v>24</v>
      </c>
      <c r="BN26">
        <f t="shared" ref="BN26:BO26" si="400">BM26+96</f>
        <v>120</v>
      </c>
      <c r="BO26">
        <f t="shared" si="400"/>
        <v>216</v>
      </c>
      <c r="BP26" s="133">
        <f t="shared" si="6"/>
        <v>1.8E-3</v>
      </c>
      <c r="BS26" s="128" t="s">
        <v>732</v>
      </c>
      <c r="BT26">
        <v>2006</v>
      </c>
      <c r="BU26">
        <v>7</v>
      </c>
      <c r="BV26">
        <v>24</v>
      </c>
      <c r="BW26">
        <f t="shared" ref="BW26:BX26" si="401">BV26+115</f>
        <v>139</v>
      </c>
      <c r="BX26">
        <f t="shared" si="401"/>
        <v>254</v>
      </c>
      <c r="BY26" s="133">
        <f t="shared" si="7"/>
        <v>1.8273381294964029E-3</v>
      </c>
      <c r="CB26" s="128" t="s">
        <v>733</v>
      </c>
      <c r="CC26">
        <v>2007</v>
      </c>
      <c r="CD26">
        <v>8</v>
      </c>
      <c r="CE26">
        <v>24</v>
      </c>
      <c r="CF26">
        <f t="shared" ref="CF26:CG26" si="402">CE26+115</f>
        <v>139</v>
      </c>
      <c r="CG26">
        <f t="shared" si="402"/>
        <v>254</v>
      </c>
      <c r="CH26" s="133">
        <f t="shared" si="8"/>
        <v>1.8273381294964029E-3</v>
      </c>
      <c r="CK26" s="128" t="s">
        <v>734</v>
      </c>
      <c r="CL26">
        <v>2008</v>
      </c>
      <c r="CM26">
        <v>7</v>
      </c>
      <c r="CN26">
        <v>24</v>
      </c>
      <c r="CO26">
        <f t="shared" ref="CO26:CP26" si="403">CN26+115</f>
        <v>139</v>
      </c>
      <c r="CP26">
        <f t="shared" si="403"/>
        <v>254</v>
      </c>
      <c r="CQ26" s="133">
        <f t="shared" si="9"/>
        <v>1.8273381294964029E-3</v>
      </c>
      <c r="CT26" s="128" t="s">
        <v>735</v>
      </c>
      <c r="CU26">
        <v>2009</v>
      </c>
      <c r="CV26">
        <v>7</v>
      </c>
      <c r="CW26">
        <v>24</v>
      </c>
      <c r="CX26">
        <f t="shared" ref="CX26:CY26" si="404">CW26+80</f>
        <v>104</v>
      </c>
      <c r="CY26">
        <f t="shared" si="404"/>
        <v>184</v>
      </c>
      <c r="CZ26" s="133">
        <f t="shared" si="10"/>
        <v>1.7692307692307693E-3</v>
      </c>
      <c r="DC26" s="128" t="s">
        <v>736</v>
      </c>
      <c r="DD26">
        <v>2010</v>
      </c>
      <c r="DE26">
        <v>8</v>
      </c>
      <c r="DF26">
        <v>24</v>
      </c>
      <c r="DG26">
        <f t="shared" ref="DG26:DH26" si="405">DF26+82</f>
        <v>106</v>
      </c>
      <c r="DH26">
        <f t="shared" si="405"/>
        <v>188</v>
      </c>
      <c r="DI26" s="133">
        <f t="shared" si="11"/>
        <v>1.7735849056603773E-3</v>
      </c>
      <c r="DL26" s="128" t="s">
        <v>737</v>
      </c>
      <c r="DM26">
        <v>2011</v>
      </c>
      <c r="DN26">
        <v>7</v>
      </c>
      <c r="DO26">
        <v>24</v>
      </c>
      <c r="DP26">
        <f t="shared" ref="DP26:DQ26" si="406">DO26+86</f>
        <v>110</v>
      </c>
      <c r="DQ26">
        <f t="shared" si="406"/>
        <v>196</v>
      </c>
      <c r="DR26" s="133">
        <f t="shared" si="12"/>
        <v>1.7818181818181817E-3</v>
      </c>
      <c r="DU26" s="128" t="s">
        <v>738</v>
      </c>
      <c r="DV26">
        <v>2012</v>
      </c>
      <c r="DW26">
        <v>8</v>
      </c>
      <c r="DX26">
        <v>24</v>
      </c>
      <c r="DY26">
        <f t="shared" ref="DY26:DZ26" si="407">DX26+75</f>
        <v>99</v>
      </c>
      <c r="DZ26">
        <f t="shared" si="407"/>
        <v>174</v>
      </c>
      <c r="EA26" s="133">
        <f t="shared" si="13"/>
        <v>1.7575757575757575E-3</v>
      </c>
      <c r="ED26" s="128" t="s">
        <v>739</v>
      </c>
      <c r="EE26">
        <v>2013</v>
      </c>
      <c r="EF26">
        <v>8</v>
      </c>
      <c r="EG26">
        <v>24</v>
      </c>
      <c r="EH26">
        <f t="shared" ref="EH26:EI26" si="408">EG26+80</f>
        <v>104</v>
      </c>
      <c r="EI26">
        <f t="shared" si="408"/>
        <v>184</v>
      </c>
      <c r="EJ26" s="133">
        <f t="shared" si="14"/>
        <v>1.7692307692307693E-3</v>
      </c>
      <c r="EM26" s="136" t="s">
        <v>740</v>
      </c>
      <c r="EN26" s="28">
        <v>2014</v>
      </c>
      <c r="EO26" s="28">
        <v>6</v>
      </c>
      <c r="EP26">
        <v>24</v>
      </c>
      <c r="EQ26">
        <f t="shared" ref="EQ26:ER26" si="409">EP26+71</f>
        <v>95</v>
      </c>
      <c r="ER26">
        <f t="shared" si="409"/>
        <v>166</v>
      </c>
      <c r="ES26" s="137">
        <f t="shared" si="15"/>
        <v>1.7473684210526316E-3</v>
      </c>
      <c r="EV26" s="128" t="s">
        <v>741</v>
      </c>
      <c r="EW26">
        <v>2015</v>
      </c>
      <c r="EX26">
        <v>8</v>
      </c>
      <c r="EY26">
        <v>24</v>
      </c>
      <c r="EZ26">
        <f t="shared" ref="EZ26:FA26" si="410">EY26+80</f>
        <v>104</v>
      </c>
      <c r="FA26">
        <f t="shared" si="410"/>
        <v>184</v>
      </c>
      <c r="FB26" s="133">
        <f t="shared" si="16"/>
        <v>1.7692307692307693E-3</v>
      </c>
      <c r="FE26" s="128" t="s">
        <v>742</v>
      </c>
      <c r="FF26">
        <v>2016</v>
      </c>
      <c r="FG26">
        <v>7</v>
      </c>
      <c r="FH26">
        <v>24</v>
      </c>
      <c r="FI26">
        <f t="shared" ref="FI26:FJ26" si="411">FH26+84</f>
        <v>108</v>
      </c>
      <c r="FJ26">
        <f t="shared" si="411"/>
        <v>192</v>
      </c>
      <c r="FK26" s="133">
        <f t="shared" si="17"/>
        <v>1.7777777777777776E-3</v>
      </c>
      <c r="FN26" s="128" t="s">
        <v>743</v>
      </c>
      <c r="FO26">
        <v>2017</v>
      </c>
      <c r="FP26">
        <v>7</v>
      </c>
      <c r="FQ26">
        <v>24</v>
      </c>
      <c r="FR26">
        <f t="shared" ref="FR26:FS26" si="412">FQ26+102</f>
        <v>126</v>
      </c>
      <c r="FS26">
        <f t="shared" si="412"/>
        <v>228</v>
      </c>
      <c r="FT26" s="133">
        <f t="shared" si="18"/>
        <v>1.8095238095238095E-3</v>
      </c>
      <c r="FW26" s="128" t="s">
        <v>744</v>
      </c>
      <c r="FX26">
        <v>2018</v>
      </c>
      <c r="FY26">
        <v>6</v>
      </c>
      <c r="FZ26">
        <v>24</v>
      </c>
      <c r="GA26">
        <f t="shared" ref="GA26:GB26" si="413">FZ26+124</f>
        <v>148</v>
      </c>
      <c r="GB26">
        <f t="shared" si="413"/>
        <v>272</v>
      </c>
      <c r="GC26" s="133">
        <f t="shared" si="19"/>
        <v>1.8378378378378379E-3</v>
      </c>
      <c r="GF26" t="s">
        <v>2128</v>
      </c>
      <c r="GG26">
        <v>2019</v>
      </c>
      <c r="GH26">
        <v>7</v>
      </c>
      <c r="GI26">
        <v>24</v>
      </c>
      <c r="GJ26">
        <f t="shared" ref="GJ26:GK26" si="414">GI26+90</f>
        <v>114</v>
      </c>
      <c r="GK26">
        <f t="shared" si="414"/>
        <v>204</v>
      </c>
      <c r="GL26">
        <v>1.25E-3</v>
      </c>
    </row>
    <row r="27" spans="1:194">
      <c r="Q27" s="128" t="s">
        <v>877</v>
      </c>
      <c r="R27">
        <v>2000</v>
      </c>
      <c r="S27">
        <v>6</v>
      </c>
      <c r="T27">
        <v>25</v>
      </c>
      <c r="U27">
        <f t="shared" si="21"/>
        <v>133</v>
      </c>
      <c r="V27">
        <f t="shared" si="21"/>
        <v>241</v>
      </c>
      <c r="W27" s="140">
        <f t="shared" si="1"/>
        <v>1.8120300751879698E-3</v>
      </c>
      <c r="X27" s="140"/>
      <c r="Z27" s="128" t="s">
        <v>746</v>
      </c>
      <c r="AA27">
        <v>2001</v>
      </c>
      <c r="AB27">
        <v>6</v>
      </c>
      <c r="AC27">
        <v>25</v>
      </c>
      <c r="AD27">
        <f t="shared" ref="AD27:AE27" si="415">AC27+105</f>
        <v>130</v>
      </c>
      <c r="AE27">
        <f t="shared" si="415"/>
        <v>235</v>
      </c>
      <c r="AF27" s="133">
        <f t="shared" si="2"/>
        <v>1.8076923076923077E-3</v>
      </c>
      <c r="AI27" s="128" t="s">
        <v>747</v>
      </c>
      <c r="AJ27">
        <v>2002</v>
      </c>
      <c r="AK27">
        <v>6</v>
      </c>
      <c r="AL27">
        <v>25</v>
      </c>
      <c r="AM27">
        <f t="shared" ref="AM27:AN27" si="416">AL27+100</f>
        <v>125</v>
      </c>
      <c r="AN27">
        <f t="shared" si="416"/>
        <v>225</v>
      </c>
      <c r="AO27" s="133">
        <f t="shared" si="3"/>
        <v>1.8E-3</v>
      </c>
      <c r="AR27" s="128" t="s">
        <v>748</v>
      </c>
      <c r="AS27">
        <v>2003</v>
      </c>
      <c r="AT27">
        <v>9</v>
      </c>
      <c r="AU27">
        <v>25</v>
      </c>
      <c r="AV27">
        <f t="shared" si="24"/>
        <v>100</v>
      </c>
      <c r="AW27">
        <f t="shared" si="24"/>
        <v>175</v>
      </c>
      <c r="AX27" s="133">
        <f t="shared" si="4"/>
        <v>1.75E-3</v>
      </c>
      <c r="BA27" s="128" t="s">
        <v>749</v>
      </c>
      <c r="BB27">
        <v>2004</v>
      </c>
      <c r="BC27">
        <v>6</v>
      </c>
      <c r="BD27">
        <v>25</v>
      </c>
      <c r="BE27">
        <f t="shared" si="25"/>
        <v>162</v>
      </c>
      <c r="BF27">
        <f t="shared" si="25"/>
        <v>299</v>
      </c>
      <c r="BG27" s="133">
        <f t="shared" si="5"/>
        <v>1.845679012345679E-3</v>
      </c>
      <c r="BJ27" s="128" t="s">
        <v>750</v>
      </c>
      <c r="BK27">
        <v>2005</v>
      </c>
      <c r="BL27">
        <v>6</v>
      </c>
      <c r="BM27">
        <v>25</v>
      </c>
      <c r="BN27">
        <f t="shared" ref="BN27:BO27" si="417">BM27+96</f>
        <v>121</v>
      </c>
      <c r="BO27">
        <f t="shared" si="417"/>
        <v>217</v>
      </c>
      <c r="BP27" s="133">
        <f t="shared" si="6"/>
        <v>1.7933884297520661E-3</v>
      </c>
      <c r="BS27" s="128" t="s">
        <v>751</v>
      </c>
      <c r="BT27">
        <v>2006</v>
      </c>
      <c r="BU27">
        <v>7</v>
      </c>
      <c r="BV27">
        <v>25</v>
      </c>
      <c r="BW27">
        <f t="shared" ref="BW27:BX27" si="418">BV27+115</f>
        <v>140</v>
      </c>
      <c r="BX27">
        <f t="shared" si="418"/>
        <v>255</v>
      </c>
      <c r="BY27" s="133">
        <f t="shared" si="7"/>
        <v>1.8214285714285715E-3</v>
      </c>
      <c r="CB27" s="128" t="s">
        <v>752</v>
      </c>
      <c r="CC27">
        <v>2007</v>
      </c>
      <c r="CD27">
        <v>8</v>
      </c>
      <c r="CE27">
        <v>25</v>
      </c>
      <c r="CF27">
        <f t="shared" ref="CF27:CG27" si="419">CE27+115</f>
        <v>140</v>
      </c>
      <c r="CG27">
        <f t="shared" si="419"/>
        <v>255</v>
      </c>
      <c r="CH27" s="133">
        <f t="shared" si="8"/>
        <v>1.8214285714285715E-3</v>
      </c>
      <c r="CK27" s="128" t="s">
        <v>753</v>
      </c>
      <c r="CL27">
        <v>2008</v>
      </c>
      <c r="CM27">
        <v>7</v>
      </c>
      <c r="CN27">
        <v>25</v>
      </c>
      <c r="CO27">
        <f t="shared" ref="CO27:CP27" si="420">CN27+115</f>
        <v>140</v>
      </c>
      <c r="CP27">
        <f t="shared" si="420"/>
        <v>255</v>
      </c>
      <c r="CQ27" s="133">
        <f t="shared" si="9"/>
        <v>1.8214285714285715E-3</v>
      </c>
      <c r="CT27" s="128" t="s">
        <v>754</v>
      </c>
      <c r="CU27">
        <v>2009</v>
      </c>
      <c r="CV27">
        <v>8</v>
      </c>
      <c r="CW27">
        <v>25</v>
      </c>
      <c r="CX27">
        <f t="shared" ref="CX27:CY27" si="421">CW27+80</f>
        <v>105</v>
      </c>
      <c r="CY27">
        <f t="shared" si="421"/>
        <v>185</v>
      </c>
      <c r="CZ27" s="133">
        <f t="shared" si="10"/>
        <v>1.7619047619047618E-3</v>
      </c>
      <c r="DC27" s="128" t="s">
        <v>755</v>
      </c>
      <c r="DD27">
        <v>2010</v>
      </c>
      <c r="DE27">
        <v>8</v>
      </c>
      <c r="DF27">
        <v>25</v>
      </c>
      <c r="DG27">
        <f t="shared" ref="DG27:DH27" si="422">DF27+82</f>
        <v>107</v>
      </c>
      <c r="DH27">
        <f t="shared" si="422"/>
        <v>189</v>
      </c>
      <c r="DI27" s="133">
        <f t="shared" si="11"/>
        <v>1.7663551401869159E-3</v>
      </c>
      <c r="DL27" s="128" t="s">
        <v>756</v>
      </c>
      <c r="DM27">
        <v>2011</v>
      </c>
      <c r="DN27">
        <v>8</v>
      </c>
      <c r="DO27">
        <v>25</v>
      </c>
      <c r="DP27">
        <f t="shared" ref="DP27:DQ27" si="423">DO27+86</f>
        <v>111</v>
      </c>
      <c r="DQ27">
        <f t="shared" si="423"/>
        <v>197</v>
      </c>
      <c r="DR27" s="133">
        <f t="shared" si="12"/>
        <v>1.7747747747747749E-3</v>
      </c>
      <c r="DU27" s="128" t="s">
        <v>757</v>
      </c>
      <c r="DV27">
        <v>2012</v>
      </c>
      <c r="DW27">
        <v>8</v>
      </c>
      <c r="DX27">
        <v>25</v>
      </c>
      <c r="DY27">
        <f t="shared" ref="DY27:DZ27" si="424">DX27+75</f>
        <v>100</v>
      </c>
      <c r="DZ27">
        <f t="shared" si="424"/>
        <v>175</v>
      </c>
      <c r="EA27" s="133">
        <f t="shared" si="13"/>
        <v>1.75E-3</v>
      </c>
      <c r="ED27" s="128" t="s">
        <v>758</v>
      </c>
      <c r="EE27">
        <v>2013</v>
      </c>
      <c r="EF27">
        <v>8</v>
      </c>
      <c r="EG27">
        <v>25</v>
      </c>
      <c r="EH27">
        <f t="shared" ref="EH27:EI27" si="425">EG27+80</f>
        <v>105</v>
      </c>
      <c r="EI27">
        <f t="shared" si="425"/>
        <v>185</v>
      </c>
      <c r="EJ27" s="133">
        <f t="shared" si="14"/>
        <v>1.7619047619047618E-3</v>
      </c>
      <c r="EM27" s="128" t="s">
        <v>759</v>
      </c>
      <c r="EN27">
        <v>2014</v>
      </c>
      <c r="EO27">
        <v>7</v>
      </c>
      <c r="EP27">
        <v>25</v>
      </c>
      <c r="EQ27">
        <f t="shared" ref="EQ27:ER27" si="426">EP27+71</f>
        <v>96</v>
      </c>
      <c r="ER27">
        <f t="shared" si="426"/>
        <v>167</v>
      </c>
      <c r="ES27" s="133">
        <f t="shared" si="15"/>
        <v>1.7395833333333332E-3</v>
      </c>
      <c r="EV27" s="128" t="s">
        <v>760</v>
      </c>
      <c r="EW27">
        <v>2015</v>
      </c>
      <c r="EX27">
        <v>8</v>
      </c>
      <c r="EY27">
        <v>25</v>
      </c>
      <c r="EZ27">
        <f t="shared" ref="EZ27:FA27" si="427">EY27+80</f>
        <v>105</v>
      </c>
      <c r="FA27">
        <f t="shared" si="427"/>
        <v>185</v>
      </c>
      <c r="FB27" s="133">
        <f t="shared" si="16"/>
        <v>1.7619047619047618E-3</v>
      </c>
      <c r="FE27" s="128" t="s">
        <v>761</v>
      </c>
      <c r="FF27">
        <v>2016</v>
      </c>
      <c r="FG27">
        <v>7</v>
      </c>
      <c r="FH27">
        <v>25</v>
      </c>
      <c r="FI27">
        <f t="shared" ref="FI27:FJ27" si="428">FH27+84</f>
        <v>109</v>
      </c>
      <c r="FJ27">
        <f t="shared" si="428"/>
        <v>193</v>
      </c>
      <c r="FK27" s="133">
        <f t="shared" si="17"/>
        <v>1.7706422018348624E-3</v>
      </c>
      <c r="FN27" s="128" t="s">
        <v>762</v>
      </c>
      <c r="FO27">
        <v>2017</v>
      </c>
      <c r="FP27">
        <v>7</v>
      </c>
      <c r="FQ27">
        <v>25</v>
      </c>
      <c r="FR27">
        <f t="shared" ref="FR27:FS27" si="429">FQ27+102</f>
        <v>127</v>
      </c>
      <c r="FS27">
        <f t="shared" si="429"/>
        <v>229</v>
      </c>
      <c r="FT27" s="133">
        <f t="shared" si="18"/>
        <v>1.8031496062992124E-3</v>
      </c>
      <c r="FW27" s="128" t="s">
        <v>763</v>
      </c>
      <c r="FX27">
        <v>2018</v>
      </c>
      <c r="FY27">
        <v>6</v>
      </c>
      <c r="FZ27">
        <v>25</v>
      </c>
      <c r="GA27">
        <f t="shared" ref="GA27:GB27" si="430">FZ27+124</f>
        <v>149</v>
      </c>
      <c r="GB27">
        <f t="shared" si="430"/>
        <v>273</v>
      </c>
      <c r="GC27" s="133">
        <f t="shared" si="19"/>
        <v>1.8322147651006709E-3</v>
      </c>
      <c r="GF27" t="s">
        <v>2129</v>
      </c>
      <c r="GG27">
        <v>2019</v>
      </c>
      <c r="GH27">
        <v>7</v>
      </c>
      <c r="GI27">
        <v>25</v>
      </c>
      <c r="GJ27">
        <f t="shared" ref="GJ27:GK27" si="431">GI27+90</f>
        <v>115</v>
      </c>
      <c r="GK27">
        <f t="shared" si="431"/>
        <v>205</v>
      </c>
      <c r="GL27">
        <v>3.7499999999999999E-3</v>
      </c>
    </row>
    <row r="28" spans="1:194">
      <c r="Q28" s="128" t="s">
        <v>895</v>
      </c>
      <c r="R28">
        <v>2000</v>
      </c>
      <c r="S28">
        <v>6</v>
      </c>
      <c r="T28">
        <v>26</v>
      </c>
      <c r="U28">
        <f t="shared" si="21"/>
        <v>134</v>
      </c>
      <c r="V28">
        <f t="shared" si="21"/>
        <v>242</v>
      </c>
      <c r="W28" s="140">
        <f t="shared" si="1"/>
        <v>1.8059701492537314E-3</v>
      </c>
      <c r="X28" s="140"/>
      <c r="Z28" s="128" t="s">
        <v>765</v>
      </c>
      <c r="AA28">
        <v>2001</v>
      </c>
      <c r="AB28">
        <v>6</v>
      </c>
      <c r="AC28">
        <v>26</v>
      </c>
      <c r="AD28">
        <f t="shared" ref="AD28:AE28" si="432">AC28+105</f>
        <v>131</v>
      </c>
      <c r="AE28">
        <f t="shared" si="432"/>
        <v>236</v>
      </c>
      <c r="AF28" s="133">
        <f t="shared" si="2"/>
        <v>1.8015267175572518E-3</v>
      </c>
      <c r="AI28" s="128" t="s">
        <v>766</v>
      </c>
      <c r="AJ28">
        <v>2002</v>
      </c>
      <c r="AK28">
        <v>6</v>
      </c>
      <c r="AL28">
        <v>26</v>
      </c>
      <c r="AM28">
        <f t="shared" ref="AM28:AN28" si="433">AL28+100</f>
        <v>126</v>
      </c>
      <c r="AN28">
        <f t="shared" si="433"/>
        <v>226</v>
      </c>
      <c r="AO28" s="133">
        <f t="shared" si="3"/>
        <v>1.7936507936507937E-3</v>
      </c>
      <c r="AR28" s="128" t="s">
        <v>767</v>
      </c>
      <c r="AS28">
        <v>2003</v>
      </c>
      <c r="AT28">
        <v>9</v>
      </c>
      <c r="AU28">
        <v>26</v>
      </c>
      <c r="AV28">
        <f t="shared" si="24"/>
        <v>101</v>
      </c>
      <c r="AW28">
        <f t="shared" si="24"/>
        <v>176</v>
      </c>
      <c r="AX28" s="133">
        <f t="shared" si="4"/>
        <v>1.7425742574257426E-3</v>
      </c>
      <c r="BA28" s="128" t="s">
        <v>768</v>
      </c>
      <c r="BB28">
        <v>2004</v>
      </c>
      <c r="BC28">
        <v>6</v>
      </c>
      <c r="BD28">
        <v>26</v>
      </c>
      <c r="BE28">
        <f t="shared" si="25"/>
        <v>163</v>
      </c>
      <c r="BF28">
        <f t="shared" si="25"/>
        <v>300</v>
      </c>
      <c r="BG28" s="133">
        <f t="shared" si="5"/>
        <v>1.8404907975460123E-3</v>
      </c>
      <c r="BJ28" s="128" t="s">
        <v>769</v>
      </c>
      <c r="BK28">
        <v>2005</v>
      </c>
      <c r="BL28">
        <v>6</v>
      </c>
      <c r="BM28">
        <v>26</v>
      </c>
      <c r="BN28">
        <f t="shared" ref="BN28:BO28" si="434">BM28+96</f>
        <v>122</v>
      </c>
      <c r="BO28">
        <f t="shared" si="434"/>
        <v>218</v>
      </c>
      <c r="BP28" s="133">
        <f t="shared" si="6"/>
        <v>1.7868852459016393E-3</v>
      </c>
      <c r="BS28" s="128" t="s">
        <v>770</v>
      </c>
      <c r="BT28">
        <v>2006</v>
      </c>
      <c r="BU28">
        <v>7</v>
      </c>
      <c r="BV28">
        <v>26</v>
      </c>
      <c r="BW28">
        <f t="shared" ref="BW28:BX28" si="435">BV28+115</f>
        <v>141</v>
      </c>
      <c r="BX28">
        <f t="shared" si="435"/>
        <v>256</v>
      </c>
      <c r="BY28" s="133">
        <f t="shared" si="7"/>
        <v>1.8156028368794327E-3</v>
      </c>
      <c r="CB28" s="128" t="s">
        <v>771</v>
      </c>
      <c r="CC28">
        <v>2007</v>
      </c>
      <c r="CD28">
        <v>8</v>
      </c>
      <c r="CE28">
        <v>26</v>
      </c>
      <c r="CF28">
        <f t="shared" ref="CF28:CG28" si="436">CE28+115</f>
        <v>141</v>
      </c>
      <c r="CG28">
        <f t="shared" si="436"/>
        <v>256</v>
      </c>
      <c r="CH28" s="133">
        <f t="shared" si="8"/>
        <v>1.8156028368794327E-3</v>
      </c>
      <c r="CK28" s="128" t="s">
        <v>772</v>
      </c>
      <c r="CL28">
        <v>2008</v>
      </c>
      <c r="CM28">
        <v>7</v>
      </c>
      <c r="CN28">
        <v>26</v>
      </c>
      <c r="CO28">
        <f t="shared" ref="CO28:CP28" si="437">CN28+115</f>
        <v>141</v>
      </c>
      <c r="CP28">
        <f t="shared" si="437"/>
        <v>256</v>
      </c>
      <c r="CQ28" s="133">
        <f t="shared" si="9"/>
        <v>1.8156028368794327E-3</v>
      </c>
      <c r="CT28" s="128" t="s">
        <v>773</v>
      </c>
      <c r="CU28">
        <v>2009</v>
      </c>
      <c r="CV28">
        <v>8</v>
      </c>
      <c r="CW28">
        <v>26</v>
      </c>
      <c r="CX28">
        <f t="shared" ref="CX28:CY28" si="438">CW28+80</f>
        <v>106</v>
      </c>
      <c r="CY28">
        <f t="shared" si="438"/>
        <v>186</v>
      </c>
      <c r="CZ28" s="133">
        <f t="shared" si="10"/>
        <v>1.7547169811320755E-3</v>
      </c>
      <c r="DC28" s="128" t="s">
        <v>774</v>
      </c>
      <c r="DD28">
        <v>2010</v>
      </c>
      <c r="DE28">
        <v>8</v>
      </c>
      <c r="DF28">
        <v>26</v>
      </c>
      <c r="DG28">
        <f t="shared" ref="DG28:DH28" si="439">DF28+82</f>
        <v>108</v>
      </c>
      <c r="DH28">
        <f t="shared" si="439"/>
        <v>190</v>
      </c>
      <c r="DI28" s="133">
        <f t="shared" si="11"/>
        <v>1.7592592592592592E-3</v>
      </c>
      <c r="DL28" s="128" t="s">
        <v>775</v>
      </c>
      <c r="DM28">
        <v>2011</v>
      </c>
      <c r="DN28">
        <v>8</v>
      </c>
      <c r="DO28">
        <v>26</v>
      </c>
      <c r="DP28">
        <f t="shared" ref="DP28:DQ28" si="440">DO28+86</f>
        <v>112</v>
      </c>
      <c r="DQ28">
        <f t="shared" si="440"/>
        <v>198</v>
      </c>
      <c r="DR28" s="133">
        <f t="shared" si="12"/>
        <v>1.7678571428571428E-3</v>
      </c>
      <c r="DU28" s="128" t="s">
        <v>776</v>
      </c>
      <c r="DV28">
        <v>2012</v>
      </c>
      <c r="DW28">
        <v>8</v>
      </c>
      <c r="DX28">
        <v>26</v>
      </c>
      <c r="DY28">
        <f t="shared" ref="DY28:DZ28" si="441">DX28+75</f>
        <v>101</v>
      </c>
      <c r="DZ28">
        <f t="shared" si="441"/>
        <v>176</v>
      </c>
      <c r="EA28" s="133">
        <f t="shared" si="13"/>
        <v>1.7425742574257426E-3</v>
      </c>
      <c r="ED28" s="128" t="s">
        <v>777</v>
      </c>
      <c r="EE28">
        <v>2013</v>
      </c>
      <c r="EF28">
        <v>8</v>
      </c>
      <c r="EG28">
        <v>26</v>
      </c>
      <c r="EH28">
        <f t="shared" ref="EH28:EI28" si="442">EG28+80</f>
        <v>106</v>
      </c>
      <c r="EI28">
        <f t="shared" si="442"/>
        <v>186</v>
      </c>
      <c r="EJ28" s="133">
        <f t="shared" si="14"/>
        <v>1.7547169811320755E-3</v>
      </c>
      <c r="EM28" s="128" t="s">
        <v>778</v>
      </c>
      <c r="EN28">
        <v>2014</v>
      </c>
      <c r="EO28">
        <v>7</v>
      </c>
      <c r="EP28">
        <v>26</v>
      </c>
      <c r="EQ28">
        <f t="shared" ref="EQ28:ER28" si="443">EP28+71</f>
        <v>97</v>
      </c>
      <c r="ER28">
        <f t="shared" si="443"/>
        <v>168</v>
      </c>
      <c r="ES28" s="133">
        <f t="shared" si="15"/>
        <v>1.7319587628865981E-3</v>
      </c>
      <c r="EV28" s="128" t="s">
        <v>779</v>
      </c>
      <c r="EW28">
        <v>2015</v>
      </c>
      <c r="EX28">
        <v>8</v>
      </c>
      <c r="EY28">
        <v>26</v>
      </c>
      <c r="EZ28">
        <f t="shared" ref="EZ28:FA28" si="444">EY28+80</f>
        <v>106</v>
      </c>
      <c r="FA28">
        <f t="shared" si="444"/>
        <v>186</v>
      </c>
      <c r="FB28" s="133">
        <f t="shared" si="16"/>
        <v>1.7547169811320755E-3</v>
      </c>
      <c r="FE28" s="128" t="s">
        <v>780</v>
      </c>
      <c r="FF28">
        <v>2016</v>
      </c>
      <c r="FG28">
        <v>7</v>
      </c>
      <c r="FH28">
        <v>26</v>
      </c>
      <c r="FI28">
        <f t="shared" ref="FI28:FJ28" si="445">FH28+84</f>
        <v>110</v>
      </c>
      <c r="FJ28">
        <f t="shared" si="445"/>
        <v>194</v>
      </c>
      <c r="FK28" s="133">
        <f t="shared" si="17"/>
        <v>1.7636363636363637E-3</v>
      </c>
      <c r="FN28" s="128" t="s">
        <v>781</v>
      </c>
      <c r="FO28">
        <v>2017</v>
      </c>
      <c r="FP28">
        <v>7</v>
      </c>
      <c r="FQ28">
        <v>26</v>
      </c>
      <c r="FR28">
        <f t="shared" ref="FR28:FS28" si="446">FQ28+102</f>
        <v>128</v>
      </c>
      <c r="FS28">
        <f t="shared" si="446"/>
        <v>230</v>
      </c>
      <c r="FT28" s="133">
        <f t="shared" si="18"/>
        <v>1.7968750000000001E-3</v>
      </c>
      <c r="FW28" s="128" t="s">
        <v>782</v>
      </c>
      <c r="FX28">
        <v>2018</v>
      </c>
      <c r="FY28">
        <v>6</v>
      </c>
      <c r="FZ28">
        <v>26</v>
      </c>
      <c r="GA28">
        <f t="shared" ref="GA28:GB28" si="447">FZ28+124</f>
        <v>150</v>
      </c>
      <c r="GB28">
        <f t="shared" si="447"/>
        <v>274</v>
      </c>
      <c r="GC28" s="133">
        <f t="shared" si="19"/>
        <v>1.8266666666666668E-3</v>
      </c>
      <c r="GF28" t="s">
        <v>2130</v>
      </c>
      <c r="GG28">
        <v>2019</v>
      </c>
      <c r="GH28">
        <v>7</v>
      </c>
      <c r="GI28">
        <v>26</v>
      </c>
      <c r="GJ28">
        <f t="shared" ref="GJ28:GK28" si="448">GI28+90</f>
        <v>116</v>
      </c>
      <c r="GK28">
        <f t="shared" si="448"/>
        <v>206</v>
      </c>
      <c r="GL28">
        <v>3.6999999999999998E-2</v>
      </c>
    </row>
    <row r="29" spans="1:194">
      <c r="Q29" s="128" t="s">
        <v>913</v>
      </c>
      <c r="R29">
        <v>2000</v>
      </c>
      <c r="S29">
        <v>6</v>
      </c>
      <c r="T29">
        <v>27</v>
      </c>
      <c r="U29">
        <f t="shared" si="21"/>
        <v>135</v>
      </c>
      <c r="V29">
        <f t="shared" si="21"/>
        <v>243</v>
      </c>
      <c r="W29" s="140">
        <f t="shared" si="1"/>
        <v>1.8E-3</v>
      </c>
      <c r="X29" s="140"/>
      <c r="Z29" s="128" t="s">
        <v>784</v>
      </c>
      <c r="AA29">
        <v>2001</v>
      </c>
      <c r="AB29">
        <v>6</v>
      </c>
      <c r="AC29">
        <v>27</v>
      </c>
      <c r="AD29">
        <f t="shared" ref="AD29:AE29" si="449">AC29+105</f>
        <v>132</v>
      </c>
      <c r="AE29">
        <f t="shared" si="449"/>
        <v>237</v>
      </c>
      <c r="AF29" s="133">
        <f t="shared" si="2"/>
        <v>1.7954545454545454E-3</v>
      </c>
      <c r="AI29" s="128" t="s">
        <v>785</v>
      </c>
      <c r="AJ29">
        <v>2002</v>
      </c>
      <c r="AK29">
        <v>6</v>
      </c>
      <c r="AL29">
        <v>27</v>
      </c>
      <c r="AM29">
        <f t="shared" ref="AM29:AN29" si="450">AL29+100</f>
        <v>127</v>
      </c>
      <c r="AN29">
        <f t="shared" si="450"/>
        <v>227</v>
      </c>
      <c r="AO29" s="133">
        <f t="shared" si="3"/>
        <v>1.7874015748031496E-3</v>
      </c>
      <c r="AR29" s="128" t="s">
        <v>786</v>
      </c>
      <c r="AS29">
        <v>2003</v>
      </c>
      <c r="AT29">
        <v>9</v>
      </c>
      <c r="AU29">
        <v>27</v>
      </c>
      <c r="AV29">
        <f t="shared" si="24"/>
        <v>102</v>
      </c>
      <c r="AW29">
        <f t="shared" si="24"/>
        <v>177</v>
      </c>
      <c r="AX29" s="133">
        <f t="shared" si="4"/>
        <v>1.7352941176470588E-3</v>
      </c>
      <c r="BA29" s="136" t="s">
        <v>787</v>
      </c>
      <c r="BB29" s="28">
        <v>2004</v>
      </c>
      <c r="BC29" s="28">
        <v>6</v>
      </c>
      <c r="BD29">
        <v>27</v>
      </c>
      <c r="BE29">
        <f t="shared" si="25"/>
        <v>164</v>
      </c>
      <c r="BF29">
        <f t="shared" si="25"/>
        <v>301</v>
      </c>
      <c r="BG29" s="137">
        <f t="shared" si="5"/>
        <v>1.8353658536585367E-3</v>
      </c>
      <c r="BJ29" s="128" t="s">
        <v>788</v>
      </c>
      <c r="BK29">
        <v>2005</v>
      </c>
      <c r="BL29">
        <v>6</v>
      </c>
      <c r="BM29">
        <v>27</v>
      </c>
      <c r="BN29">
        <f t="shared" ref="BN29:BO29" si="451">BM29+96</f>
        <v>123</v>
      </c>
      <c r="BO29">
        <f t="shared" si="451"/>
        <v>219</v>
      </c>
      <c r="BP29" s="133">
        <f t="shared" si="6"/>
        <v>1.7804878048780488E-3</v>
      </c>
      <c r="BS29" s="128" t="s">
        <v>789</v>
      </c>
      <c r="BT29">
        <v>2006</v>
      </c>
      <c r="BU29">
        <v>7</v>
      </c>
      <c r="BV29">
        <v>27</v>
      </c>
      <c r="BW29">
        <f t="shared" ref="BW29:BX29" si="452">BV29+115</f>
        <v>142</v>
      </c>
      <c r="BX29">
        <f t="shared" si="452"/>
        <v>257</v>
      </c>
      <c r="BY29" s="133">
        <f t="shared" si="7"/>
        <v>1.8098591549295774E-3</v>
      </c>
      <c r="CB29" s="128" t="s">
        <v>790</v>
      </c>
      <c r="CC29">
        <v>2007</v>
      </c>
      <c r="CD29">
        <v>8</v>
      </c>
      <c r="CE29">
        <v>27</v>
      </c>
      <c r="CF29">
        <f t="shared" ref="CF29:CG29" si="453">CE29+115</f>
        <v>142</v>
      </c>
      <c r="CG29">
        <f t="shared" si="453"/>
        <v>257</v>
      </c>
      <c r="CH29" s="133">
        <f t="shared" si="8"/>
        <v>1.8098591549295774E-3</v>
      </c>
      <c r="CK29" s="128" t="s">
        <v>791</v>
      </c>
      <c r="CL29">
        <v>2008</v>
      </c>
      <c r="CM29">
        <v>7</v>
      </c>
      <c r="CN29">
        <v>27</v>
      </c>
      <c r="CO29">
        <f t="shared" ref="CO29:CP29" si="454">CN29+115</f>
        <v>142</v>
      </c>
      <c r="CP29">
        <f t="shared" si="454"/>
        <v>257</v>
      </c>
      <c r="CQ29" s="133">
        <f t="shared" si="9"/>
        <v>1.8098591549295774E-3</v>
      </c>
      <c r="CT29" s="128" t="s">
        <v>792</v>
      </c>
      <c r="CU29">
        <v>2009</v>
      </c>
      <c r="CV29">
        <v>8</v>
      </c>
      <c r="CW29">
        <v>27</v>
      </c>
      <c r="CX29">
        <f t="shared" ref="CX29:CY29" si="455">CW29+80</f>
        <v>107</v>
      </c>
      <c r="CY29">
        <f t="shared" si="455"/>
        <v>187</v>
      </c>
      <c r="CZ29" s="133">
        <f t="shared" si="10"/>
        <v>1.7476635514018693E-3</v>
      </c>
      <c r="DC29" s="128" t="s">
        <v>793</v>
      </c>
      <c r="DD29">
        <v>2010</v>
      </c>
      <c r="DE29">
        <v>8</v>
      </c>
      <c r="DF29">
        <v>27</v>
      </c>
      <c r="DG29">
        <f t="shared" ref="DG29:DH29" si="456">DF29+82</f>
        <v>109</v>
      </c>
      <c r="DH29">
        <f t="shared" si="456"/>
        <v>191</v>
      </c>
      <c r="DI29" s="133">
        <f t="shared" si="11"/>
        <v>1.7522935779816513E-3</v>
      </c>
      <c r="DL29" s="128" t="s">
        <v>794</v>
      </c>
      <c r="DM29">
        <v>2011</v>
      </c>
      <c r="DN29">
        <v>8</v>
      </c>
      <c r="DO29">
        <v>27</v>
      </c>
      <c r="DP29">
        <f t="shared" ref="DP29:DQ29" si="457">DO29+86</f>
        <v>113</v>
      </c>
      <c r="DQ29">
        <f t="shared" si="457"/>
        <v>199</v>
      </c>
      <c r="DR29" s="133">
        <f t="shared" si="12"/>
        <v>1.761061946902655E-3</v>
      </c>
      <c r="DU29" s="128" t="s">
        <v>795</v>
      </c>
      <c r="DV29">
        <v>2012</v>
      </c>
      <c r="DW29">
        <v>8</v>
      </c>
      <c r="DX29">
        <v>27</v>
      </c>
      <c r="DY29">
        <f t="shared" ref="DY29:DZ29" si="458">DX29+75</f>
        <v>102</v>
      </c>
      <c r="DZ29">
        <f t="shared" si="458"/>
        <v>177</v>
      </c>
      <c r="EA29" s="133">
        <f t="shared" si="13"/>
        <v>1.7352941176470588E-3</v>
      </c>
      <c r="ED29" s="128" t="s">
        <v>796</v>
      </c>
      <c r="EE29">
        <v>2013</v>
      </c>
      <c r="EF29">
        <v>8</v>
      </c>
      <c r="EG29">
        <v>27</v>
      </c>
      <c r="EH29">
        <f t="shared" ref="EH29:EI29" si="459">EG29+80</f>
        <v>107</v>
      </c>
      <c r="EI29">
        <f t="shared" si="459"/>
        <v>187</v>
      </c>
      <c r="EJ29" s="133">
        <f t="shared" si="14"/>
        <v>1.7476635514018693E-3</v>
      </c>
      <c r="EM29" s="128" t="s">
        <v>797</v>
      </c>
      <c r="EN29">
        <v>2014</v>
      </c>
      <c r="EO29">
        <v>7</v>
      </c>
      <c r="EP29">
        <v>27</v>
      </c>
      <c r="EQ29">
        <f t="shared" ref="EQ29:ER29" si="460">EP29+71</f>
        <v>98</v>
      </c>
      <c r="ER29">
        <f t="shared" si="460"/>
        <v>169</v>
      </c>
      <c r="ES29" s="133">
        <f t="shared" si="15"/>
        <v>1.7244897959183673E-3</v>
      </c>
      <c r="EV29" s="128" t="s">
        <v>798</v>
      </c>
      <c r="EW29">
        <v>2015</v>
      </c>
      <c r="EX29">
        <v>8</v>
      </c>
      <c r="EY29">
        <v>27</v>
      </c>
      <c r="EZ29">
        <f t="shared" ref="EZ29:FA29" si="461">EY29+80</f>
        <v>107</v>
      </c>
      <c r="FA29">
        <f t="shared" si="461"/>
        <v>187</v>
      </c>
      <c r="FB29" s="133">
        <f t="shared" si="16"/>
        <v>1.7476635514018693E-3</v>
      </c>
      <c r="FE29" s="128" t="s">
        <v>799</v>
      </c>
      <c r="FF29">
        <v>2016</v>
      </c>
      <c r="FG29">
        <v>7</v>
      </c>
      <c r="FH29">
        <v>27</v>
      </c>
      <c r="FI29">
        <f t="shared" ref="FI29:FJ29" si="462">FH29+84</f>
        <v>111</v>
      </c>
      <c r="FJ29">
        <f t="shared" si="462"/>
        <v>195</v>
      </c>
      <c r="FK29" s="133">
        <f t="shared" si="17"/>
        <v>1.7567567567567568E-3</v>
      </c>
      <c r="FN29" s="128" t="s">
        <v>800</v>
      </c>
      <c r="FO29">
        <v>2017</v>
      </c>
      <c r="FP29">
        <v>7</v>
      </c>
      <c r="FQ29">
        <v>27</v>
      </c>
      <c r="FR29">
        <f t="shared" ref="FR29:FS29" si="463">FQ29+102</f>
        <v>129</v>
      </c>
      <c r="FS29">
        <f t="shared" si="463"/>
        <v>231</v>
      </c>
      <c r="FT29" s="133">
        <f t="shared" si="18"/>
        <v>1.7906976744186047E-3</v>
      </c>
      <c r="FW29" s="128" t="s">
        <v>801</v>
      </c>
      <c r="FX29">
        <v>2018</v>
      </c>
      <c r="FY29">
        <v>6</v>
      </c>
      <c r="FZ29">
        <v>27</v>
      </c>
      <c r="GA29">
        <f t="shared" ref="GA29:GB29" si="464">FZ29+124</f>
        <v>151</v>
      </c>
      <c r="GB29">
        <f t="shared" si="464"/>
        <v>275</v>
      </c>
      <c r="GC29" s="133">
        <f t="shared" si="19"/>
        <v>1.8211920529801323E-3</v>
      </c>
      <c r="GF29" t="s">
        <v>2131</v>
      </c>
      <c r="GG29">
        <v>2019</v>
      </c>
      <c r="GH29">
        <v>7</v>
      </c>
      <c r="GI29">
        <v>27</v>
      </c>
      <c r="GJ29">
        <f t="shared" ref="GJ29:GK29" si="465">GI29+90</f>
        <v>117</v>
      </c>
      <c r="GK29">
        <f t="shared" si="465"/>
        <v>207</v>
      </c>
      <c r="GL29">
        <v>4.2857142857142859E-3</v>
      </c>
    </row>
    <row r="30" spans="1:194">
      <c r="Q30" s="128" t="s">
        <v>931</v>
      </c>
      <c r="R30">
        <v>2000</v>
      </c>
      <c r="S30">
        <v>6</v>
      </c>
      <c r="T30">
        <v>28</v>
      </c>
      <c r="U30">
        <f t="shared" si="21"/>
        <v>136</v>
      </c>
      <c r="V30">
        <f t="shared" si="21"/>
        <v>244</v>
      </c>
      <c r="W30" s="140">
        <f t="shared" si="1"/>
        <v>1.7941176470588236E-3</v>
      </c>
      <c r="X30" s="140"/>
      <c r="Z30" s="128" t="s">
        <v>803</v>
      </c>
      <c r="AA30">
        <v>2001</v>
      </c>
      <c r="AB30">
        <v>6</v>
      </c>
      <c r="AC30">
        <v>28</v>
      </c>
      <c r="AD30">
        <f t="shared" ref="AD30:AE30" si="466">AC30+105</f>
        <v>133</v>
      </c>
      <c r="AE30">
        <f t="shared" si="466"/>
        <v>238</v>
      </c>
      <c r="AF30" s="133">
        <f t="shared" si="2"/>
        <v>1.7894736842105263E-3</v>
      </c>
      <c r="AI30" s="136" t="s">
        <v>804</v>
      </c>
      <c r="AJ30" s="28">
        <v>2002</v>
      </c>
      <c r="AK30" s="28">
        <v>6</v>
      </c>
      <c r="AL30">
        <v>28</v>
      </c>
      <c r="AM30">
        <f t="shared" ref="AM30:AN30" si="467">AL30+100</f>
        <v>128</v>
      </c>
      <c r="AN30">
        <f t="shared" si="467"/>
        <v>228</v>
      </c>
      <c r="AO30" s="137">
        <f t="shared" si="3"/>
        <v>1.7812500000000001E-3</v>
      </c>
      <c r="AR30" s="128" t="s">
        <v>805</v>
      </c>
      <c r="AS30">
        <v>2003</v>
      </c>
      <c r="AT30">
        <v>9</v>
      </c>
      <c r="AU30">
        <v>28</v>
      </c>
      <c r="AV30">
        <f t="shared" si="24"/>
        <v>103</v>
      </c>
      <c r="AW30">
        <f t="shared" si="24"/>
        <v>178</v>
      </c>
      <c r="AX30" s="133">
        <f t="shared" si="4"/>
        <v>1.7281553398058251E-3</v>
      </c>
      <c r="BA30" s="128" t="s">
        <v>806</v>
      </c>
      <c r="BB30">
        <v>2004</v>
      </c>
      <c r="BC30">
        <v>7</v>
      </c>
      <c r="BD30">
        <v>28</v>
      </c>
      <c r="BE30">
        <f t="shared" si="25"/>
        <v>165</v>
      </c>
      <c r="BF30">
        <f t="shared" si="25"/>
        <v>302</v>
      </c>
      <c r="BG30" s="133">
        <f t="shared" si="5"/>
        <v>1.8303030303030304E-3</v>
      </c>
      <c r="BJ30" s="128" t="s">
        <v>807</v>
      </c>
      <c r="BK30">
        <v>2005</v>
      </c>
      <c r="BL30">
        <v>6</v>
      </c>
      <c r="BM30">
        <v>28</v>
      </c>
      <c r="BN30">
        <f t="shared" ref="BN30:BO30" si="468">BM30+96</f>
        <v>124</v>
      </c>
      <c r="BO30">
        <f t="shared" si="468"/>
        <v>220</v>
      </c>
      <c r="BP30" s="133">
        <f t="shared" si="6"/>
        <v>1.7741935483870967E-3</v>
      </c>
      <c r="BS30" s="128" t="s">
        <v>808</v>
      </c>
      <c r="BT30">
        <v>2006</v>
      </c>
      <c r="BU30">
        <v>7</v>
      </c>
      <c r="BV30">
        <v>28</v>
      </c>
      <c r="BW30">
        <f t="shared" ref="BW30:BX30" si="469">BV30+115</f>
        <v>143</v>
      </c>
      <c r="BX30">
        <f t="shared" si="469"/>
        <v>258</v>
      </c>
      <c r="BY30" s="133">
        <f t="shared" si="7"/>
        <v>1.8041958041958041E-3</v>
      </c>
      <c r="CB30" s="128" t="s">
        <v>809</v>
      </c>
      <c r="CC30">
        <v>2007</v>
      </c>
      <c r="CD30">
        <v>8</v>
      </c>
      <c r="CE30">
        <v>28</v>
      </c>
      <c r="CF30">
        <f t="shared" ref="CF30:CG30" si="470">CE30+115</f>
        <v>143</v>
      </c>
      <c r="CG30">
        <f t="shared" si="470"/>
        <v>258</v>
      </c>
      <c r="CH30" s="133">
        <f t="shared" si="8"/>
        <v>1.8041958041958041E-3</v>
      </c>
      <c r="CK30" s="128" t="s">
        <v>810</v>
      </c>
      <c r="CL30">
        <v>2008</v>
      </c>
      <c r="CM30">
        <v>7</v>
      </c>
      <c r="CN30">
        <v>28</v>
      </c>
      <c r="CO30">
        <f t="shared" ref="CO30:CP30" si="471">CN30+115</f>
        <v>143</v>
      </c>
      <c r="CP30">
        <f t="shared" si="471"/>
        <v>258</v>
      </c>
      <c r="CQ30" s="133">
        <f t="shared" si="9"/>
        <v>1.8041958041958041E-3</v>
      </c>
      <c r="CT30" s="128" t="s">
        <v>811</v>
      </c>
      <c r="CU30">
        <v>2009</v>
      </c>
      <c r="CV30">
        <v>8</v>
      </c>
      <c r="CW30">
        <v>28</v>
      </c>
      <c r="CX30">
        <f t="shared" ref="CX30:CY30" si="472">CW30+80</f>
        <v>108</v>
      </c>
      <c r="CY30">
        <f t="shared" si="472"/>
        <v>188</v>
      </c>
      <c r="CZ30" s="133">
        <f t="shared" si="10"/>
        <v>1.7407407407407406E-3</v>
      </c>
      <c r="DC30" s="128" t="s">
        <v>812</v>
      </c>
      <c r="DD30">
        <v>2010</v>
      </c>
      <c r="DE30">
        <v>8</v>
      </c>
      <c r="DF30">
        <v>28</v>
      </c>
      <c r="DG30">
        <f t="shared" ref="DG30:DH30" si="473">DF30+82</f>
        <v>110</v>
      </c>
      <c r="DH30">
        <f t="shared" si="473"/>
        <v>192</v>
      </c>
      <c r="DI30" s="133">
        <f t="shared" si="11"/>
        <v>1.7454545454545453E-3</v>
      </c>
      <c r="DL30" s="128" t="s">
        <v>813</v>
      </c>
      <c r="DM30">
        <v>2011</v>
      </c>
      <c r="DN30">
        <v>8</v>
      </c>
      <c r="DO30">
        <v>28</v>
      </c>
      <c r="DP30">
        <f t="shared" ref="DP30:DQ30" si="474">DO30+86</f>
        <v>114</v>
      </c>
      <c r="DQ30">
        <f t="shared" si="474"/>
        <v>200</v>
      </c>
      <c r="DR30" s="133">
        <f t="shared" si="12"/>
        <v>1.7543859649122805E-3</v>
      </c>
      <c r="DU30" s="128" t="s">
        <v>814</v>
      </c>
      <c r="DV30">
        <v>2012</v>
      </c>
      <c r="DW30">
        <v>8</v>
      </c>
      <c r="DX30">
        <v>28</v>
      </c>
      <c r="DY30">
        <f t="shared" ref="DY30:DZ30" si="475">DX30+75</f>
        <v>103</v>
      </c>
      <c r="DZ30">
        <f t="shared" si="475"/>
        <v>178</v>
      </c>
      <c r="EA30" s="133">
        <f t="shared" si="13"/>
        <v>1.7281553398058251E-3</v>
      </c>
      <c r="ED30" s="128" t="s">
        <v>815</v>
      </c>
      <c r="EE30">
        <v>2013</v>
      </c>
      <c r="EF30">
        <v>8</v>
      </c>
      <c r="EG30">
        <v>28</v>
      </c>
      <c r="EH30">
        <f t="shared" ref="EH30:EI30" si="476">EG30+80</f>
        <v>108</v>
      </c>
      <c r="EI30">
        <f t="shared" si="476"/>
        <v>188</v>
      </c>
      <c r="EJ30" s="133">
        <f t="shared" si="14"/>
        <v>1.7407407407407406E-3</v>
      </c>
      <c r="EM30" s="128" t="s">
        <v>816</v>
      </c>
      <c r="EN30">
        <v>2014</v>
      </c>
      <c r="EO30">
        <v>7</v>
      </c>
      <c r="EP30">
        <v>28</v>
      </c>
      <c r="EQ30">
        <f t="shared" ref="EQ30:ER30" si="477">EP30+71</f>
        <v>99</v>
      </c>
      <c r="ER30">
        <f t="shared" si="477"/>
        <v>170</v>
      </c>
      <c r="ES30" s="133">
        <f t="shared" si="15"/>
        <v>1.7171717171717172E-3</v>
      </c>
      <c r="EV30" s="128" t="s">
        <v>817</v>
      </c>
      <c r="EW30">
        <v>2015</v>
      </c>
      <c r="EX30">
        <v>8</v>
      </c>
      <c r="EY30">
        <v>28</v>
      </c>
      <c r="EZ30">
        <f t="shared" ref="EZ30:FA30" si="478">EY30+80</f>
        <v>108</v>
      </c>
      <c r="FA30">
        <f t="shared" si="478"/>
        <v>188</v>
      </c>
      <c r="FB30" s="133">
        <f t="shared" si="16"/>
        <v>1.7407407407407406E-3</v>
      </c>
      <c r="FE30" s="128" t="s">
        <v>818</v>
      </c>
      <c r="FF30">
        <v>2016</v>
      </c>
      <c r="FG30">
        <v>7</v>
      </c>
      <c r="FH30">
        <v>28</v>
      </c>
      <c r="FI30">
        <f t="shared" ref="FI30:FJ30" si="479">FH30+84</f>
        <v>112</v>
      </c>
      <c r="FJ30">
        <f t="shared" si="479"/>
        <v>196</v>
      </c>
      <c r="FK30" s="133">
        <f t="shared" si="17"/>
        <v>1.75E-3</v>
      </c>
      <c r="FN30" s="128" t="s">
        <v>819</v>
      </c>
      <c r="FO30">
        <v>2017</v>
      </c>
      <c r="FP30">
        <v>7</v>
      </c>
      <c r="FQ30">
        <v>28</v>
      </c>
      <c r="FR30">
        <f t="shared" ref="FR30:FS30" si="480">FQ30+102</f>
        <v>130</v>
      </c>
      <c r="FS30">
        <f t="shared" si="480"/>
        <v>232</v>
      </c>
      <c r="FT30" s="133">
        <f t="shared" si="18"/>
        <v>1.7846153846153847E-3</v>
      </c>
      <c r="FW30" s="128" t="s">
        <v>820</v>
      </c>
      <c r="FX30">
        <v>2018</v>
      </c>
      <c r="FY30">
        <v>6</v>
      </c>
      <c r="FZ30">
        <v>28</v>
      </c>
      <c r="GA30">
        <f t="shared" ref="GA30:GB30" si="481">FZ30+124</f>
        <v>152</v>
      </c>
      <c r="GB30">
        <f t="shared" si="481"/>
        <v>276</v>
      </c>
      <c r="GC30" s="133">
        <f t="shared" si="19"/>
        <v>1.8157894736842107E-3</v>
      </c>
      <c r="GF30" t="s">
        <v>2132</v>
      </c>
      <c r="GG30">
        <v>2019</v>
      </c>
      <c r="GH30">
        <v>7</v>
      </c>
      <c r="GI30">
        <v>28</v>
      </c>
      <c r="GJ30">
        <f t="shared" ref="GJ30:GK30" si="482">GI30+90</f>
        <v>118</v>
      </c>
      <c r="GK30">
        <f t="shared" si="482"/>
        <v>208</v>
      </c>
      <c r="GL30">
        <v>1.4999999999999999E-2</v>
      </c>
    </row>
    <row r="31" spans="1:194">
      <c r="Q31" s="128" t="s">
        <v>950</v>
      </c>
      <c r="R31">
        <v>2000</v>
      </c>
      <c r="S31">
        <v>6</v>
      </c>
      <c r="T31">
        <v>29</v>
      </c>
      <c r="U31">
        <f t="shared" si="21"/>
        <v>137</v>
      </c>
      <c r="V31">
        <f t="shared" si="21"/>
        <v>245</v>
      </c>
      <c r="W31" s="140">
        <f t="shared" si="1"/>
        <v>1.7883211678832115E-3</v>
      </c>
      <c r="X31" s="140"/>
      <c r="Z31" s="128" t="s">
        <v>822</v>
      </c>
      <c r="AA31">
        <v>2001</v>
      </c>
      <c r="AB31">
        <v>6</v>
      </c>
      <c r="AC31">
        <v>29</v>
      </c>
      <c r="AD31">
        <f t="shared" ref="AD31:AE31" si="483">AC31+105</f>
        <v>134</v>
      </c>
      <c r="AE31">
        <f t="shared" si="483"/>
        <v>239</v>
      </c>
      <c r="AF31" s="133">
        <f t="shared" si="2"/>
        <v>1.7835820895522388E-3</v>
      </c>
      <c r="AI31" s="128" t="s">
        <v>823</v>
      </c>
      <c r="AJ31">
        <v>2002</v>
      </c>
      <c r="AK31">
        <v>7</v>
      </c>
      <c r="AL31">
        <v>29</v>
      </c>
      <c r="AM31">
        <f t="shared" ref="AM31:AN31" si="484">AL31+100</f>
        <v>129</v>
      </c>
      <c r="AN31">
        <f t="shared" si="484"/>
        <v>229</v>
      </c>
      <c r="AO31" s="133">
        <f t="shared" si="3"/>
        <v>1.7751937984496124E-3</v>
      </c>
      <c r="AR31" s="128" t="s">
        <v>824</v>
      </c>
      <c r="AS31">
        <v>2003</v>
      </c>
      <c r="AT31">
        <v>9</v>
      </c>
      <c r="AU31">
        <v>29</v>
      </c>
      <c r="AV31">
        <f t="shared" si="24"/>
        <v>104</v>
      </c>
      <c r="AW31">
        <f t="shared" si="24"/>
        <v>179</v>
      </c>
      <c r="AX31" s="133">
        <f t="shared" si="4"/>
        <v>1.7211538461538462E-3</v>
      </c>
      <c r="BA31" s="128" t="s">
        <v>825</v>
      </c>
      <c r="BB31">
        <v>2004</v>
      </c>
      <c r="BC31">
        <v>7</v>
      </c>
      <c r="BD31">
        <v>29</v>
      </c>
      <c r="BE31">
        <f t="shared" si="25"/>
        <v>166</v>
      </c>
      <c r="BF31">
        <f t="shared" si="25"/>
        <v>303</v>
      </c>
      <c r="BG31" s="133">
        <f t="shared" si="5"/>
        <v>1.8253012048192771E-3</v>
      </c>
      <c r="BJ31" s="128" t="s">
        <v>826</v>
      </c>
      <c r="BK31">
        <v>2005</v>
      </c>
      <c r="BL31">
        <v>6</v>
      </c>
      <c r="BM31">
        <v>29</v>
      </c>
      <c r="BN31">
        <f t="shared" ref="BN31:BO31" si="485">BM31+96</f>
        <v>125</v>
      </c>
      <c r="BO31">
        <f t="shared" si="485"/>
        <v>221</v>
      </c>
      <c r="BP31" s="133">
        <f t="shared" si="6"/>
        <v>1.768E-3</v>
      </c>
      <c r="BS31" s="128" t="s">
        <v>827</v>
      </c>
      <c r="BT31">
        <v>2006</v>
      </c>
      <c r="BU31">
        <v>7</v>
      </c>
      <c r="BV31">
        <v>29</v>
      </c>
      <c r="BW31">
        <f t="shared" ref="BW31:BX31" si="486">BV31+115</f>
        <v>144</v>
      </c>
      <c r="BX31">
        <f t="shared" si="486"/>
        <v>259</v>
      </c>
      <c r="BY31" s="133">
        <f t="shared" si="7"/>
        <v>1.7986111111111111E-3</v>
      </c>
      <c r="CB31" s="128" t="s">
        <v>828</v>
      </c>
      <c r="CC31">
        <v>2007</v>
      </c>
      <c r="CD31">
        <v>8</v>
      </c>
      <c r="CE31">
        <v>29</v>
      </c>
      <c r="CF31">
        <f t="shared" ref="CF31:CG31" si="487">CE31+115</f>
        <v>144</v>
      </c>
      <c r="CG31">
        <f t="shared" si="487"/>
        <v>259</v>
      </c>
      <c r="CH31" s="133">
        <f t="shared" si="8"/>
        <v>1.7986111111111111E-3</v>
      </c>
      <c r="CK31" s="128" t="s">
        <v>829</v>
      </c>
      <c r="CL31">
        <v>2008</v>
      </c>
      <c r="CM31">
        <v>7</v>
      </c>
      <c r="CN31">
        <v>29</v>
      </c>
      <c r="CO31">
        <f t="shared" ref="CO31:CP31" si="488">CN31+115</f>
        <v>144</v>
      </c>
      <c r="CP31">
        <f t="shared" si="488"/>
        <v>259</v>
      </c>
      <c r="CQ31" s="133">
        <f t="shared" si="9"/>
        <v>1.7986111111111111E-3</v>
      </c>
      <c r="CT31" s="128" t="s">
        <v>830</v>
      </c>
      <c r="CU31">
        <v>2009</v>
      </c>
      <c r="CV31">
        <v>8</v>
      </c>
      <c r="CW31">
        <v>29</v>
      </c>
      <c r="CX31">
        <f t="shared" ref="CX31:CY31" si="489">CW31+80</f>
        <v>109</v>
      </c>
      <c r="CY31">
        <f t="shared" si="489"/>
        <v>189</v>
      </c>
      <c r="CZ31" s="133">
        <f t="shared" si="10"/>
        <v>1.7339449541284404E-3</v>
      </c>
      <c r="DC31" s="128" t="s">
        <v>831</v>
      </c>
      <c r="DD31">
        <v>2010</v>
      </c>
      <c r="DE31">
        <v>8</v>
      </c>
      <c r="DF31">
        <v>29</v>
      </c>
      <c r="DG31">
        <f t="shared" ref="DG31:DH31" si="490">DF31+82</f>
        <v>111</v>
      </c>
      <c r="DH31">
        <f t="shared" si="490"/>
        <v>193</v>
      </c>
      <c r="DI31" s="133">
        <f t="shared" si="11"/>
        <v>1.7387387387387387E-3</v>
      </c>
      <c r="DL31" s="128" t="s">
        <v>832</v>
      </c>
      <c r="DM31">
        <v>2011</v>
      </c>
      <c r="DN31">
        <v>8</v>
      </c>
      <c r="DO31">
        <v>29</v>
      </c>
      <c r="DP31">
        <f t="shared" ref="DP31:DQ31" si="491">DO31+86</f>
        <v>115</v>
      </c>
      <c r="DQ31">
        <f t="shared" si="491"/>
        <v>201</v>
      </c>
      <c r="DR31" s="133">
        <f t="shared" si="12"/>
        <v>1.7478260869565217E-3</v>
      </c>
      <c r="DU31" s="128" t="s">
        <v>833</v>
      </c>
      <c r="DV31">
        <v>2012</v>
      </c>
      <c r="DW31">
        <v>8</v>
      </c>
      <c r="DX31">
        <v>29</v>
      </c>
      <c r="DY31">
        <f t="shared" ref="DY31:DZ31" si="492">DX31+75</f>
        <v>104</v>
      </c>
      <c r="DZ31">
        <f t="shared" si="492"/>
        <v>179</v>
      </c>
      <c r="EA31" s="133">
        <f t="shared" si="13"/>
        <v>1.7211538461538462E-3</v>
      </c>
      <c r="ED31" s="128" t="s">
        <v>834</v>
      </c>
      <c r="EE31">
        <v>2013</v>
      </c>
      <c r="EF31">
        <v>8</v>
      </c>
      <c r="EG31">
        <v>29</v>
      </c>
      <c r="EH31">
        <f t="shared" ref="EH31:EI31" si="493">EG31+80</f>
        <v>109</v>
      </c>
      <c r="EI31">
        <f t="shared" si="493"/>
        <v>189</v>
      </c>
      <c r="EJ31" s="133">
        <f t="shared" si="14"/>
        <v>1.7339449541284404E-3</v>
      </c>
      <c r="EM31" s="128" t="s">
        <v>835</v>
      </c>
      <c r="EN31">
        <v>2014</v>
      </c>
      <c r="EO31">
        <v>8</v>
      </c>
      <c r="EP31">
        <v>29</v>
      </c>
      <c r="EQ31">
        <f t="shared" ref="EQ31:ER31" si="494">EP31+71</f>
        <v>100</v>
      </c>
      <c r="ER31">
        <f t="shared" si="494"/>
        <v>171</v>
      </c>
      <c r="ES31" s="133">
        <f t="shared" si="15"/>
        <v>1.7099999999999999E-3</v>
      </c>
      <c r="EV31" s="128" t="s">
        <v>836</v>
      </c>
      <c r="EW31">
        <v>2015</v>
      </c>
      <c r="EX31">
        <v>9</v>
      </c>
      <c r="EY31">
        <v>29</v>
      </c>
      <c r="EZ31">
        <f t="shared" ref="EZ31:FA31" si="495">EY31+80</f>
        <v>109</v>
      </c>
      <c r="FA31">
        <f t="shared" si="495"/>
        <v>189</v>
      </c>
      <c r="FB31" s="133">
        <f t="shared" si="16"/>
        <v>1.7339449541284404E-3</v>
      </c>
      <c r="FE31" s="128" t="s">
        <v>837</v>
      </c>
      <c r="FF31">
        <v>2016</v>
      </c>
      <c r="FG31">
        <v>8</v>
      </c>
      <c r="FH31">
        <v>29</v>
      </c>
      <c r="FI31">
        <f t="shared" ref="FI31:FJ31" si="496">FH31+84</f>
        <v>113</v>
      </c>
      <c r="FJ31">
        <f t="shared" si="496"/>
        <v>197</v>
      </c>
      <c r="FK31" s="133">
        <f t="shared" si="17"/>
        <v>1.7433628318584071E-3</v>
      </c>
      <c r="FN31" s="128" t="s">
        <v>838</v>
      </c>
      <c r="FO31">
        <v>2017</v>
      </c>
      <c r="FP31">
        <v>8</v>
      </c>
      <c r="FQ31">
        <v>29</v>
      </c>
      <c r="FR31">
        <f t="shared" ref="FR31:FS31" si="497">FQ31+102</f>
        <v>131</v>
      </c>
      <c r="FS31">
        <f t="shared" si="497"/>
        <v>233</v>
      </c>
      <c r="FT31" s="133">
        <f t="shared" si="18"/>
        <v>1.7786259541984733E-3</v>
      </c>
      <c r="FW31" s="128" t="s">
        <v>839</v>
      </c>
      <c r="FX31">
        <v>2018</v>
      </c>
      <c r="FY31">
        <v>6</v>
      </c>
      <c r="FZ31">
        <v>29</v>
      </c>
      <c r="GA31">
        <f t="shared" ref="GA31:GB31" si="498">FZ31+124</f>
        <v>153</v>
      </c>
      <c r="GB31">
        <f t="shared" si="498"/>
        <v>277</v>
      </c>
      <c r="GC31" s="133">
        <f t="shared" si="19"/>
        <v>1.8104575163398692E-3</v>
      </c>
      <c r="GF31" t="s">
        <v>2133</v>
      </c>
      <c r="GG31">
        <v>2019</v>
      </c>
      <c r="GH31">
        <v>7</v>
      </c>
      <c r="GI31">
        <v>29</v>
      </c>
      <c r="GJ31">
        <f t="shared" ref="GJ31:GK31" si="499">GI31+90</f>
        <v>119</v>
      </c>
      <c r="GK31">
        <f t="shared" si="499"/>
        <v>209</v>
      </c>
      <c r="GL31">
        <v>3.3333333333333335E-3</v>
      </c>
    </row>
    <row r="32" spans="1:194">
      <c r="Q32" s="128" t="s">
        <v>969</v>
      </c>
      <c r="R32">
        <v>2000</v>
      </c>
      <c r="S32">
        <v>6</v>
      </c>
      <c r="T32">
        <v>30</v>
      </c>
      <c r="U32">
        <f t="shared" si="21"/>
        <v>138</v>
      </c>
      <c r="V32">
        <f t="shared" si="21"/>
        <v>246</v>
      </c>
      <c r="W32" s="140">
        <f t="shared" si="1"/>
        <v>1.7826086956521739E-3</v>
      </c>
      <c r="X32" s="140"/>
      <c r="Z32" s="128" t="s">
        <v>841</v>
      </c>
      <c r="AA32">
        <v>2001</v>
      </c>
      <c r="AB32">
        <v>6</v>
      </c>
      <c r="AC32">
        <v>30</v>
      </c>
      <c r="AD32">
        <f t="shared" ref="AD32:AE32" si="500">AC32+105</f>
        <v>135</v>
      </c>
      <c r="AE32">
        <f t="shared" si="500"/>
        <v>240</v>
      </c>
      <c r="AF32" s="133">
        <f t="shared" si="2"/>
        <v>1.7777777777777776E-3</v>
      </c>
      <c r="AI32" s="128" t="s">
        <v>842</v>
      </c>
      <c r="AJ32">
        <v>2002</v>
      </c>
      <c r="AK32">
        <v>7</v>
      </c>
      <c r="AL32">
        <v>30</v>
      </c>
      <c r="AM32">
        <f t="shared" ref="AM32:AN32" si="501">AL32+100</f>
        <v>130</v>
      </c>
      <c r="AN32">
        <f t="shared" si="501"/>
        <v>230</v>
      </c>
      <c r="AO32" s="133">
        <f t="shared" si="3"/>
        <v>1.7692307692307693E-3</v>
      </c>
      <c r="AR32" s="128" t="s">
        <v>843</v>
      </c>
      <c r="AS32">
        <v>2003</v>
      </c>
      <c r="AT32">
        <v>9</v>
      </c>
      <c r="AU32">
        <v>30</v>
      </c>
      <c r="AV32">
        <f t="shared" si="24"/>
        <v>105</v>
      </c>
      <c r="AW32">
        <f t="shared" si="24"/>
        <v>180</v>
      </c>
      <c r="AX32" s="133">
        <f t="shared" si="4"/>
        <v>1.7142857142857142E-3</v>
      </c>
      <c r="BA32" s="128" t="s">
        <v>844</v>
      </c>
      <c r="BB32">
        <v>2004</v>
      </c>
      <c r="BC32">
        <v>7</v>
      </c>
      <c r="BD32">
        <v>30</v>
      </c>
      <c r="BE32">
        <f t="shared" si="25"/>
        <v>167</v>
      </c>
      <c r="BF32">
        <f t="shared" si="25"/>
        <v>304</v>
      </c>
      <c r="BG32" s="133">
        <f t="shared" si="5"/>
        <v>1.8203592814371257E-3</v>
      </c>
      <c r="BJ32" s="136" t="s">
        <v>845</v>
      </c>
      <c r="BK32" s="28">
        <v>2005</v>
      </c>
      <c r="BL32" s="28">
        <v>6</v>
      </c>
      <c r="BM32">
        <v>30</v>
      </c>
      <c r="BN32">
        <f t="shared" ref="BN32:BO32" si="502">BM32+96</f>
        <v>126</v>
      </c>
      <c r="BO32">
        <f t="shared" si="502"/>
        <v>222</v>
      </c>
      <c r="BP32" s="137">
        <f t="shared" si="6"/>
        <v>1.7619047619047618E-3</v>
      </c>
      <c r="BS32" s="128" t="s">
        <v>846</v>
      </c>
      <c r="BT32">
        <v>2006</v>
      </c>
      <c r="BU32">
        <v>8</v>
      </c>
      <c r="BV32">
        <v>30</v>
      </c>
      <c r="BW32">
        <f t="shared" ref="BW32:BX32" si="503">BV32+115</f>
        <v>145</v>
      </c>
      <c r="BX32">
        <f t="shared" si="503"/>
        <v>260</v>
      </c>
      <c r="BY32" s="133">
        <f t="shared" si="7"/>
        <v>1.7931034482758621E-3</v>
      </c>
      <c r="CB32" s="128" t="s">
        <v>847</v>
      </c>
      <c r="CC32">
        <v>2007</v>
      </c>
      <c r="CD32">
        <v>8</v>
      </c>
      <c r="CE32">
        <v>30</v>
      </c>
      <c r="CF32">
        <f t="shared" ref="CF32:CG32" si="504">CE32+115</f>
        <v>145</v>
      </c>
      <c r="CG32">
        <f t="shared" si="504"/>
        <v>260</v>
      </c>
      <c r="CH32" s="133">
        <f t="shared" si="8"/>
        <v>1.7931034482758621E-3</v>
      </c>
      <c r="CK32" s="128" t="s">
        <v>848</v>
      </c>
      <c r="CL32">
        <v>2008</v>
      </c>
      <c r="CM32">
        <v>7</v>
      </c>
      <c r="CN32">
        <v>30</v>
      </c>
      <c r="CO32">
        <f t="shared" ref="CO32:CP32" si="505">CN32+115</f>
        <v>145</v>
      </c>
      <c r="CP32">
        <f t="shared" si="505"/>
        <v>260</v>
      </c>
      <c r="CQ32" s="133">
        <f t="shared" si="9"/>
        <v>1.7931034482758621E-3</v>
      </c>
      <c r="CT32" s="128" t="s">
        <v>849</v>
      </c>
      <c r="CU32">
        <v>2009</v>
      </c>
      <c r="CV32">
        <v>8</v>
      </c>
      <c r="CW32">
        <v>30</v>
      </c>
      <c r="CX32">
        <f t="shared" ref="CX32:CY32" si="506">CW32+80</f>
        <v>110</v>
      </c>
      <c r="CY32">
        <f t="shared" si="506"/>
        <v>190</v>
      </c>
      <c r="CZ32" s="133">
        <f t="shared" si="10"/>
        <v>1.7272727272727272E-3</v>
      </c>
      <c r="DC32" s="128" t="s">
        <v>850</v>
      </c>
      <c r="DD32">
        <v>2010</v>
      </c>
      <c r="DE32">
        <v>8</v>
      </c>
      <c r="DF32">
        <v>30</v>
      </c>
      <c r="DG32">
        <f t="shared" ref="DG32:DH32" si="507">DF32+82</f>
        <v>112</v>
      </c>
      <c r="DH32">
        <f t="shared" si="507"/>
        <v>194</v>
      </c>
      <c r="DI32" s="133">
        <f t="shared" si="11"/>
        <v>1.7321428571428572E-3</v>
      </c>
      <c r="DL32" s="128" t="s">
        <v>851</v>
      </c>
      <c r="DM32">
        <v>2011</v>
      </c>
      <c r="DN32">
        <v>8</v>
      </c>
      <c r="DO32">
        <v>30</v>
      </c>
      <c r="DP32">
        <f t="shared" ref="DP32:DQ32" si="508">DO32+86</f>
        <v>116</v>
      </c>
      <c r="DQ32">
        <f t="shared" si="508"/>
        <v>202</v>
      </c>
      <c r="DR32" s="133">
        <f t="shared" si="12"/>
        <v>1.7413793103448277E-3</v>
      </c>
      <c r="DU32" s="128" t="s">
        <v>852</v>
      </c>
      <c r="DV32">
        <v>2012</v>
      </c>
      <c r="DW32">
        <v>9</v>
      </c>
      <c r="DX32">
        <v>30</v>
      </c>
      <c r="DY32">
        <f t="shared" ref="DY32:DZ32" si="509">DX32+75</f>
        <v>105</v>
      </c>
      <c r="DZ32">
        <f t="shared" si="509"/>
        <v>180</v>
      </c>
      <c r="EA32" s="133">
        <f t="shared" si="13"/>
        <v>1.7142857142857142E-3</v>
      </c>
      <c r="ED32" s="128" t="s">
        <v>853</v>
      </c>
      <c r="EE32">
        <v>2013</v>
      </c>
      <c r="EF32">
        <v>8</v>
      </c>
      <c r="EG32">
        <v>30</v>
      </c>
      <c r="EH32">
        <f t="shared" ref="EH32:EI32" si="510">EG32+80</f>
        <v>110</v>
      </c>
      <c r="EI32">
        <f t="shared" si="510"/>
        <v>190</v>
      </c>
      <c r="EJ32" s="133">
        <f t="shared" si="14"/>
        <v>1.7272727272727272E-3</v>
      </c>
      <c r="EM32" s="128" t="s">
        <v>854</v>
      </c>
      <c r="EN32">
        <v>2014</v>
      </c>
      <c r="EO32">
        <v>8</v>
      </c>
      <c r="EP32">
        <v>30</v>
      </c>
      <c r="EQ32">
        <f t="shared" ref="EQ32:ER32" si="511">EP32+71</f>
        <v>101</v>
      </c>
      <c r="ER32">
        <f t="shared" si="511"/>
        <v>172</v>
      </c>
      <c r="ES32" s="133">
        <f t="shared" si="15"/>
        <v>1.702970297029703E-3</v>
      </c>
      <c r="EV32" s="128" t="s">
        <v>855</v>
      </c>
      <c r="EW32">
        <v>2015</v>
      </c>
      <c r="EX32">
        <v>9</v>
      </c>
      <c r="EY32">
        <v>30</v>
      </c>
      <c r="EZ32">
        <f t="shared" ref="EZ32:FA32" si="512">EY32+80</f>
        <v>110</v>
      </c>
      <c r="FA32">
        <f t="shared" si="512"/>
        <v>190</v>
      </c>
      <c r="FB32" s="133">
        <f t="shared" si="16"/>
        <v>1.7272727272727272E-3</v>
      </c>
      <c r="FE32" s="128" t="s">
        <v>856</v>
      </c>
      <c r="FF32">
        <v>2016</v>
      </c>
      <c r="FG32">
        <v>8</v>
      </c>
      <c r="FH32">
        <v>30</v>
      </c>
      <c r="FI32">
        <f t="shared" ref="FI32:FJ32" si="513">FH32+84</f>
        <v>114</v>
      </c>
      <c r="FJ32">
        <f t="shared" si="513"/>
        <v>198</v>
      </c>
      <c r="FK32" s="133">
        <f t="shared" si="17"/>
        <v>1.7368421052631579E-3</v>
      </c>
      <c r="FN32" s="128" t="s">
        <v>857</v>
      </c>
      <c r="FO32">
        <v>2017</v>
      </c>
      <c r="FP32">
        <v>8</v>
      </c>
      <c r="FQ32">
        <v>30</v>
      </c>
      <c r="FR32">
        <f t="shared" ref="FR32:FS32" si="514">FQ32+102</f>
        <v>132</v>
      </c>
      <c r="FS32">
        <f t="shared" si="514"/>
        <v>234</v>
      </c>
      <c r="FT32" s="133">
        <f t="shared" si="18"/>
        <v>1.7727272727272726E-3</v>
      </c>
      <c r="FW32" s="128" t="s">
        <v>858</v>
      </c>
      <c r="FX32">
        <v>2018</v>
      </c>
      <c r="FY32">
        <v>6</v>
      </c>
      <c r="FZ32">
        <v>30</v>
      </c>
      <c r="GA32">
        <f t="shared" ref="GA32:GB32" si="515">FZ32+124</f>
        <v>154</v>
      </c>
      <c r="GB32">
        <f t="shared" si="515"/>
        <v>278</v>
      </c>
      <c r="GC32" s="133">
        <f t="shared" si="19"/>
        <v>1.8051948051948053E-3</v>
      </c>
      <c r="GF32" t="s">
        <v>2134</v>
      </c>
      <c r="GG32">
        <v>2019</v>
      </c>
      <c r="GH32">
        <v>7</v>
      </c>
      <c r="GI32">
        <v>30</v>
      </c>
      <c r="GJ32">
        <f t="shared" ref="GJ32:GK32" si="516">GI32+90</f>
        <v>120</v>
      </c>
      <c r="GK32">
        <f t="shared" si="516"/>
        <v>210</v>
      </c>
      <c r="GL32">
        <v>8.3333333333333332E-3</v>
      </c>
    </row>
    <row r="33" spans="17:194">
      <c r="Q33" s="128" t="s">
        <v>988</v>
      </c>
      <c r="R33">
        <v>2000</v>
      </c>
      <c r="S33">
        <v>6</v>
      </c>
      <c r="T33">
        <v>31</v>
      </c>
      <c r="U33">
        <f t="shared" si="21"/>
        <v>139</v>
      </c>
      <c r="V33">
        <f t="shared" si="21"/>
        <v>247</v>
      </c>
      <c r="W33" s="140">
        <f t="shared" si="1"/>
        <v>1.7769784172661871E-3</v>
      </c>
      <c r="X33" s="140"/>
      <c r="Z33" s="128" t="s">
        <v>860</v>
      </c>
      <c r="AA33">
        <v>2001</v>
      </c>
      <c r="AB33">
        <v>6</v>
      </c>
      <c r="AC33">
        <v>31</v>
      </c>
      <c r="AD33">
        <f t="shared" ref="AD33:AE33" si="517">AC33+105</f>
        <v>136</v>
      </c>
      <c r="AE33">
        <f t="shared" si="517"/>
        <v>241</v>
      </c>
      <c r="AF33" s="133">
        <f t="shared" si="2"/>
        <v>1.7720588235294117E-3</v>
      </c>
      <c r="AI33" s="128" t="s">
        <v>861</v>
      </c>
      <c r="AJ33">
        <v>2002</v>
      </c>
      <c r="AK33">
        <v>7</v>
      </c>
      <c r="AL33">
        <v>31</v>
      </c>
      <c r="AM33">
        <f t="shared" ref="AM33:AN33" si="518">AL33+100</f>
        <v>131</v>
      </c>
      <c r="AN33">
        <f t="shared" si="518"/>
        <v>231</v>
      </c>
      <c r="AO33" s="133">
        <f t="shared" si="3"/>
        <v>1.7633587786259541E-3</v>
      </c>
      <c r="AR33" s="128" t="s">
        <v>862</v>
      </c>
      <c r="AS33">
        <v>2003</v>
      </c>
      <c r="AT33">
        <v>9</v>
      </c>
      <c r="AU33">
        <v>31</v>
      </c>
      <c r="AV33">
        <f t="shared" si="24"/>
        <v>106</v>
      </c>
      <c r="AW33">
        <f t="shared" si="24"/>
        <v>181</v>
      </c>
      <c r="AX33" s="133">
        <f t="shared" si="4"/>
        <v>1.7075471698113206E-3</v>
      </c>
      <c r="BA33" s="128" t="s">
        <v>863</v>
      </c>
      <c r="BB33">
        <v>2004</v>
      </c>
      <c r="BC33">
        <v>7</v>
      </c>
      <c r="BD33">
        <v>31</v>
      </c>
      <c r="BE33">
        <f t="shared" si="25"/>
        <v>168</v>
      </c>
      <c r="BF33">
        <f t="shared" si="25"/>
        <v>305</v>
      </c>
      <c r="BG33" s="133">
        <f t="shared" si="5"/>
        <v>1.8154761904761905E-3</v>
      </c>
      <c r="BJ33" s="128" t="s">
        <v>864</v>
      </c>
      <c r="BK33">
        <v>2005</v>
      </c>
      <c r="BL33">
        <v>7</v>
      </c>
      <c r="BM33">
        <v>31</v>
      </c>
      <c r="BN33">
        <f t="shared" ref="BN33:BO33" si="519">BM33+96</f>
        <v>127</v>
      </c>
      <c r="BO33">
        <f t="shared" si="519"/>
        <v>223</v>
      </c>
      <c r="BP33" s="133">
        <f t="shared" si="6"/>
        <v>1.7559055118110236E-3</v>
      </c>
      <c r="BS33" s="128" t="s">
        <v>865</v>
      </c>
      <c r="BT33">
        <v>2006</v>
      </c>
      <c r="BU33">
        <v>8</v>
      </c>
      <c r="BV33">
        <v>31</v>
      </c>
      <c r="BW33">
        <f t="shared" ref="BW33:BX33" si="520">BV33+115</f>
        <v>146</v>
      </c>
      <c r="BX33">
        <f t="shared" si="520"/>
        <v>261</v>
      </c>
      <c r="BY33" s="133">
        <f t="shared" si="7"/>
        <v>1.7876712328767123E-3</v>
      </c>
      <c r="CB33" s="128" t="s">
        <v>866</v>
      </c>
      <c r="CC33">
        <v>2007</v>
      </c>
      <c r="CD33">
        <v>8</v>
      </c>
      <c r="CE33">
        <v>31</v>
      </c>
      <c r="CF33">
        <f t="shared" ref="CF33:CG33" si="521">CE33+115</f>
        <v>146</v>
      </c>
      <c r="CG33">
        <f t="shared" si="521"/>
        <v>261</v>
      </c>
      <c r="CH33" s="133">
        <f t="shared" si="8"/>
        <v>1.7876712328767123E-3</v>
      </c>
      <c r="CK33" s="128" t="s">
        <v>867</v>
      </c>
      <c r="CL33">
        <v>2008</v>
      </c>
      <c r="CM33">
        <v>7</v>
      </c>
      <c r="CN33">
        <v>31</v>
      </c>
      <c r="CO33">
        <f t="shared" ref="CO33:CP33" si="522">CN33+115</f>
        <v>146</v>
      </c>
      <c r="CP33">
        <f t="shared" si="522"/>
        <v>261</v>
      </c>
      <c r="CQ33" s="133">
        <f t="shared" si="9"/>
        <v>1.7876712328767123E-3</v>
      </c>
      <c r="CT33" s="128" t="s">
        <v>868</v>
      </c>
      <c r="CU33">
        <v>2009</v>
      </c>
      <c r="CV33">
        <v>8</v>
      </c>
      <c r="CW33">
        <v>31</v>
      </c>
      <c r="CX33">
        <f t="shared" ref="CX33:CY33" si="523">CW33+80</f>
        <v>111</v>
      </c>
      <c r="CY33">
        <f t="shared" si="523"/>
        <v>191</v>
      </c>
      <c r="CZ33" s="133">
        <f t="shared" si="10"/>
        <v>1.7207207207207208E-3</v>
      </c>
      <c r="DC33" s="128" t="s">
        <v>869</v>
      </c>
      <c r="DD33">
        <v>2010</v>
      </c>
      <c r="DE33">
        <v>9</v>
      </c>
      <c r="DF33">
        <v>31</v>
      </c>
      <c r="DG33">
        <f t="shared" ref="DG33:DH33" si="524">DF33+82</f>
        <v>113</v>
      </c>
      <c r="DH33">
        <f t="shared" si="524"/>
        <v>195</v>
      </c>
      <c r="DI33" s="133">
        <f t="shared" si="11"/>
        <v>1.7256637168141594E-3</v>
      </c>
      <c r="DL33" s="128" t="s">
        <v>870</v>
      </c>
      <c r="DM33">
        <v>2011</v>
      </c>
      <c r="DN33">
        <v>8</v>
      </c>
      <c r="DO33">
        <v>31</v>
      </c>
      <c r="DP33">
        <f t="shared" ref="DP33:DQ33" si="525">DO33+86</f>
        <v>117</v>
      </c>
      <c r="DQ33">
        <f t="shared" si="525"/>
        <v>203</v>
      </c>
      <c r="DR33" s="133">
        <f t="shared" si="12"/>
        <v>1.735042735042735E-3</v>
      </c>
      <c r="DU33" s="128" t="s">
        <v>871</v>
      </c>
      <c r="DV33">
        <v>2012</v>
      </c>
      <c r="DW33">
        <v>9</v>
      </c>
      <c r="DX33">
        <v>31</v>
      </c>
      <c r="DY33">
        <f t="shared" ref="DY33:DZ33" si="526">DX33+75</f>
        <v>106</v>
      </c>
      <c r="DZ33">
        <f t="shared" si="526"/>
        <v>181</v>
      </c>
      <c r="EA33" s="133">
        <f t="shared" si="13"/>
        <v>1.7075471698113206E-3</v>
      </c>
      <c r="ED33" s="128" t="s">
        <v>872</v>
      </c>
      <c r="EE33">
        <v>2013</v>
      </c>
      <c r="EF33">
        <v>8</v>
      </c>
      <c r="EG33">
        <v>31</v>
      </c>
      <c r="EH33">
        <f t="shared" ref="EH33:EI33" si="527">EG33+80</f>
        <v>111</v>
      </c>
      <c r="EI33">
        <f t="shared" si="527"/>
        <v>191</v>
      </c>
      <c r="EJ33" s="133">
        <f t="shared" si="14"/>
        <v>1.7207207207207208E-3</v>
      </c>
      <c r="EM33" s="130">
        <v>41878</v>
      </c>
      <c r="EN33" s="129">
        <v>2014</v>
      </c>
      <c r="EO33" s="129">
        <v>8</v>
      </c>
      <c r="EP33">
        <v>31</v>
      </c>
      <c r="EQ33">
        <f t="shared" ref="EQ33:ER33" si="528">EP33+71</f>
        <v>102</v>
      </c>
      <c r="ER33">
        <f t="shared" si="528"/>
        <v>173</v>
      </c>
      <c r="ES33" s="133">
        <f t="shared" si="15"/>
        <v>1.696078431372549E-3</v>
      </c>
      <c r="EV33" s="128" t="s">
        <v>873</v>
      </c>
      <c r="EW33">
        <v>2015</v>
      </c>
      <c r="EX33">
        <v>9</v>
      </c>
      <c r="EY33">
        <v>31</v>
      </c>
      <c r="EZ33">
        <f t="shared" ref="EZ33:FA33" si="529">EY33+80</f>
        <v>111</v>
      </c>
      <c r="FA33">
        <f t="shared" si="529"/>
        <v>191</v>
      </c>
      <c r="FB33" s="133">
        <f t="shared" si="16"/>
        <v>1.7207207207207208E-3</v>
      </c>
      <c r="FE33" s="128" t="s">
        <v>874</v>
      </c>
      <c r="FF33">
        <v>2016</v>
      </c>
      <c r="FG33">
        <v>8</v>
      </c>
      <c r="FH33">
        <v>31</v>
      </c>
      <c r="FI33">
        <f t="shared" ref="FI33:FJ33" si="530">FH33+84</f>
        <v>115</v>
      </c>
      <c r="FJ33">
        <f t="shared" si="530"/>
        <v>199</v>
      </c>
      <c r="FK33" s="133">
        <f t="shared" si="17"/>
        <v>1.7304347826086956E-3</v>
      </c>
      <c r="FN33" s="128" t="s">
        <v>875</v>
      </c>
      <c r="FO33">
        <v>2017</v>
      </c>
      <c r="FP33">
        <v>8</v>
      </c>
      <c r="FQ33">
        <v>31</v>
      </c>
      <c r="FR33">
        <f t="shared" ref="FR33:FS33" si="531">FQ33+102</f>
        <v>133</v>
      </c>
      <c r="FS33">
        <f t="shared" si="531"/>
        <v>235</v>
      </c>
      <c r="FT33" s="133">
        <f t="shared" si="18"/>
        <v>1.7669172932330828E-3</v>
      </c>
      <c r="FW33" s="128" t="s">
        <v>876</v>
      </c>
      <c r="FX33">
        <v>2018</v>
      </c>
      <c r="FY33">
        <v>6</v>
      </c>
      <c r="FZ33">
        <v>31</v>
      </c>
      <c r="GA33">
        <f t="shared" ref="GA33:GB33" si="532">FZ33+124</f>
        <v>155</v>
      </c>
      <c r="GB33">
        <f t="shared" si="532"/>
        <v>279</v>
      </c>
      <c r="GC33" s="133">
        <f t="shared" si="19"/>
        <v>1.8E-3</v>
      </c>
      <c r="GF33" t="s">
        <v>2135</v>
      </c>
      <c r="GG33">
        <v>2019</v>
      </c>
      <c r="GH33">
        <v>7</v>
      </c>
      <c r="GI33">
        <v>31</v>
      </c>
      <c r="GJ33">
        <f t="shared" ref="GJ33:GK33" si="533">GI33+90</f>
        <v>121</v>
      </c>
      <c r="GK33">
        <f t="shared" si="533"/>
        <v>211</v>
      </c>
      <c r="GL33">
        <v>0.36114285714285715</v>
      </c>
    </row>
    <row r="34" spans="17:194">
      <c r="Q34" s="128" t="s">
        <v>1007</v>
      </c>
      <c r="R34">
        <v>2000</v>
      </c>
      <c r="S34">
        <v>6</v>
      </c>
      <c r="T34">
        <v>32</v>
      </c>
      <c r="U34">
        <f t="shared" si="21"/>
        <v>140</v>
      </c>
      <c r="V34">
        <f t="shared" si="21"/>
        <v>248</v>
      </c>
      <c r="W34" s="140">
        <f t="shared" si="1"/>
        <v>1.7714285714285714E-3</v>
      </c>
      <c r="X34" s="140"/>
      <c r="Z34" s="136" t="s">
        <v>878</v>
      </c>
      <c r="AA34" s="28">
        <v>2001</v>
      </c>
      <c r="AB34" s="28">
        <v>6</v>
      </c>
      <c r="AC34">
        <v>32</v>
      </c>
      <c r="AD34">
        <f t="shared" ref="AD34:AE34" si="534">AC34+105</f>
        <v>137</v>
      </c>
      <c r="AE34">
        <f t="shared" si="534"/>
        <v>242</v>
      </c>
      <c r="AF34" s="137">
        <f t="shared" si="2"/>
        <v>1.7664233576642336E-3</v>
      </c>
      <c r="AI34" s="128" t="s">
        <v>879</v>
      </c>
      <c r="AJ34">
        <v>2002</v>
      </c>
      <c r="AK34">
        <v>7</v>
      </c>
      <c r="AL34">
        <v>32</v>
      </c>
      <c r="AM34">
        <f t="shared" ref="AM34:AN34" si="535">AL34+100</f>
        <v>132</v>
      </c>
      <c r="AN34">
        <f t="shared" si="535"/>
        <v>232</v>
      </c>
      <c r="AO34" s="133">
        <f t="shared" si="3"/>
        <v>1.7575757575757575E-3</v>
      </c>
      <c r="AR34" s="128" t="s">
        <v>880</v>
      </c>
      <c r="AS34">
        <v>2003</v>
      </c>
      <c r="AT34">
        <v>9</v>
      </c>
      <c r="AU34">
        <v>32</v>
      </c>
      <c r="AV34">
        <f t="shared" si="24"/>
        <v>107</v>
      </c>
      <c r="AW34">
        <f t="shared" si="24"/>
        <v>182</v>
      </c>
      <c r="AX34" s="133">
        <f t="shared" si="4"/>
        <v>1.7009345794392523E-3</v>
      </c>
      <c r="BA34" s="128" t="s">
        <v>881</v>
      </c>
      <c r="BB34">
        <v>2004</v>
      </c>
      <c r="BC34">
        <v>7</v>
      </c>
      <c r="BD34">
        <v>32</v>
      </c>
      <c r="BE34">
        <f t="shared" si="25"/>
        <v>169</v>
      </c>
      <c r="BF34">
        <f t="shared" si="25"/>
        <v>306</v>
      </c>
      <c r="BG34" s="133">
        <f t="shared" si="5"/>
        <v>1.8106508875739644E-3</v>
      </c>
      <c r="BJ34" s="128" t="s">
        <v>882</v>
      </c>
      <c r="BK34">
        <v>2005</v>
      </c>
      <c r="BL34">
        <v>7</v>
      </c>
      <c r="BM34">
        <v>32</v>
      </c>
      <c r="BN34">
        <f t="shared" ref="BN34:BO34" si="536">BM34+96</f>
        <v>128</v>
      </c>
      <c r="BO34">
        <f t="shared" si="536"/>
        <v>224</v>
      </c>
      <c r="BP34" s="133">
        <f t="shared" si="6"/>
        <v>1.75E-3</v>
      </c>
      <c r="BS34" s="128" t="s">
        <v>883</v>
      </c>
      <c r="BT34">
        <v>2006</v>
      </c>
      <c r="BU34">
        <v>8</v>
      </c>
      <c r="BV34">
        <v>32</v>
      </c>
      <c r="BW34">
        <f t="shared" ref="BW34:BX34" si="537">BV34+115</f>
        <v>147</v>
      </c>
      <c r="BX34">
        <f t="shared" si="537"/>
        <v>262</v>
      </c>
      <c r="BY34" s="133">
        <f t="shared" si="7"/>
        <v>1.782312925170068E-3</v>
      </c>
      <c r="CB34" s="128" t="s">
        <v>884</v>
      </c>
      <c r="CC34">
        <v>2007</v>
      </c>
      <c r="CD34">
        <v>8</v>
      </c>
      <c r="CE34">
        <v>32</v>
      </c>
      <c r="CF34">
        <f t="shared" ref="CF34:CG34" si="538">CE34+115</f>
        <v>147</v>
      </c>
      <c r="CG34">
        <f t="shared" si="538"/>
        <v>262</v>
      </c>
      <c r="CH34" s="133">
        <f t="shared" si="8"/>
        <v>1.782312925170068E-3</v>
      </c>
      <c r="CK34" s="128" t="s">
        <v>885</v>
      </c>
      <c r="CL34">
        <v>2008</v>
      </c>
      <c r="CM34">
        <v>7</v>
      </c>
      <c r="CN34">
        <v>32</v>
      </c>
      <c r="CO34">
        <f t="shared" ref="CO34:CP34" si="539">CN34+115</f>
        <v>147</v>
      </c>
      <c r="CP34">
        <f t="shared" si="539"/>
        <v>262</v>
      </c>
      <c r="CQ34" s="133">
        <f t="shared" si="9"/>
        <v>1.782312925170068E-3</v>
      </c>
      <c r="CT34" s="128" t="s">
        <v>886</v>
      </c>
      <c r="CU34">
        <v>2009</v>
      </c>
      <c r="CV34">
        <v>8</v>
      </c>
      <c r="CW34">
        <v>32</v>
      </c>
      <c r="CX34">
        <f t="shared" ref="CX34:CY34" si="540">CW34+80</f>
        <v>112</v>
      </c>
      <c r="CY34">
        <f t="shared" si="540"/>
        <v>192</v>
      </c>
      <c r="CZ34" s="133">
        <f t="shared" si="10"/>
        <v>1.7142857142857142E-3</v>
      </c>
      <c r="DC34" s="128" t="s">
        <v>887</v>
      </c>
      <c r="DD34">
        <v>2010</v>
      </c>
      <c r="DE34">
        <v>9</v>
      </c>
      <c r="DF34">
        <v>32</v>
      </c>
      <c r="DG34">
        <f t="shared" ref="DG34:DH34" si="541">DF34+82</f>
        <v>114</v>
      </c>
      <c r="DH34">
        <f t="shared" si="541"/>
        <v>196</v>
      </c>
      <c r="DI34" s="133">
        <f t="shared" si="11"/>
        <v>1.7192982456140352E-3</v>
      </c>
      <c r="DL34" s="128" t="s">
        <v>888</v>
      </c>
      <c r="DM34">
        <v>2011</v>
      </c>
      <c r="DN34">
        <v>8</v>
      </c>
      <c r="DO34">
        <v>32</v>
      </c>
      <c r="DP34">
        <f t="shared" ref="DP34:DQ34" si="542">DO34+86</f>
        <v>118</v>
      </c>
      <c r="DQ34">
        <f t="shared" si="542"/>
        <v>204</v>
      </c>
      <c r="DR34" s="133">
        <f t="shared" si="12"/>
        <v>1.7288135593220341E-3</v>
      </c>
      <c r="DU34" s="128" t="s">
        <v>889</v>
      </c>
      <c r="DV34">
        <v>2012</v>
      </c>
      <c r="DW34">
        <v>9</v>
      </c>
      <c r="DX34">
        <v>32</v>
      </c>
      <c r="DY34">
        <f t="shared" ref="DY34:DZ34" si="543">DX34+75</f>
        <v>107</v>
      </c>
      <c r="DZ34">
        <f t="shared" si="543"/>
        <v>182</v>
      </c>
      <c r="EA34" s="133">
        <f t="shared" si="13"/>
        <v>1.7009345794392523E-3</v>
      </c>
      <c r="ED34" s="128" t="s">
        <v>890</v>
      </c>
      <c r="EE34">
        <v>2013</v>
      </c>
      <c r="EF34">
        <v>9</v>
      </c>
      <c r="EG34">
        <v>32</v>
      </c>
      <c r="EH34">
        <f t="shared" ref="EH34:EI34" si="544">EG34+80</f>
        <v>112</v>
      </c>
      <c r="EI34">
        <f t="shared" si="544"/>
        <v>192</v>
      </c>
      <c r="EJ34" s="133">
        <f t="shared" si="14"/>
        <v>1.7142857142857142E-3</v>
      </c>
      <c r="EM34" s="130">
        <v>41880</v>
      </c>
      <c r="EN34" s="129">
        <v>2014</v>
      </c>
      <c r="EO34" s="129">
        <v>8</v>
      </c>
      <c r="EP34">
        <v>32</v>
      </c>
      <c r="EQ34">
        <f t="shared" ref="EQ34:ER34" si="545">EP34+71</f>
        <v>103</v>
      </c>
      <c r="ER34">
        <f t="shared" si="545"/>
        <v>174</v>
      </c>
      <c r="ES34" s="133">
        <f t="shared" si="15"/>
        <v>1.6893203883495145E-3</v>
      </c>
      <c r="EV34" s="128" t="s">
        <v>891</v>
      </c>
      <c r="EW34">
        <v>2015</v>
      </c>
      <c r="EX34">
        <v>9</v>
      </c>
      <c r="EY34">
        <v>32</v>
      </c>
      <c r="EZ34">
        <f t="shared" ref="EZ34:FA34" si="546">EY34+80</f>
        <v>112</v>
      </c>
      <c r="FA34">
        <f t="shared" si="546"/>
        <v>192</v>
      </c>
      <c r="FB34" s="133">
        <f t="shared" si="16"/>
        <v>1.7142857142857142E-3</v>
      </c>
      <c r="FE34" s="128" t="s">
        <v>892</v>
      </c>
      <c r="FF34">
        <v>2016</v>
      </c>
      <c r="FG34">
        <v>8</v>
      </c>
      <c r="FH34">
        <v>32</v>
      </c>
      <c r="FI34">
        <f t="shared" ref="FI34:FJ34" si="547">FH34+84</f>
        <v>116</v>
      </c>
      <c r="FJ34">
        <f t="shared" si="547"/>
        <v>200</v>
      </c>
      <c r="FK34" s="133">
        <f t="shared" si="17"/>
        <v>1.7241379310344827E-3</v>
      </c>
      <c r="FN34" s="128" t="s">
        <v>893</v>
      </c>
      <c r="FO34">
        <v>2017</v>
      </c>
      <c r="FP34">
        <v>8</v>
      </c>
      <c r="FQ34">
        <v>32</v>
      </c>
      <c r="FR34">
        <f t="shared" ref="FR34:FS34" si="548">FQ34+102</f>
        <v>134</v>
      </c>
      <c r="FS34">
        <f t="shared" si="548"/>
        <v>236</v>
      </c>
      <c r="FT34" s="133">
        <f t="shared" si="18"/>
        <v>1.7611940298507462E-3</v>
      </c>
      <c r="FW34" s="128" t="s">
        <v>894</v>
      </c>
      <c r="FX34">
        <v>2018</v>
      </c>
      <c r="FY34">
        <v>6</v>
      </c>
      <c r="FZ34">
        <v>32</v>
      </c>
      <c r="GA34">
        <f t="shared" ref="GA34:GB34" si="549">FZ34+124</f>
        <v>156</v>
      </c>
      <c r="GB34">
        <f t="shared" si="549"/>
        <v>280</v>
      </c>
      <c r="GC34" s="133">
        <f t="shared" si="19"/>
        <v>1.7948717948717949E-3</v>
      </c>
      <c r="GF34" t="s">
        <v>2136</v>
      </c>
      <c r="GG34">
        <v>2019</v>
      </c>
      <c r="GH34">
        <v>7</v>
      </c>
      <c r="GI34">
        <v>32</v>
      </c>
      <c r="GJ34">
        <f t="shared" ref="GJ34:GK34" si="550">GI34+90</f>
        <v>122</v>
      </c>
      <c r="GK34">
        <f t="shared" si="550"/>
        <v>212</v>
      </c>
      <c r="GL34">
        <v>1.4285714285714287E-2</v>
      </c>
    </row>
    <row r="35" spans="17:194">
      <c r="Q35" s="128" t="s">
        <v>1026</v>
      </c>
      <c r="R35">
        <v>2000</v>
      </c>
      <c r="S35">
        <v>6</v>
      </c>
      <c r="T35">
        <v>33</v>
      </c>
      <c r="U35">
        <f t="shared" si="21"/>
        <v>141</v>
      </c>
      <c r="V35">
        <f t="shared" si="21"/>
        <v>249</v>
      </c>
      <c r="W35" s="140">
        <f t="shared" si="1"/>
        <v>1.7659574468085106E-3</v>
      </c>
      <c r="X35" s="140"/>
      <c r="Z35" s="128" t="s">
        <v>896</v>
      </c>
      <c r="AA35">
        <v>2001</v>
      </c>
      <c r="AB35">
        <v>7</v>
      </c>
      <c r="AC35">
        <v>33</v>
      </c>
      <c r="AD35">
        <f t="shared" ref="AD35:AE35" si="551">AC35+105</f>
        <v>138</v>
      </c>
      <c r="AE35">
        <f t="shared" si="551"/>
        <v>243</v>
      </c>
      <c r="AF35" s="133">
        <f t="shared" si="2"/>
        <v>1.7608695652173913E-3</v>
      </c>
      <c r="AI35" s="128" t="s">
        <v>897</v>
      </c>
      <c r="AJ35">
        <v>2002</v>
      </c>
      <c r="AK35">
        <v>7</v>
      </c>
      <c r="AL35">
        <v>33</v>
      </c>
      <c r="AM35">
        <f t="shared" ref="AM35:AN35" si="552">AL35+100</f>
        <v>133</v>
      </c>
      <c r="AN35">
        <f t="shared" si="552"/>
        <v>233</v>
      </c>
      <c r="AO35" s="133">
        <f t="shared" si="3"/>
        <v>1.7518796992481204E-3</v>
      </c>
      <c r="AR35" s="128" t="s">
        <v>898</v>
      </c>
      <c r="AS35">
        <v>2003</v>
      </c>
      <c r="AT35">
        <v>10</v>
      </c>
      <c r="AU35">
        <v>33</v>
      </c>
      <c r="AV35">
        <f t="shared" si="24"/>
        <v>108</v>
      </c>
      <c r="AW35">
        <f t="shared" si="24"/>
        <v>183</v>
      </c>
      <c r="AX35" s="133">
        <f t="shared" si="4"/>
        <v>1.6944444444444444E-3</v>
      </c>
      <c r="BA35" s="128" t="s">
        <v>899</v>
      </c>
      <c r="BB35">
        <v>2004</v>
      </c>
      <c r="BC35">
        <v>7</v>
      </c>
      <c r="BD35">
        <v>33</v>
      </c>
      <c r="BE35">
        <f t="shared" si="25"/>
        <v>170</v>
      </c>
      <c r="BF35">
        <f t="shared" si="25"/>
        <v>307</v>
      </c>
      <c r="BG35" s="133">
        <f t="shared" si="5"/>
        <v>1.8058823529411765E-3</v>
      </c>
      <c r="BJ35" s="128" t="s">
        <v>900</v>
      </c>
      <c r="BK35">
        <v>2005</v>
      </c>
      <c r="BL35">
        <v>7</v>
      </c>
      <c r="BM35">
        <v>33</v>
      </c>
      <c r="BN35">
        <f t="shared" ref="BN35:BO35" si="553">BM35+96</f>
        <v>129</v>
      </c>
      <c r="BO35">
        <f t="shared" si="553"/>
        <v>225</v>
      </c>
      <c r="BP35" s="133">
        <f t="shared" si="6"/>
        <v>1.7441860465116279E-3</v>
      </c>
      <c r="BS35" s="128" t="s">
        <v>901</v>
      </c>
      <c r="BT35">
        <v>2006</v>
      </c>
      <c r="BU35">
        <v>8</v>
      </c>
      <c r="BV35">
        <v>33</v>
      </c>
      <c r="BW35">
        <f t="shared" ref="BW35:BX35" si="554">BV35+115</f>
        <v>148</v>
      </c>
      <c r="BX35">
        <f t="shared" si="554"/>
        <v>263</v>
      </c>
      <c r="BY35" s="133">
        <f t="shared" si="7"/>
        <v>1.7770270270270269E-3</v>
      </c>
      <c r="CB35" s="128" t="s">
        <v>902</v>
      </c>
      <c r="CC35">
        <v>2007</v>
      </c>
      <c r="CD35">
        <v>8</v>
      </c>
      <c r="CE35">
        <v>33</v>
      </c>
      <c r="CF35">
        <f t="shared" ref="CF35:CG35" si="555">CE35+115</f>
        <v>148</v>
      </c>
      <c r="CG35">
        <f t="shared" si="555"/>
        <v>263</v>
      </c>
      <c r="CH35" s="133">
        <f t="shared" si="8"/>
        <v>1.7770270270270269E-3</v>
      </c>
      <c r="CK35" s="128" t="s">
        <v>903</v>
      </c>
      <c r="CL35">
        <v>2008</v>
      </c>
      <c r="CM35">
        <v>7</v>
      </c>
      <c r="CN35">
        <v>33</v>
      </c>
      <c r="CO35">
        <f t="shared" ref="CO35:CP35" si="556">CN35+115</f>
        <v>148</v>
      </c>
      <c r="CP35">
        <f t="shared" si="556"/>
        <v>263</v>
      </c>
      <c r="CQ35" s="133">
        <f t="shared" si="9"/>
        <v>1.7770270270270269E-3</v>
      </c>
      <c r="CT35" s="128" t="s">
        <v>904</v>
      </c>
      <c r="CU35">
        <v>2009</v>
      </c>
      <c r="CV35">
        <v>8</v>
      </c>
      <c r="CW35">
        <v>33</v>
      </c>
      <c r="CX35">
        <f t="shared" ref="CX35:CY35" si="557">CW35+80</f>
        <v>113</v>
      </c>
      <c r="CY35">
        <f t="shared" si="557"/>
        <v>193</v>
      </c>
      <c r="CZ35" s="133">
        <f t="shared" si="10"/>
        <v>1.7079646017699114E-3</v>
      </c>
      <c r="DC35" s="128" t="s">
        <v>905</v>
      </c>
      <c r="DD35">
        <v>2010</v>
      </c>
      <c r="DE35">
        <v>9</v>
      </c>
      <c r="DF35">
        <v>33</v>
      </c>
      <c r="DG35">
        <f t="shared" ref="DG35:DH35" si="558">DF35+82</f>
        <v>115</v>
      </c>
      <c r="DH35">
        <f t="shared" si="558"/>
        <v>197</v>
      </c>
      <c r="DI35" s="133">
        <f t="shared" si="11"/>
        <v>1.7130434782608697E-3</v>
      </c>
      <c r="DL35" s="128" t="s">
        <v>906</v>
      </c>
      <c r="DM35">
        <v>2011</v>
      </c>
      <c r="DN35">
        <v>8</v>
      </c>
      <c r="DO35">
        <v>33</v>
      </c>
      <c r="DP35">
        <f t="shared" ref="DP35:DQ35" si="559">DO35+86</f>
        <v>119</v>
      </c>
      <c r="DQ35">
        <f t="shared" si="559"/>
        <v>205</v>
      </c>
      <c r="DR35" s="133">
        <f t="shared" si="12"/>
        <v>1.7226890756302522E-3</v>
      </c>
      <c r="DU35" s="128" t="s">
        <v>907</v>
      </c>
      <c r="DV35">
        <v>2012</v>
      </c>
      <c r="DW35">
        <v>9</v>
      </c>
      <c r="DX35">
        <v>33</v>
      </c>
      <c r="DY35">
        <f t="shared" ref="DY35:DZ35" si="560">DX35+75</f>
        <v>108</v>
      </c>
      <c r="DZ35">
        <f t="shared" si="560"/>
        <v>183</v>
      </c>
      <c r="EA35" s="133">
        <f t="shared" si="13"/>
        <v>1.6944444444444444E-3</v>
      </c>
      <c r="ED35" s="128" t="s">
        <v>908</v>
      </c>
      <c r="EE35">
        <v>2013</v>
      </c>
      <c r="EF35">
        <v>9</v>
      </c>
      <c r="EG35">
        <v>33</v>
      </c>
      <c r="EH35">
        <f t="shared" ref="EH35:EI35" si="561">EG35+80</f>
        <v>113</v>
      </c>
      <c r="EI35">
        <f t="shared" si="561"/>
        <v>193</v>
      </c>
      <c r="EJ35" s="133">
        <f t="shared" si="14"/>
        <v>1.7079646017699114E-3</v>
      </c>
      <c r="EM35" s="130">
        <v>41881</v>
      </c>
      <c r="EN35" s="129">
        <v>2014</v>
      </c>
      <c r="EO35" s="129">
        <v>8</v>
      </c>
      <c r="EP35">
        <v>33</v>
      </c>
      <c r="EQ35">
        <f t="shared" ref="EQ35:ER35" si="562">EP35+71</f>
        <v>104</v>
      </c>
      <c r="ER35">
        <f t="shared" si="562"/>
        <v>175</v>
      </c>
      <c r="ES35" s="133">
        <f t="shared" si="15"/>
        <v>1.6826923076923078E-3</v>
      </c>
      <c r="EV35" s="128" t="s">
        <v>909</v>
      </c>
      <c r="EW35">
        <v>2015</v>
      </c>
      <c r="EX35">
        <v>9</v>
      </c>
      <c r="EY35">
        <v>33</v>
      </c>
      <c r="EZ35">
        <f t="shared" ref="EZ35:FA35" si="563">EY35+80</f>
        <v>113</v>
      </c>
      <c r="FA35">
        <f t="shared" si="563"/>
        <v>193</v>
      </c>
      <c r="FB35" s="133">
        <f t="shared" si="16"/>
        <v>1.7079646017699114E-3</v>
      </c>
      <c r="FE35" s="128" t="s">
        <v>910</v>
      </c>
      <c r="FF35">
        <v>2016</v>
      </c>
      <c r="FG35">
        <v>8</v>
      </c>
      <c r="FH35">
        <v>33</v>
      </c>
      <c r="FI35">
        <f t="shared" ref="FI35:FJ35" si="564">FH35+84</f>
        <v>117</v>
      </c>
      <c r="FJ35">
        <f t="shared" si="564"/>
        <v>201</v>
      </c>
      <c r="FK35" s="133">
        <f t="shared" si="17"/>
        <v>1.7179487179487178E-3</v>
      </c>
      <c r="FN35" s="128" t="s">
        <v>911</v>
      </c>
      <c r="FO35">
        <v>2017</v>
      </c>
      <c r="FP35">
        <v>8</v>
      </c>
      <c r="FQ35">
        <v>33</v>
      </c>
      <c r="FR35">
        <f t="shared" ref="FR35:FS35" si="565">FQ35+102</f>
        <v>135</v>
      </c>
      <c r="FS35">
        <f t="shared" si="565"/>
        <v>237</v>
      </c>
      <c r="FT35" s="133">
        <f t="shared" si="18"/>
        <v>1.7555555555555556E-3</v>
      </c>
      <c r="FW35" s="136" t="s">
        <v>912</v>
      </c>
      <c r="FX35" s="28">
        <v>2018</v>
      </c>
      <c r="FY35" s="28">
        <v>6</v>
      </c>
      <c r="FZ35">
        <v>33</v>
      </c>
      <c r="GA35">
        <f t="shared" ref="GA35:GB35" si="566">FZ35+124</f>
        <v>157</v>
      </c>
      <c r="GB35">
        <f t="shared" si="566"/>
        <v>281</v>
      </c>
      <c r="GC35" s="137">
        <f t="shared" si="19"/>
        <v>1.7898089171974523E-3</v>
      </c>
      <c r="GF35" t="s">
        <v>2137</v>
      </c>
      <c r="GG35">
        <v>2019</v>
      </c>
      <c r="GH35">
        <v>8</v>
      </c>
      <c r="GI35">
        <v>33</v>
      </c>
      <c r="GJ35">
        <f t="shared" ref="GJ35:GK35" si="567">GI35+90</f>
        <v>123</v>
      </c>
      <c r="GK35">
        <f t="shared" si="567"/>
        <v>213</v>
      </c>
      <c r="GL35">
        <v>1.4285714285714286E-3</v>
      </c>
    </row>
    <row r="36" spans="17:194">
      <c r="Q36" s="128" t="s">
        <v>1045</v>
      </c>
      <c r="R36">
        <v>2000</v>
      </c>
      <c r="S36">
        <v>6</v>
      </c>
      <c r="T36">
        <v>34</v>
      </c>
      <c r="U36">
        <f t="shared" si="21"/>
        <v>142</v>
      </c>
      <c r="V36">
        <f t="shared" si="21"/>
        <v>250</v>
      </c>
      <c r="W36" s="140">
        <f t="shared" si="1"/>
        <v>1.7605633802816902E-3</v>
      </c>
      <c r="X36" s="140"/>
      <c r="Z36" s="128" t="s">
        <v>914</v>
      </c>
      <c r="AA36">
        <v>2001</v>
      </c>
      <c r="AB36">
        <v>7</v>
      </c>
      <c r="AC36">
        <v>34</v>
      </c>
      <c r="AD36">
        <f t="shared" ref="AD36:AE36" si="568">AC36+105</f>
        <v>139</v>
      </c>
      <c r="AE36">
        <f t="shared" si="568"/>
        <v>244</v>
      </c>
      <c r="AF36" s="133">
        <f t="shared" si="2"/>
        <v>1.7553956834532375E-3</v>
      </c>
      <c r="AI36" s="128" t="s">
        <v>915</v>
      </c>
      <c r="AJ36">
        <v>2002</v>
      </c>
      <c r="AK36">
        <v>7</v>
      </c>
      <c r="AL36">
        <v>34</v>
      </c>
      <c r="AM36">
        <f t="shared" ref="AM36:AN36" si="569">AL36+100</f>
        <v>134</v>
      </c>
      <c r="AN36">
        <f t="shared" si="569"/>
        <v>234</v>
      </c>
      <c r="AO36" s="133">
        <f t="shared" si="3"/>
        <v>1.7462686567164178E-3</v>
      </c>
      <c r="AR36" s="128" t="s">
        <v>916</v>
      </c>
      <c r="AS36">
        <v>2003</v>
      </c>
      <c r="AT36">
        <v>10</v>
      </c>
      <c r="AU36">
        <v>34</v>
      </c>
      <c r="AV36">
        <f t="shared" si="24"/>
        <v>109</v>
      </c>
      <c r="AW36">
        <f t="shared" si="24"/>
        <v>184</v>
      </c>
      <c r="AX36" s="133">
        <f t="shared" si="4"/>
        <v>1.6880733944954129E-3</v>
      </c>
      <c r="BA36" s="128" t="s">
        <v>917</v>
      </c>
      <c r="BB36">
        <v>2004</v>
      </c>
      <c r="BC36">
        <v>7</v>
      </c>
      <c r="BD36">
        <v>34</v>
      </c>
      <c r="BE36">
        <f t="shared" si="25"/>
        <v>171</v>
      </c>
      <c r="BF36">
        <f t="shared" si="25"/>
        <v>308</v>
      </c>
      <c r="BG36" s="133">
        <f t="shared" si="5"/>
        <v>1.8011695906432748E-3</v>
      </c>
      <c r="BJ36" s="128" t="s">
        <v>918</v>
      </c>
      <c r="BK36">
        <v>2005</v>
      </c>
      <c r="BL36">
        <v>7</v>
      </c>
      <c r="BM36">
        <v>34</v>
      </c>
      <c r="BN36">
        <f t="shared" ref="BN36:BO36" si="570">BM36+96</f>
        <v>130</v>
      </c>
      <c r="BO36">
        <f t="shared" si="570"/>
        <v>226</v>
      </c>
      <c r="BP36" s="133">
        <f t="shared" si="6"/>
        <v>1.7384615384615386E-3</v>
      </c>
      <c r="BS36" s="128" t="s">
        <v>919</v>
      </c>
      <c r="BT36">
        <v>2006</v>
      </c>
      <c r="BU36">
        <v>8</v>
      </c>
      <c r="BV36">
        <v>34</v>
      </c>
      <c r="BW36">
        <f t="shared" ref="BW36:BX36" si="571">BV36+115</f>
        <v>149</v>
      </c>
      <c r="BX36">
        <f t="shared" si="571"/>
        <v>264</v>
      </c>
      <c r="BY36" s="133">
        <f t="shared" si="7"/>
        <v>1.7718120805369129E-3</v>
      </c>
      <c r="CB36" s="128" t="s">
        <v>920</v>
      </c>
      <c r="CC36">
        <v>2007</v>
      </c>
      <c r="CD36">
        <v>8</v>
      </c>
      <c r="CE36">
        <v>34</v>
      </c>
      <c r="CF36">
        <f t="shared" ref="CF36:CG36" si="572">CE36+115</f>
        <v>149</v>
      </c>
      <c r="CG36">
        <f t="shared" si="572"/>
        <v>264</v>
      </c>
      <c r="CH36" s="133">
        <f t="shared" si="8"/>
        <v>1.7718120805369129E-3</v>
      </c>
      <c r="CK36" s="128" t="s">
        <v>921</v>
      </c>
      <c r="CL36">
        <v>2008</v>
      </c>
      <c r="CM36">
        <v>7</v>
      </c>
      <c r="CN36">
        <v>34</v>
      </c>
      <c r="CO36">
        <f t="shared" ref="CO36:CP36" si="573">CN36+115</f>
        <v>149</v>
      </c>
      <c r="CP36">
        <f t="shared" si="573"/>
        <v>264</v>
      </c>
      <c r="CQ36" s="133">
        <f t="shared" si="9"/>
        <v>1.7718120805369129E-3</v>
      </c>
      <c r="CT36" s="128" t="s">
        <v>922</v>
      </c>
      <c r="CU36">
        <v>2009</v>
      </c>
      <c r="CV36">
        <v>8</v>
      </c>
      <c r="CW36">
        <v>34</v>
      </c>
      <c r="CX36">
        <f t="shared" ref="CX36:CY36" si="574">CW36+80</f>
        <v>114</v>
      </c>
      <c r="CY36">
        <f t="shared" si="574"/>
        <v>194</v>
      </c>
      <c r="CZ36" s="133">
        <f t="shared" si="10"/>
        <v>1.7017543859649121E-3</v>
      </c>
      <c r="DC36" s="128" t="s">
        <v>923</v>
      </c>
      <c r="DD36">
        <v>2010</v>
      </c>
      <c r="DE36">
        <v>9</v>
      </c>
      <c r="DF36">
        <v>34</v>
      </c>
      <c r="DG36">
        <f t="shared" ref="DG36:DH36" si="575">DF36+82</f>
        <v>116</v>
      </c>
      <c r="DH36">
        <f t="shared" si="575"/>
        <v>198</v>
      </c>
      <c r="DI36" s="133">
        <f t="shared" si="11"/>
        <v>1.7068965517241378E-3</v>
      </c>
      <c r="DL36" s="128" t="s">
        <v>924</v>
      </c>
      <c r="DM36">
        <v>2011</v>
      </c>
      <c r="DN36">
        <v>8</v>
      </c>
      <c r="DO36">
        <v>34</v>
      </c>
      <c r="DP36">
        <f t="shared" ref="DP36:DQ36" si="576">DO36+86</f>
        <v>120</v>
      </c>
      <c r="DQ36">
        <f t="shared" si="576"/>
        <v>206</v>
      </c>
      <c r="DR36" s="133">
        <f t="shared" si="12"/>
        <v>1.7166666666666665E-3</v>
      </c>
      <c r="DU36" s="128" t="s">
        <v>925</v>
      </c>
      <c r="DV36">
        <v>2012</v>
      </c>
      <c r="DW36">
        <v>9</v>
      </c>
      <c r="DX36">
        <v>34</v>
      </c>
      <c r="DY36">
        <f t="shared" ref="DY36:DZ36" si="577">DX36+75</f>
        <v>109</v>
      </c>
      <c r="DZ36">
        <f t="shared" si="577"/>
        <v>184</v>
      </c>
      <c r="EA36" s="133">
        <f t="shared" si="13"/>
        <v>1.6880733944954129E-3</v>
      </c>
      <c r="ED36" s="128" t="s">
        <v>926</v>
      </c>
      <c r="EE36">
        <v>2013</v>
      </c>
      <c r="EF36">
        <v>9</v>
      </c>
      <c r="EG36">
        <v>34</v>
      </c>
      <c r="EH36">
        <f t="shared" ref="EH36:EI36" si="578">EG36+80</f>
        <v>114</v>
      </c>
      <c r="EI36">
        <f t="shared" si="578"/>
        <v>194</v>
      </c>
      <c r="EJ36" s="133">
        <f t="shared" si="14"/>
        <v>1.7017543859649121E-3</v>
      </c>
      <c r="EM36" s="130">
        <v>41882</v>
      </c>
      <c r="EN36" s="129">
        <v>2014</v>
      </c>
      <c r="EO36" s="129">
        <v>8</v>
      </c>
      <c r="EP36">
        <v>34</v>
      </c>
      <c r="EQ36">
        <f t="shared" ref="EQ36:ER36" si="579">EP36+71</f>
        <v>105</v>
      </c>
      <c r="ER36">
        <f t="shared" si="579"/>
        <v>176</v>
      </c>
      <c r="ES36" s="133">
        <f t="shared" si="15"/>
        <v>1.6761904761904763E-3</v>
      </c>
      <c r="EV36" s="128" t="s">
        <v>927</v>
      </c>
      <c r="EW36">
        <v>2015</v>
      </c>
      <c r="EX36">
        <v>9</v>
      </c>
      <c r="EY36">
        <v>34</v>
      </c>
      <c r="EZ36">
        <f t="shared" ref="EZ36:FA36" si="580">EY36+80</f>
        <v>114</v>
      </c>
      <c r="FA36">
        <f t="shared" si="580"/>
        <v>194</v>
      </c>
      <c r="FB36" s="133">
        <f t="shared" si="16"/>
        <v>1.7017543859649121E-3</v>
      </c>
      <c r="FE36" s="128" t="s">
        <v>928</v>
      </c>
      <c r="FF36">
        <v>2016</v>
      </c>
      <c r="FG36">
        <v>8</v>
      </c>
      <c r="FH36">
        <v>34</v>
      </c>
      <c r="FI36">
        <f t="shared" ref="FI36:FJ36" si="581">FH36+84</f>
        <v>118</v>
      </c>
      <c r="FJ36">
        <f t="shared" si="581"/>
        <v>202</v>
      </c>
      <c r="FK36" s="133">
        <f t="shared" si="17"/>
        <v>1.7118644067796612E-3</v>
      </c>
      <c r="FN36" s="128" t="s">
        <v>929</v>
      </c>
      <c r="FO36">
        <v>2017</v>
      </c>
      <c r="FP36">
        <v>8</v>
      </c>
      <c r="FQ36">
        <v>34</v>
      </c>
      <c r="FR36">
        <f t="shared" ref="FR36:FS36" si="582">FQ36+102</f>
        <v>136</v>
      </c>
      <c r="FS36">
        <f t="shared" si="582"/>
        <v>238</v>
      </c>
      <c r="FT36" s="133">
        <f t="shared" si="18"/>
        <v>1.75E-3</v>
      </c>
      <c r="FW36" s="128" t="s">
        <v>930</v>
      </c>
      <c r="FX36">
        <v>2018</v>
      </c>
      <c r="FY36">
        <v>7</v>
      </c>
      <c r="FZ36">
        <v>34</v>
      </c>
      <c r="GA36">
        <f t="shared" ref="GA36:GB36" si="583">FZ36+124</f>
        <v>158</v>
      </c>
      <c r="GB36">
        <f t="shared" si="583"/>
        <v>282</v>
      </c>
      <c r="GC36" s="133">
        <f t="shared" si="19"/>
        <v>1.7848101265822785E-3</v>
      </c>
      <c r="GF36" t="s">
        <v>2138</v>
      </c>
      <c r="GG36">
        <v>2019</v>
      </c>
      <c r="GH36">
        <v>8</v>
      </c>
      <c r="GI36">
        <v>34</v>
      </c>
      <c r="GJ36">
        <f t="shared" ref="GJ36:GK36" si="584">GI36+90</f>
        <v>124</v>
      </c>
      <c r="GK36">
        <f t="shared" si="584"/>
        <v>214</v>
      </c>
      <c r="GL36">
        <v>2.1250000000000002E-2</v>
      </c>
    </row>
    <row r="37" spans="17:194">
      <c r="Q37" s="128" t="s">
        <v>1064</v>
      </c>
      <c r="R37">
        <v>2000</v>
      </c>
      <c r="S37">
        <v>6</v>
      </c>
      <c r="T37">
        <v>35</v>
      </c>
      <c r="U37">
        <f t="shared" si="21"/>
        <v>143</v>
      </c>
      <c r="V37">
        <f t="shared" si="21"/>
        <v>251</v>
      </c>
      <c r="W37" s="140">
        <f t="shared" si="1"/>
        <v>1.7552447552447552E-3</v>
      </c>
      <c r="X37" s="140"/>
      <c r="Z37" s="128" t="s">
        <v>932</v>
      </c>
      <c r="AA37">
        <v>2001</v>
      </c>
      <c r="AB37">
        <v>7</v>
      </c>
      <c r="AC37">
        <v>35</v>
      </c>
      <c r="AD37">
        <f t="shared" ref="AD37:AE37" si="585">AC37+105</f>
        <v>140</v>
      </c>
      <c r="AE37">
        <f t="shared" si="585"/>
        <v>245</v>
      </c>
      <c r="AF37" s="133">
        <f t="shared" si="2"/>
        <v>1.75E-3</v>
      </c>
      <c r="AI37" s="128" t="s">
        <v>933</v>
      </c>
      <c r="AJ37">
        <v>2002</v>
      </c>
      <c r="AK37">
        <v>7</v>
      </c>
      <c r="AL37">
        <v>35</v>
      </c>
      <c r="AM37">
        <f t="shared" ref="AM37:AN37" si="586">AL37+100</f>
        <v>135</v>
      </c>
      <c r="AN37">
        <f t="shared" si="586"/>
        <v>235</v>
      </c>
      <c r="AO37" s="133">
        <f t="shared" si="3"/>
        <v>1.7407407407407406E-3</v>
      </c>
      <c r="AR37" s="128" t="s">
        <v>934</v>
      </c>
      <c r="AS37">
        <v>2003</v>
      </c>
      <c r="AT37">
        <v>10</v>
      </c>
      <c r="AU37">
        <v>35</v>
      </c>
      <c r="AV37">
        <f t="shared" si="24"/>
        <v>110</v>
      </c>
      <c r="AW37">
        <f t="shared" si="24"/>
        <v>185</v>
      </c>
      <c r="AX37" s="133">
        <f t="shared" si="4"/>
        <v>1.6818181818181819E-3</v>
      </c>
      <c r="BA37" s="128" t="s">
        <v>935</v>
      </c>
      <c r="BB37">
        <v>2004</v>
      </c>
      <c r="BC37">
        <v>7</v>
      </c>
      <c r="BD37">
        <v>35</v>
      </c>
      <c r="BE37">
        <f t="shared" si="25"/>
        <v>172</v>
      </c>
      <c r="BF37">
        <f t="shared" si="25"/>
        <v>309</v>
      </c>
      <c r="BG37" s="133">
        <f t="shared" si="5"/>
        <v>1.7965116279069768E-3</v>
      </c>
      <c r="BJ37" s="128" t="s">
        <v>936</v>
      </c>
      <c r="BK37">
        <v>2005</v>
      </c>
      <c r="BL37">
        <v>7</v>
      </c>
      <c r="BM37">
        <v>35</v>
      </c>
      <c r="BN37">
        <f t="shared" ref="BN37:BO37" si="587">BM37+96</f>
        <v>131</v>
      </c>
      <c r="BO37">
        <f t="shared" si="587"/>
        <v>227</v>
      </c>
      <c r="BP37" s="133">
        <f t="shared" si="6"/>
        <v>1.7328244274809161E-3</v>
      </c>
      <c r="BS37" s="128" t="s">
        <v>937</v>
      </c>
      <c r="BT37">
        <v>2006</v>
      </c>
      <c r="BU37">
        <v>8</v>
      </c>
      <c r="BV37">
        <v>35</v>
      </c>
      <c r="BW37">
        <f t="shared" ref="BW37:BX37" si="588">BV37+115</f>
        <v>150</v>
      </c>
      <c r="BX37">
        <f t="shared" si="588"/>
        <v>265</v>
      </c>
      <c r="BY37" s="133">
        <f t="shared" si="7"/>
        <v>1.7666666666666666E-3</v>
      </c>
      <c r="CB37" s="128" t="s">
        <v>938</v>
      </c>
      <c r="CC37">
        <v>2007</v>
      </c>
      <c r="CD37">
        <v>8</v>
      </c>
      <c r="CE37">
        <v>35</v>
      </c>
      <c r="CF37">
        <f t="shared" ref="CF37:CG37" si="589">CE37+115</f>
        <v>150</v>
      </c>
      <c r="CG37">
        <f t="shared" si="589"/>
        <v>265</v>
      </c>
      <c r="CH37" s="133">
        <f t="shared" si="8"/>
        <v>1.7666666666666666E-3</v>
      </c>
      <c r="CK37" s="128" t="s">
        <v>939</v>
      </c>
      <c r="CL37">
        <v>2008</v>
      </c>
      <c r="CM37">
        <v>7</v>
      </c>
      <c r="CN37">
        <v>35</v>
      </c>
      <c r="CO37">
        <f t="shared" ref="CO37:CP37" si="590">CN37+115</f>
        <v>150</v>
      </c>
      <c r="CP37">
        <f t="shared" si="590"/>
        <v>265</v>
      </c>
      <c r="CQ37" s="133">
        <f t="shared" si="9"/>
        <v>1.7666666666666666E-3</v>
      </c>
      <c r="CT37" s="128" t="s">
        <v>940</v>
      </c>
      <c r="CU37">
        <v>2009</v>
      </c>
      <c r="CV37">
        <v>8</v>
      </c>
      <c r="CW37">
        <v>35</v>
      </c>
      <c r="CX37">
        <f t="shared" ref="CX37:CY37" si="591">CW37+80</f>
        <v>115</v>
      </c>
      <c r="CY37">
        <f t="shared" si="591"/>
        <v>195</v>
      </c>
      <c r="CZ37" s="133">
        <f t="shared" si="10"/>
        <v>1.6956521739130434E-3</v>
      </c>
      <c r="DC37" s="128" t="s">
        <v>941</v>
      </c>
      <c r="DD37">
        <v>2010</v>
      </c>
      <c r="DE37">
        <v>9</v>
      </c>
      <c r="DF37">
        <v>35</v>
      </c>
      <c r="DG37">
        <f t="shared" ref="DG37:DH37" si="592">DF37+82</f>
        <v>117</v>
      </c>
      <c r="DH37">
        <f t="shared" si="592"/>
        <v>199</v>
      </c>
      <c r="DI37" s="133">
        <f t="shared" si="11"/>
        <v>1.7008547008547008E-3</v>
      </c>
      <c r="DL37" s="128" t="s">
        <v>942</v>
      </c>
      <c r="DM37">
        <v>2011</v>
      </c>
      <c r="DN37">
        <v>8</v>
      </c>
      <c r="DO37">
        <v>35</v>
      </c>
      <c r="DP37">
        <f t="shared" ref="DP37:DQ37" si="593">DO37+86</f>
        <v>121</v>
      </c>
      <c r="DQ37">
        <f t="shared" si="593"/>
        <v>207</v>
      </c>
      <c r="DR37" s="133">
        <f t="shared" si="12"/>
        <v>1.7107438016528925E-3</v>
      </c>
      <c r="DU37" s="128" t="s">
        <v>943</v>
      </c>
      <c r="DV37">
        <v>2012</v>
      </c>
      <c r="DW37">
        <v>9</v>
      </c>
      <c r="DX37">
        <v>35</v>
      </c>
      <c r="DY37">
        <f t="shared" ref="DY37:DZ37" si="594">DX37+75</f>
        <v>110</v>
      </c>
      <c r="DZ37">
        <f t="shared" si="594"/>
        <v>185</v>
      </c>
      <c r="EA37" s="133">
        <f t="shared" si="13"/>
        <v>1.6818181818181819E-3</v>
      </c>
      <c r="ED37" s="128" t="s">
        <v>944</v>
      </c>
      <c r="EE37">
        <v>2013</v>
      </c>
      <c r="EF37">
        <v>9</v>
      </c>
      <c r="EG37">
        <v>35</v>
      </c>
      <c r="EH37">
        <f t="shared" ref="EH37:EI37" si="595">EG37+80</f>
        <v>115</v>
      </c>
      <c r="EI37">
        <f t="shared" si="595"/>
        <v>195</v>
      </c>
      <c r="EJ37" s="133">
        <f t="shared" si="14"/>
        <v>1.6956521739130434E-3</v>
      </c>
      <c r="EM37" s="128" t="s">
        <v>945</v>
      </c>
      <c r="EN37">
        <v>2014</v>
      </c>
      <c r="EO37">
        <v>9</v>
      </c>
      <c r="EP37">
        <v>35</v>
      </c>
      <c r="EQ37">
        <f t="shared" ref="EQ37:ER37" si="596">EP37+71</f>
        <v>106</v>
      </c>
      <c r="ER37">
        <f t="shared" si="596"/>
        <v>177</v>
      </c>
      <c r="ES37" s="133">
        <f t="shared" si="15"/>
        <v>1.6698113207547168E-3</v>
      </c>
      <c r="EV37" s="128" t="s">
        <v>946</v>
      </c>
      <c r="EW37">
        <v>2015</v>
      </c>
      <c r="EX37">
        <v>9</v>
      </c>
      <c r="EY37">
        <v>35</v>
      </c>
      <c r="EZ37">
        <f t="shared" ref="EZ37:FA37" si="597">EY37+80</f>
        <v>115</v>
      </c>
      <c r="FA37">
        <f t="shared" si="597"/>
        <v>195</v>
      </c>
      <c r="FB37" s="133">
        <f t="shared" si="16"/>
        <v>1.6956521739130434E-3</v>
      </c>
      <c r="FE37" s="128" t="s">
        <v>947</v>
      </c>
      <c r="FF37">
        <v>2016</v>
      </c>
      <c r="FG37">
        <v>8</v>
      </c>
      <c r="FH37">
        <v>35</v>
      </c>
      <c r="FI37">
        <f t="shared" ref="FI37:FJ37" si="598">FH37+84</f>
        <v>119</v>
      </c>
      <c r="FJ37">
        <f t="shared" si="598"/>
        <v>203</v>
      </c>
      <c r="FK37" s="133">
        <f t="shared" si="17"/>
        <v>1.7058823529411764E-3</v>
      </c>
      <c r="FN37" s="128" t="s">
        <v>948</v>
      </c>
      <c r="FO37">
        <v>2017</v>
      </c>
      <c r="FP37">
        <v>8</v>
      </c>
      <c r="FQ37">
        <v>35</v>
      </c>
      <c r="FR37">
        <f t="shared" ref="FR37:FS37" si="599">FQ37+102</f>
        <v>137</v>
      </c>
      <c r="FS37">
        <f t="shared" si="599"/>
        <v>239</v>
      </c>
      <c r="FT37" s="133">
        <f t="shared" si="18"/>
        <v>1.7445255474452554E-3</v>
      </c>
      <c r="FW37" s="128" t="s">
        <v>949</v>
      </c>
      <c r="FX37">
        <v>2018</v>
      </c>
      <c r="FY37">
        <v>7</v>
      </c>
      <c r="FZ37">
        <v>35</v>
      </c>
      <c r="GA37">
        <f t="shared" ref="GA37:GB37" si="600">FZ37+124</f>
        <v>159</v>
      </c>
      <c r="GB37">
        <f t="shared" si="600"/>
        <v>283</v>
      </c>
      <c r="GC37" s="133">
        <f t="shared" si="19"/>
        <v>1.7798742138364781E-3</v>
      </c>
      <c r="GF37" t="s">
        <v>2139</v>
      </c>
      <c r="GG37">
        <v>2019</v>
      </c>
      <c r="GH37">
        <v>8</v>
      </c>
      <c r="GI37">
        <v>35</v>
      </c>
      <c r="GJ37">
        <f t="shared" ref="GJ37:GK37" si="601">GI37+90</f>
        <v>125</v>
      </c>
      <c r="GK37">
        <f t="shared" si="601"/>
        <v>215</v>
      </c>
      <c r="GL37">
        <v>1.4285714285714287E-2</v>
      </c>
    </row>
    <row r="38" spans="17:194">
      <c r="Q38" s="128" t="s">
        <v>1083</v>
      </c>
      <c r="R38">
        <v>2000</v>
      </c>
      <c r="S38">
        <v>6</v>
      </c>
      <c r="T38">
        <v>36</v>
      </c>
      <c r="U38">
        <f t="shared" si="21"/>
        <v>144</v>
      </c>
      <c r="V38">
        <f t="shared" si="21"/>
        <v>252</v>
      </c>
      <c r="W38" s="140">
        <f t="shared" si="1"/>
        <v>1.75E-3</v>
      </c>
      <c r="X38" s="140"/>
      <c r="Z38" s="128" t="s">
        <v>951</v>
      </c>
      <c r="AA38">
        <v>2001</v>
      </c>
      <c r="AB38">
        <v>7</v>
      </c>
      <c r="AC38">
        <v>36</v>
      </c>
      <c r="AD38">
        <f t="shared" ref="AD38:AE38" si="602">AC38+105</f>
        <v>141</v>
      </c>
      <c r="AE38">
        <f t="shared" si="602"/>
        <v>246</v>
      </c>
      <c r="AF38" s="133">
        <f t="shared" si="2"/>
        <v>1.7446808510638298E-3</v>
      </c>
      <c r="AI38" s="128" t="s">
        <v>952</v>
      </c>
      <c r="AJ38">
        <v>2002</v>
      </c>
      <c r="AK38">
        <v>7</v>
      </c>
      <c r="AL38">
        <v>36</v>
      </c>
      <c r="AM38">
        <f t="shared" ref="AM38:AN38" si="603">AL38+100</f>
        <v>136</v>
      </c>
      <c r="AN38">
        <f t="shared" si="603"/>
        <v>236</v>
      </c>
      <c r="AO38" s="133">
        <f t="shared" si="3"/>
        <v>1.7352941176470588E-3</v>
      </c>
      <c r="AR38" s="128" t="s">
        <v>953</v>
      </c>
      <c r="AS38">
        <v>2003</v>
      </c>
      <c r="AT38">
        <v>10</v>
      </c>
      <c r="AU38">
        <v>36</v>
      </c>
      <c r="AV38">
        <f t="shared" si="24"/>
        <v>111</v>
      </c>
      <c r="AW38">
        <f t="shared" si="24"/>
        <v>186</v>
      </c>
      <c r="AX38" s="133">
        <f t="shared" si="4"/>
        <v>1.6756756756756757E-3</v>
      </c>
      <c r="BA38" s="128" t="s">
        <v>954</v>
      </c>
      <c r="BB38">
        <v>2004</v>
      </c>
      <c r="BC38">
        <v>7</v>
      </c>
      <c r="BD38">
        <v>36</v>
      </c>
      <c r="BE38">
        <f t="shared" si="25"/>
        <v>173</v>
      </c>
      <c r="BF38">
        <f t="shared" si="25"/>
        <v>310</v>
      </c>
      <c r="BG38" s="133">
        <f t="shared" si="5"/>
        <v>1.7919075144508672E-3</v>
      </c>
      <c r="BJ38" s="128" t="s">
        <v>955</v>
      </c>
      <c r="BK38">
        <v>2005</v>
      </c>
      <c r="BL38">
        <v>7</v>
      </c>
      <c r="BM38">
        <v>36</v>
      </c>
      <c r="BN38">
        <f t="shared" ref="BN38:BO38" si="604">BM38+96</f>
        <v>132</v>
      </c>
      <c r="BO38">
        <f t="shared" si="604"/>
        <v>228</v>
      </c>
      <c r="BP38" s="133">
        <f t="shared" si="6"/>
        <v>1.7272727272727272E-3</v>
      </c>
      <c r="BS38" s="128" t="s">
        <v>956</v>
      </c>
      <c r="BT38">
        <v>2006</v>
      </c>
      <c r="BU38">
        <v>8</v>
      </c>
      <c r="BV38">
        <v>36</v>
      </c>
      <c r="BW38">
        <f t="shared" ref="BW38:BX38" si="605">BV38+115</f>
        <v>151</v>
      </c>
      <c r="BX38">
        <f t="shared" si="605"/>
        <v>266</v>
      </c>
      <c r="BY38" s="133">
        <f t="shared" si="7"/>
        <v>1.7615894039735098E-3</v>
      </c>
      <c r="CB38" s="128" t="s">
        <v>957</v>
      </c>
      <c r="CC38">
        <v>2007</v>
      </c>
      <c r="CD38">
        <v>8</v>
      </c>
      <c r="CE38">
        <v>36</v>
      </c>
      <c r="CF38">
        <f t="shared" ref="CF38:CG38" si="606">CE38+115</f>
        <v>151</v>
      </c>
      <c r="CG38">
        <f t="shared" si="606"/>
        <v>266</v>
      </c>
      <c r="CH38" s="133">
        <f t="shared" si="8"/>
        <v>1.7615894039735098E-3</v>
      </c>
      <c r="CK38" s="128" t="s">
        <v>958</v>
      </c>
      <c r="CL38">
        <v>2008</v>
      </c>
      <c r="CM38">
        <v>7</v>
      </c>
      <c r="CN38">
        <v>36</v>
      </c>
      <c r="CO38">
        <f t="shared" ref="CO38:CP38" si="607">CN38+115</f>
        <v>151</v>
      </c>
      <c r="CP38">
        <f t="shared" si="607"/>
        <v>266</v>
      </c>
      <c r="CQ38" s="133">
        <f t="shared" si="9"/>
        <v>1.7615894039735098E-3</v>
      </c>
      <c r="CT38" s="128" t="s">
        <v>959</v>
      </c>
      <c r="CU38">
        <v>2009</v>
      </c>
      <c r="CV38">
        <v>8</v>
      </c>
      <c r="CW38">
        <v>36</v>
      </c>
      <c r="CX38">
        <f t="shared" ref="CX38:CY38" si="608">CW38+80</f>
        <v>116</v>
      </c>
      <c r="CY38">
        <f t="shared" si="608"/>
        <v>196</v>
      </c>
      <c r="CZ38" s="133">
        <f t="shared" si="10"/>
        <v>1.6896551724137931E-3</v>
      </c>
      <c r="DC38" s="128" t="s">
        <v>960</v>
      </c>
      <c r="DD38">
        <v>2010</v>
      </c>
      <c r="DE38">
        <v>9</v>
      </c>
      <c r="DF38">
        <v>36</v>
      </c>
      <c r="DG38">
        <f t="shared" ref="DG38:DH38" si="609">DF38+82</f>
        <v>118</v>
      </c>
      <c r="DH38">
        <f t="shared" si="609"/>
        <v>200</v>
      </c>
      <c r="DI38" s="133">
        <f t="shared" si="11"/>
        <v>1.6949152542372881E-3</v>
      </c>
      <c r="DL38" s="128" t="s">
        <v>961</v>
      </c>
      <c r="DM38">
        <v>2011</v>
      </c>
      <c r="DN38">
        <v>8</v>
      </c>
      <c r="DO38">
        <v>36</v>
      </c>
      <c r="DP38">
        <f t="shared" ref="DP38:DQ38" si="610">DO38+86</f>
        <v>122</v>
      </c>
      <c r="DQ38">
        <f t="shared" si="610"/>
        <v>208</v>
      </c>
      <c r="DR38" s="133">
        <f t="shared" si="12"/>
        <v>1.7049180327868851E-3</v>
      </c>
      <c r="DU38" s="128" t="s">
        <v>962</v>
      </c>
      <c r="DV38">
        <v>2012</v>
      </c>
      <c r="DW38">
        <v>9</v>
      </c>
      <c r="DX38">
        <v>36</v>
      </c>
      <c r="DY38">
        <f t="shared" ref="DY38:DZ38" si="611">DX38+75</f>
        <v>111</v>
      </c>
      <c r="DZ38">
        <f t="shared" si="611"/>
        <v>186</v>
      </c>
      <c r="EA38" s="133">
        <f t="shared" si="13"/>
        <v>1.6756756756756757E-3</v>
      </c>
      <c r="ED38" s="128" t="s">
        <v>963</v>
      </c>
      <c r="EE38">
        <v>2013</v>
      </c>
      <c r="EF38">
        <v>9</v>
      </c>
      <c r="EG38">
        <v>36</v>
      </c>
      <c r="EH38">
        <f t="shared" ref="EH38:EI38" si="612">EG38+80</f>
        <v>116</v>
      </c>
      <c r="EI38">
        <f t="shared" si="612"/>
        <v>196</v>
      </c>
      <c r="EJ38" s="133">
        <f t="shared" si="14"/>
        <v>1.6896551724137931E-3</v>
      </c>
      <c r="EM38" s="128" t="s">
        <v>964</v>
      </c>
      <c r="EN38">
        <v>2014</v>
      </c>
      <c r="EO38">
        <v>9</v>
      </c>
      <c r="EP38">
        <v>36</v>
      </c>
      <c r="EQ38">
        <f t="shared" ref="EQ38:ER38" si="613">EP38+71</f>
        <v>107</v>
      </c>
      <c r="ER38">
        <f t="shared" si="613"/>
        <v>178</v>
      </c>
      <c r="ES38" s="133">
        <f t="shared" si="15"/>
        <v>1.6635514018691589E-3</v>
      </c>
      <c r="EV38" s="128" t="s">
        <v>965</v>
      </c>
      <c r="EW38">
        <v>2015</v>
      </c>
      <c r="EX38">
        <v>9</v>
      </c>
      <c r="EY38">
        <v>36</v>
      </c>
      <c r="EZ38">
        <f t="shared" ref="EZ38:FA38" si="614">EY38+80</f>
        <v>116</v>
      </c>
      <c r="FA38">
        <f t="shared" si="614"/>
        <v>196</v>
      </c>
      <c r="FB38" s="133">
        <f t="shared" si="16"/>
        <v>1.6896551724137931E-3</v>
      </c>
      <c r="FE38" s="128" t="s">
        <v>966</v>
      </c>
      <c r="FF38">
        <v>2016</v>
      </c>
      <c r="FG38">
        <v>8</v>
      </c>
      <c r="FH38">
        <v>36</v>
      </c>
      <c r="FI38">
        <f t="shared" ref="FI38:FJ38" si="615">FH38+84</f>
        <v>120</v>
      </c>
      <c r="FJ38">
        <f t="shared" si="615"/>
        <v>204</v>
      </c>
      <c r="FK38" s="133">
        <f t="shared" si="17"/>
        <v>1.6999999999999999E-3</v>
      </c>
      <c r="FN38" s="128" t="s">
        <v>967</v>
      </c>
      <c r="FO38">
        <v>2017</v>
      </c>
      <c r="FP38">
        <v>8</v>
      </c>
      <c r="FQ38">
        <v>36</v>
      </c>
      <c r="FR38">
        <f t="shared" ref="FR38:FS38" si="616">FQ38+102</f>
        <v>138</v>
      </c>
      <c r="FS38">
        <f t="shared" si="616"/>
        <v>240</v>
      </c>
      <c r="FT38" s="133">
        <f t="shared" si="18"/>
        <v>1.7391304347826085E-3</v>
      </c>
      <c r="FW38" s="128" t="s">
        <v>968</v>
      </c>
      <c r="FX38">
        <v>2018</v>
      </c>
      <c r="FY38">
        <v>7</v>
      </c>
      <c r="FZ38">
        <v>36</v>
      </c>
      <c r="GA38">
        <f t="shared" ref="GA38:GB38" si="617">FZ38+124</f>
        <v>160</v>
      </c>
      <c r="GB38">
        <f t="shared" si="617"/>
        <v>284</v>
      </c>
      <c r="GC38" s="133">
        <f t="shared" si="19"/>
        <v>1.7749999999999999E-3</v>
      </c>
      <c r="GF38" t="s">
        <v>2140</v>
      </c>
      <c r="GG38">
        <v>2019</v>
      </c>
      <c r="GH38">
        <v>8</v>
      </c>
      <c r="GI38">
        <v>36</v>
      </c>
      <c r="GJ38">
        <f t="shared" ref="GJ38:GK38" si="618">GI38+90</f>
        <v>126</v>
      </c>
      <c r="GK38">
        <f t="shared" si="618"/>
        <v>216</v>
      </c>
      <c r="GL38">
        <v>8.5714285714285719E-3</v>
      </c>
    </row>
    <row r="39" spans="17:194">
      <c r="Q39" s="136" t="s">
        <v>1102</v>
      </c>
      <c r="R39" s="28">
        <v>2000</v>
      </c>
      <c r="S39" s="28">
        <v>6</v>
      </c>
      <c r="T39">
        <v>37</v>
      </c>
      <c r="U39">
        <f t="shared" si="21"/>
        <v>145</v>
      </c>
      <c r="V39">
        <f t="shared" si="21"/>
        <v>253</v>
      </c>
      <c r="W39" s="141">
        <f t="shared" si="1"/>
        <v>1.7448275862068964E-3</v>
      </c>
      <c r="X39" s="140"/>
      <c r="Z39" s="128" t="s">
        <v>970</v>
      </c>
      <c r="AA39">
        <v>2001</v>
      </c>
      <c r="AB39">
        <v>7</v>
      </c>
      <c r="AC39">
        <v>37</v>
      </c>
      <c r="AD39">
        <f t="shared" ref="AD39:AE39" si="619">AC39+105</f>
        <v>142</v>
      </c>
      <c r="AE39">
        <f t="shared" si="619"/>
        <v>247</v>
      </c>
      <c r="AF39" s="133">
        <f t="shared" si="2"/>
        <v>1.7394366197183097E-3</v>
      </c>
      <c r="AI39" s="128" t="s">
        <v>971</v>
      </c>
      <c r="AJ39">
        <v>2002</v>
      </c>
      <c r="AK39">
        <v>7</v>
      </c>
      <c r="AL39">
        <v>37</v>
      </c>
      <c r="AM39">
        <f t="shared" ref="AM39:AN39" si="620">AL39+100</f>
        <v>137</v>
      </c>
      <c r="AN39">
        <f t="shared" si="620"/>
        <v>237</v>
      </c>
      <c r="AO39" s="133">
        <f t="shared" si="3"/>
        <v>1.7299270072992702E-3</v>
      </c>
      <c r="AR39" s="128" t="s">
        <v>972</v>
      </c>
      <c r="AS39">
        <v>2003</v>
      </c>
      <c r="AT39">
        <v>10</v>
      </c>
      <c r="AU39">
        <v>37</v>
      </c>
      <c r="AV39">
        <f t="shared" si="24"/>
        <v>112</v>
      </c>
      <c r="AW39">
        <f t="shared" si="24"/>
        <v>187</v>
      </c>
      <c r="AX39" s="133">
        <f t="shared" si="4"/>
        <v>1.6696428571428572E-3</v>
      </c>
      <c r="BA39" s="128" t="s">
        <v>973</v>
      </c>
      <c r="BB39">
        <v>2004</v>
      </c>
      <c r="BC39">
        <v>7</v>
      </c>
      <c r="BD39">
        <v>37</v>
      </c>
      <c r="BE39">
        <f t="shared" si="25"/>
        <v>174</v>
      </c>
      <c r="BF39">
        <f t="shared" si="25"/>
        <v>311</v>
      </c>
      <c r="BG39" s="133">
        <f t="shared" si="5"/>
        <v>1.7873563218390805E-3</v>
      </c>
      <c r="BJ39" s="128" t="s">
        <v>974</v>
      </c>
      <c r="BK39">
        <v>2005</v>
      </c>
      <c r="BL39">
        <v>8</v>
      </c>
      <c r="BM39">
        <v>37</v>
      </c>
      <c r="BN39">
        <f t="shared" ref="BN39:BO39" si="621">BM39+96</f>
        <v>133</v>
      </c>
      <c r="BO39">
        <f t="shared" si="621"/>
        <v>229</v>
      </c>
      <c r="BP39" s="133">
        <f t="shared" si="6"/>
        <v>1.7218045112781955E-3</v>
      </c>
      <c r="BS39" s="128" t="s">
        <v>975</v>
      </c>
      <c r="BT39">
        <v>2006</v>
      </c>
      <c r="BU39">
        <v>8</v>
      </c>
      <c r="BV39">
        <v>37</v>
      </c>
      <c r="BW39">
        <f t="shared" ref="BW39:BX39" si="622">BV39+115</f>
        <v>152</v>
      </c>
      <c r="BX39">
        <f t="shared" si="622"/>
        <v>267</v>
      </c>
      <c r="BY39" s="133">
        <f t="shared" si="7"/>
        <v>1.7565789473684211E-3</v>
      </c>
      <c r="CB39" s="128" t="s">
        <v>976</v>
      </c>
      <c r="CC39">
        <v>2007</v>
      </c>
      <c r="CD39">
        <v>8</v>
      </c>
      <c r="CE39">
        <v>37</v>
      </c>
      <c r="CF39">
        <f t="shared" ref="CF39:CG39" si="623">CE39+115</f>
        <v>152</v>
      </c>
      <c r="CG39">
        <f t="shared" si="623"/>
        <v>267</v>
      </c>
      <c r="CH39" s="133">
        <f t="shared" si="8"/>
        <v>1.7565789473684211E-3</v>
      </c>
      <c r="CK39" s="128" t="s">
        <v>977</v>
      </c>
      <c r="CL39">
        <v>2008</v>
      </c>
      <c r="CM39">
        <v>8</v>
      </c>
      <c r="CN39">
        <v>37</v>
      </c>
      <c r="CO39">
        <f t="shared" ref="CO39:CP39" si="624">CN39+115</f>
        <v>152</v>
      </c>
      <c r="CP39">
        <f t="shared" si="624"/>
        <v>267</v>
      </c>
      <c r="CQ39" s="133">
        <f t="shared" si="9"/>
        <v>1.7565789473684211E-3</v>
      </c>
      <c r="CT39" s="128" t="s">
        <v>978</v>
      </c>
      <c r="CU39">
        <v>2009</v>
      </c>
      <c r="CV39">
        <v>8</v>
      </c>
      <c r="CW39">
        <v>37</v>
      </c>
      <c r="CX39">
        <f t="shared" ref="CX39:CY39" si="625">CW39+80</f>
        <v>117</v>
      </c>
      <c r="CY39">
        <f t="shared" si="625"/>
        <v>197</v>
      </c>
      <c r="CZ39" s="133">
        <f t="shared" si="10"/>
        <v>1.6837606837606838E-3</v>
      </c>
      <c r="DC39" s="128" t="s">
        <v>979</v>
      </c>
      <c r="DD39">
        <v>2010</v>
      </c>
      <c r="DE39">
        <v>9</v>
      </c>
      <c r="DF39">
        <v>37</v>
      </c>
      <c r="DG39">
        <f t="shared" ref="DG39:DH39" si="626">DF39+82</f>
        <v>119</v>
      </c>
      <c r="DH39">
        <f t="shared" si="626"/>
        <v>201</v>
      </c>
      <c r="DI39" s="133">
        <f t="shared" si="11"/>
        <v>1.6890756302521009E-3</v>
      </c>
      <c r="DL39" s="128" t="s">
        <v>980</v>
      </c>
      <c r="DM39">
        <v>2011</v>
      </c>
      <c r="DN39">
        <v>8</v>
      </c>
      <c r="DO39">
        <v>37</v>
      </c>
      <c r="DP39">
        <f t="shared" ref="DP39:DQ39" si="627">DO39+86</f>
        <v>123</v>
      </c>
      <c r="DQ39">
        <f t="shared" si="627"/>
        <v>209</v>
      </c>
      <c r="DR39" s="133">
        <f t="shared" si="12"/>
        <v>1.6991869918699188E-3</v>
      </c>
      <c r="DU39" s="128" t="s">
        <v>981</v>
      </c>
      <c r="DV39">
        <v>2012</v>
      </c>
      <c r="DW39">
        <v>9</v>
      </c>
      <c r="DX39">
        <v>37</v>
      </c>
      <c r="DY39">
        <f t="shared" ref="DY39:DZ39" si="628">DX39+75</f>
        <v>112</v>
      </c>
      <c r="DZ39">
        <f t="shared" si="628"/>
        <v>187</v>
      </c>
      <c r="EA39" s="133">
        <f t="shared" si="13"/>
        <v>1.6696428571428572E-3</v>
      </c>
      <c r="ED39" s="128" t="s">
        <v>982</v>
      </c>
      <c r="EE39">
        <v>2013</v>
      </c>
      <c r="EF39">
        <v>9</v>
      </c>
      <c r="EG39">
        <v>37</v>
      </c>
      <c r="EH39">
        <f t="shared" ref="EH39:EI39" si="629">EG39+80</f>
        <v>117</v>
      </c>
      <c r="EI39">
        <f t="shared" si="629"/>
        <v>197</v>
      </c>
      <c r="EJ39" s="133">
        <f t="shared" si="14"/>
        <v>1.6837606837606838E-3</v>
      </c>
      <c r="EM39" s="128" t="s">
        <v>983</v>
      </c>
      <c r="EN39">
        <v>2014</v>
      </c>
      <c r="EO39">
        <v>9</v>
      </c>
      <c r="EP39">
        <v>37</v>
      </c>
      <c r="EQ39">
        <f t="shared" ref="EQ39:ER39" si="630">EP39+71</f>
        <v>108</v>
      </c>
      <c r="ER39">
        <f t="shared" si="630"/>
        <v>179</v>
      </c>
      <c r="ES39" s="133">
        <f t="shared" si="15"/>
        <v>1.6574074074074074E-3</v>
      </c>
      <c r="EV39" s="128" t="s">
        <v>984</v>
      </c>
      <c r="EW39">
        <v>2015</v>
      </c>
      <c r="EX39">
        <v>9</v>
      </c>
      <c r="EY39">
        <v>37</v>
      </c>
      <c r="EZ39">
        <f t="shared" ref="EZ39:FA39" si="631">EY39+80</f>
        <v>117</v>
      </c>
      <c r="FA39">
        <f t="shared" si="631"/>
        <v>197</v>
      </c>
      <c r="FB39" s="133">
        <f t="shared" si="16"/>
        <v>1.6837606837606838E-3</v>
      </c>
      <c r="FE39" s="128" t="s">
        <v>985</v>
      </c>
      <c r="FF39">
        <v>2016</v>
      </c>
      <c r="FG39">
        <v>8</v>
      </c>
      <c r="FH39">
        <v>37</v>
      </c>
      <c r="FI39">
        <f t="shared" ref="FI39:FJ39" si="632">FH39+84</f>
        <v>121</v>
      </c>
      <c r="FJ39">
        <f t="shared" si="632"/>
        <v>205</v>
      </c>
      <c r="FK39" s="133">
        <f t="shared" si="17"/>
        <v>1.6942148760330578E-3</v>
      </c>
      <c r="FN39" s="128" t="s">
        <v>986</v>
      </c>
      <c r="FO39">
        <v>2017</v>
      </c>
      <c r="FP39">
        <v>8</v>
      </c>
      <c r="FQ39">
        <v>37</v>
      </c>
      <c r="FR39">
        <f t="shared" ref="FR39:FS39" si="633">FQ39+102</f>
        <v>139</v>
      </c>
      <c r="FS39">
        <f t="shared" si="633"/>
        <v>241</v>
      </c>
      <c r="FT39" s="133">
        <f t="shared" si="18"/>
        <v>1.7338129496402878E-3</v>
      </c>
      <c r="FW39" s="128" t="s">
        <v>987</v>
      </c>
      <c r="FX39">
        <v>2018</v>
      </c>
      <c r="FY39">
        <v>7</v>
      </c>
      <c r="FZ39">
        <v>37</v>
      </c>
      <c r="GA39">
        <f t="shared" ref="GA39:GB39" si="634">FZ39+124</f>
        <v>161</v>
      </c>
      <c r="GB39">
        <f t="shared" si="634"/>
        <v>285</v>
      </c>
      <c r="GC39" s="133">
        <f t="shared" si="19"/>
        <v>1.7701863354037267E-3</v>
      </c>
      <c r="GF39" t="s">
        <v>2141</v>
      </c>
      <c r="GG39">
        <v>2019</v>
      </c>
      <c r="GH39">
        <v>8</v>
      </c>
      <c r="GI39">
        <v>37</v>
      </c>
      <c r="GJ39">
        <f t="shared" ref="GJ39:GK39" si="635">GI39+90</f>
        <v>127</v>
      </c>
      <c r="GK39">
        <f t="shared" si="635"/>
        <v>217</v>
      </c>
      <c r="GL39">
        <v>9.8571428571428574E-2</v>
      </c>
    </row>
    <row r="40" spans="17:194">
      <c r="Q40" s="128" t="s">
        <v>1121</v>
      </c>
      <c r="R40">
        <v>2000</v>
      </c>
      <c r="S40">
        <v>7</v>
      </c>
      <c r="T40">
        <v>38</v>
      </c>
      <c r="U40">
        <f t="shared" si="21"/>
        <v>146</v>
      </c>
      <c r="V40">
        <f t="shared" si="21"/>
        <v>254</v>
      </c>
      <c r="W40" s="140">
        <f t="shared" si="1"/>
        <v>1.7397260273972603E-3</v>
      </c>
      <c r="X40" s="140"/>
      <c r="Z40" s="128" t="s">
        <v>989</v>
      </c>
      <c r="AA40">
        <v>2001</v>
      </c>
      <c r="AB40">
        <v>7</v>
      </c>
      <c r="AC40">
        <v>38</v>
      </c>
      <c r="AD40">
        <f t="shared" ref="AD40:AE40" si="636">AC40+105</f>
        <v>143</v>
      </c>
      <c r="AE40">
        <f t="shared" si="636"/>
        <v>248</v>
      </c>
      <c r="AF40" s="133">
        <f t="shared" si="2"/>
        <v>1.7342657342657342E-3</v>
      </c>
      <c r="AI40" s="128" t="s">
        <v>990</v>
      </c>
      <c r="AJ40">
        <v>2002</v>
      </c>
      <c r="AK40">
        <v>7</v>
      </c>
      <c r="AL40">
        <v>38</v>
      </c>
      <c r="AM40">
        <f t="shared" ref="AM40:AN40" si="637">AL40+100</f>
        <v>138</v>
      </c>
      <c r="AN40">
        <f t="shared" si="637"/>
        <v>238</v>
      </c>
      <c r="AO40" s="133">
        <f t="shared" si="3"/>
        <v>1.7246376811594203E-3</v>
      </c>
      <c r="AR40" s="128" t="s">
        <v>991</v>
      </c>
      <c r="AS40">
        <v>2003</v>
      </c>
      <c r="AT40">
        <v>10</v>
      </c>
      <c r="AU40">
        <v>38</v>
      </c>
      <c r="AV40">
        <f t="shared" si="24"/>
        <v>113</v>
      </c>
      <c r="AW40">
        <f t="shared" si="24"/>
        <v>188</v>
      </c>
      <c r="AX40" s="133">
        <f t="shared" si="4"/>
        <v>1.663716814159292E-3</v>
      </c>
      <c r="BA40" s="128" t="s">
        <v>992</v>
      </c>
      <c r="BB40">
        <v>2004</v>
      </c>
      <c r="BC40">
        <v>7</v>
      </c>
      <c r="BD40">
        <v>38</v>
      </c>
      <c r="BE40">
        <f t="shared" si="25"/>
        <v>175</v>
      </c>
      <c r="BF40">
        <f t="shared" si="25"/>
        <v>312</v>
      </c>
      <c r="BG40" s="133">
        <f t="shared" si="5"/>
        <v>1.7828571428571429E-3</v>
      </c>
      <c r="BJ40" s="128" t="s">
        <v>993</v>
      </c>
      <c r="BK40">
        <v>2005</v>
      </c>
      <c r="BL40">
        <v>8</v>
      </c>
      <c r="BM40">
        <v>38</v>
      </c>
      <c r="BN40">
        <f t="shared" ref="BN40:BO40" si="638">BM40+96</f>
        <v>134</v>
      </c>
      <c r="BO40">
        <f t="shared" si="638"/>
        <v>230</v>
      </c>
      <c r="BP40" s="133">
        <f t="shared" si="6"/>
        <v>1.7164179104477613E-3</v>
      </c>
      <c r="BS40" s="128" t="s">
        <v>994</v>
      </c>
      <c r="BT40">
        <v>2006</v>
      </c>
      <c r="BU40">
        <v>8</v>
      </c>
      <c r="BV40">
        <v>38</v>
      </c>
      <c r="BW40">
        <f t="shared" ref="BW40:BX40" si="639">BV40+115</f>
        <v>153</v>
      </c>
      <c r="BX40">
        <f t="shared" si="639"/>
        <v>268</v>
      </c>
      <c r="BY40" s="133">
        <f t="shared" si="7"/>
        <v>1.7516339869281046E-3</v>
      </c>
      <c r="CB40" s="128" t="s">
        <v>995</v>
      </c>
      <c r="CC40">
        <v>2007</v>
      </c>
      <c r="CD40">
        <v>8</v>
      </c>
      <c r="CE40">
        <v>38</v>
      </c>
      <c r="CF40">
        <f t="shared" ref="CF40:CG40" si="640">CE40+115</f>
        <v>153</v>
      </c>
      <c r="CG40">
        <f t="shared" si="640"/>
        <v>268</v>
      </c>
      <c r="CH40" s="133">
        <f t="shared" si="8"/>
        <v>1.7516339869281046E-3</v>
      </c>
      <c r="CK40" s="128" t="s">
        <v>996</v>
      </c>
      <c r="CL40">
        <v>2008</v>
      </c>
      <c r="CM40">
        <v>8</v>
      </c>
      <c r="CN40">
        <v>38</v>
      </c>
      <c r="CO40">
        <f t="shared" ref="CO40:CP40" si="641">CN40+115</f>
        <v>153</v>
      </c>
      <c r="CP40">
        <f t="shared" si="641"/>
        <v>268</v>
      </c>
      <c r="CQ40" s="133">
        <f t="shared" si="9"/>
        <v>1.7516339869281046E-3</v>
      </c>
      <c r="CT40" s="128" t="s">
        <v>997</v>
      </c>
      <c r="CU40">
        <v>2009</v>
      </c>
      <c r="CV40">
        <v>8</v>
      </c>
      <c r="CW40">
        <v>38</v>
      </c>
      <c r="CX40">
        <f t="shared" ref="CX40:CY40" si="642">CW40+80</f>
        <v>118</v>
      </c>
      <c r="CY40">
        <f t="shared" si="642"/>
        <v>198</v>
      </c>
      <c r="CZ40" s="133">
        <f t="shared" si="10"/>
        <v>1.6779661016949152E-3</v>
      </c>
      <c r="DC40" s="128" t="s">
        <v>998</v>
      </c>
      <c r="DD40">
        <v>2010</v>
      </c>
      <c r="DE40">
        <v>9</v>
      </c>
      <c r="DF40">
        <v>38</v>
      </c>
      <c r="DG40">
        <f t="shared" ref="DG40:DH40" si="643">DF40+82</f>
        <v>120</v>
      </c>
      <c r="DH40">
        <f t="shared" si="643"/>
        <v>202</v>
      </c>
      <c r="DI40" s="133">
        <f t="shared" si="11"/>
        <v>1.6833333333333333E-3</v>
      </c>
      <c r="DL40" s="128" t="s">
        <v>999</v>
      </c>
      <c r="DM40">
        <v>2011</v>
      </c>
      <c r="DN40">
        <v>8</v>
      </c>
      <c r="DO40">
        <v>38</v>
      </c>
      <c r="DP40">
        <f t="shared" ref="DP40:DQ40" si="644">DO40+86</f>
        <v>124</v>
      </c>
      <c r="DQ40">
        <f t="shared" si="644"/>
        <v>210</v>
      </c>
      <c r="DR40" s="133">
        <f t="shared" si="12"/>
        <v>1.6935483870967741E-3</v>
      </c>
      <c r="DU40" s="128" t="s">
        <v>1000</v>
      </c>
      <c r="DV40">
        <v>2012</v>
      </c>
      <c r="DW40">
        <v>9</v>
      </c>
      <c r="DX40">
        <v>38</v>
      </c>
      <c r="DY40">
        <f t="shared" ref="DY40:DZ40" si="645">DX40+75</f>
        <v>113</v>
      </c>
      <c r="DZ40">
        <f t="shared" si="645"/>
        <v>188</v>
      </c>
      <c r="EA40" s="133">
        <f t="shared" si="13"/>
        <v>1.663716814159292E-3</v>
      </c>
      <c r="ED40" s="128" t="s">
        <v>1001</v>
      </c>
      <c r="EE40">
        <v>2013</v>
      </c>
      <c r="EF40">
        <v>9</v>
      </c>
      <c r="EG40">
        <v>38</v>
      </c>
      <c r="EH40">
        <f t="shared" ref="EH40:EI40" si="646">EG40+80</f>
        <v>118</v>
      </c>
      <c r="EI40">
        <f t="shared" si="646"/>
        <v>198</v>
      </c>
      <c r="EJ40" s="133">
        <f t="shared" si="14"/>
        <v>1.6779661016949152E-3</v>
      </c>
      <c r="EM40" s="128" t="s">
        <v>1002</v>
      </c>
      <c r="EN40">
        <v>2014</v>
      </c>
      <c r="EO40">
        <v>9</v>
      </c>
      <c r="EP40">
        <v>38</v>
      </c>
      <c r="EQ40">
        <f t="shared" ref="EQ40:ER40" si="647">EP40+71</f>
        <v>109</v>
      </c>
      <c r="ER40">
        <f t="shared" si="647"/>
        <v>180</v>
      </c>
      <c r="ES40" s="133">
        <f t="shared" si="15"/>
        <v>1.6513761467889909E-3</v>
      </c>
      <c r="EV40" s="128" t="s">
        <v>1003</v>
      </c>
      <c r="EW40">
        <v>2015</v>
      </c>
      <c r="EX40">
        <v>9</v>
      </c>
      <c r="EY40">
        <v>38</v>
      </c>
      <c r="EZ40">
        <f t="shared" ref="EZ40:FA40" si="648">EY40+80</f>
        <v>118</v>
      </c>
      <c r="FA40">
        <f t="shared" si="648"/>
        <v>198</v>
      </c>
      <c r="FB40" s="133">
        <f t="shared" si="16"/>
        <v>1.6779661016949152E-3</v>
      </c>
      <c r="FE40" s="128" t="s">
        <v>1004</v>
      </c>
      <c r="FF40">
        <v>2016</v>
      </c>
      <c r="FG40">
        <v>8</v>
      </c>
      <c r="FH40">
        <v>38</v>
      </c>
      <c r="FI40">
        <f t="shared" ref="FI40:FJ40" si="649">FH40+84</f>
        <v>122</v>
      </c>
      <c r="FJ40">
        <f t="shared" si="649"/>
        <v>206</v>
      </c>
      <c r="FK40" s="133">
        <f t="shared" si="17"/>
        <v>1.6885245901639345E-3</v>
      </c>
      <c r="FN40" s="128" t="s">
        <v>1005</v>
      </c>
      <c r="FO40">
        <v>2017</v>
      </c>
      <c r="FP40">
        <v>8</v>
      </c>
      <c r="FQ40">
        <v>38</v>
      </c>
      <c r="FR40">
        <f t="shared" ref="FR40:FS40" si="650">FQ40+102</f>
        <v>140</v>
      </c>
      <c r="FS40">
        <f t="shared" si="650"/>
        <v>242</v>
      </c>
      <c r="FT40" s="133">
        <f t="shared" si="18"/>
        <v>1.7285714285714287E-3</v>
      </c>
      <c r="FW40" s="128" t="s">
        <v>1006</v>
      </c>
      <c r="FX40">
        <v>2018</v>
      </c>
      <c r="FY40">
        <v>7</v>
      </c>
      <c r="FZ40">
        <v>38</v>
      </c>
      <c r="GA40">
        <f t="shared" ref="GA40:GB40" si="651">FZ40+124</f>
        <v>162</v>
      </c>
      <c r="GB40">
        <f t="shared" si="651"/>
        <v>286</v>
      </c>
      <c r="GC40" s="133">
        <f t="shared" si="19"/>
        <v>1.7654320987654322E-3</v>
      </c>
      <c r="GF40" t="s">
        <v>2142</v>
      </c>
      <c r="GG40">
        <v>2019</v>
      </c>
      <c r="GH40">
        <v>8</v>
      </c>
      <c r="GI40">
        <v>38</v>
      </c>
      <c r="GJ40">
        <f t="shared" ref="GJ40:GK40" si="652">GI40+90</f>
        <v>128</v>
      </c>
      <c r="GK40">
        <f t="shared" si="652"/>
        <v>218</v>
      </c>
      <c r="GL40">
        <v>2.3285714285714285E-2</v>
      </c>
    </row>
    <row r="41" spans="17:194">
      <c r="Q41" s="128" t="s">
        <v>1140</v>
      </c>
      <c r="R41">
        <v>2000</v>
      </c>
      <c r="S41">
        <v>7</v>
      </c>
      <c r="T41">
        <v>39</v>
      </c>
      <c r="U41">
        <f t="shared" si="21"/>
        <v>147</v>
      </c>
      <c r="V41">
        <f t="shared" si="21"/>
        <v>255</v>
      </c>
      <c r="W41" s="140">
        <f t="shared" si="1"/>
        <v>1.7346938775510204E-3</v>
      </c>
      <c r="X41" s="140"/>
      <c r="Z41" s="128" t="s">
        <v>1008</v>
      </c>
      <c r="AA41">
        <v>2001</v>
      </c>
      <c r="AB41">
        <v>7</v>
      </c>
      <c r="AC41">
        <v>39</v>
      </c>
      <c r="AD41">
        <f t="shared" ref="AD41:AE41" si="653">AC41+105</f>
        <v>144</v>
      </c>
      <c r="AE41">
        <f t="shared" si="653"/>
        <v>249</v>
      </c>
      <c r="AF41" s="133">
        <f t="shared" si="2"/>
        <v>1.7291666666666668E-3</v>
      </c>
      <c r="AI41" s="128" t="s">
        <v>1009</v>
      </c>
      <c r="AJ41">
        <v>2002</v>
      </c>
      <c r="AK41">
        <v>7</v>
      </c>
      <c r="AL41">
        <v>39</v>
      </c>
      <c r="AM41">
        <f t="shared" ref="AM41:AN41" si="654">AL41+100</f>
        <v>139</v>
      </c>
      <c r="AN41">
        <f t="shared" si="654"/>
        <v>239</v>
      </c>
      <c r="AO41" s="133">
        <f t="shared" si="3"/>
        <v>1.7194244604316546E-3</v>
      </c>
      <c r="AR41" s="128" t="s">
        <v>1010</v>
      </c>
      <c r="AS41">
        <v>2003</v>
      </c>
      <c r="AT41">
        <v>10</v>
      </c>
      <c r="AU41">
        <v>39</v>
      </c>
      <c r="AV41">
        <f t="shared" si="24"/>
        <v>114</v>
      </c>
      <c r="AW41">
        <f t="shared" si="24"/>
        <v>189</v>
      </c>
      <c r="AX41" s="133">
        <f t="shared" si="4"/>
        <v>1.6578947368421054E-3</v>
      </c>
      <c r="BA41" s="128" t="s">
        <v>1011</v>
      </c>
      <c r="BB41">
        <v>2004</v>
      </c>
      <c r="BC41">
        <v>7</v>
      </c>
      <c r="BD41">
        <v>39</v>
      </c>
      <c r="BE41">
        <f t="shared" si="25"/>
        <v>176</v>
      </c>
      <c r="BF41">
        <f t="shared" si="25"/>
        <v>313</v>
      </c>
      <c r="BG41" s="133">
        <f t="shared" si="5"/>
        <v>1.7784090909090909E-3</v>
      </c>
      <c r="BJ41" s="128" t="s">
        <v>1012</v>
      </c>
      <c r="BK41">
        <v>2005</v>
      </c>
      <c r="BL41">
        <v>8</v>
      </c>
      <c r="BM41">
        <v>39</v>
      </c>
      <c r="BN41">
        <f t="shared" ref="BN41:BO41" si="655">BM41+96</f>
        <v>135</v>
      </c>
      <c r="BO41">
        <f t="shared" si="655"/>
        <v>231</v>
      </c>
      <c r="BP41" s="133">
        <f t="shared" si="6"/>
        <v>1.7111111111111109E-3</v>
      </c>
      <c r="BS41" s="128" t="s">
        <v>1013</v>
      </c>
      <c r="BT41">
        <v>2006</v>
      </c>
      <c r="BU41">
        <v>8</v>
      </c>
      <c r="BV41">
        <v>39</v>
      </c>
      <c r="BW41">
        <f t="shared" ref="BW41:BX41" si="656">BV41+115</f>
        <v>154</v>
      </c>
      <c r="BX41">
        <f t="shared" si="656"/>
        <v>269</v>
      </c>
      <c r="BY41" s="133">
        <f t="shared" si="7"/>
        <v>1.7467532467532467E-3</v>
      </c>
      <c r="CB41" s="128" t="s">
        <v>1014</v>
      </c>
      <c r="CC41">
        <v>2007</v>
      </c>
      <c r="CD41">
        <v>8</v>
      </c>
      <c r="CE41">
        <v>39</v>
      </c>
      <c r="CF41">
        <f t="shared" ref="CF41:CG41" si="657">CE41+115</f>
        <v>154</v>
      </c>
      <c r="CG41">
        <f t="shared" si="657"/>
        <v>269</v>
      </c>
      <c r="CH41" s="133">
        <f t="shared" si="8"/>
        <v>1.7467532467532467E-3</v>
      </c>
      <c r="CK41" s="128" t="s">
        <v>1015</v>
      </c>
      <c r="CL41">
        <v>2008</v>
      </c>
      <c r="CM41">
        <v>8</v>
      </c>
      <c r="CN41">
        <v>39</v>
      </c>
      <c r="CO41">
        <f t="shared" ref="CO41:CP41" si="658">CN41+115</f>
        <v>154</v>
      </c>
      <c r="CP41">
        <f t="shared" si="658"/>
        <v>269</v>
      </c>
      <c r="CQ41" s="133">
        <f t="shared" si="9"/>
        <v>1.7467532467532467E-3</v>
      </c>
      <c r="CT41" s="128" t="s">
        <v>1016</v>
      </c>
      <c r="CU41">
        <v>2009</v>
      </c>
      <c r="CV41">
        <v>9</v>
      </c>
      <c r="CW41">
        <v>39</v>
      </c>
      <c r="CX41">
        <f t="shared" ref="CX41:CY41" si="659">CW41+80</f>
        <v>119</v>
      </c>
      <c r="CY41">
        <f t="shared" si="659"/>
        <v>199</v>
      </c>
      <c r="CZ41" s="133">
        <f t="shared" si="10"/>
        <v>1.6722689075630254E-3</v>
      </c>
      <c r="DC41" s="128" t="s">
        <v>1017</v>
      </c>
      <c r="DD41">
        <v>2010</v>
      </c>
      <c r="DE41">
        <v>9</v>
      </c>
      <c r="DF41">
        <v>39</v>
      </c>
      <c r="DG41">
        <f t="shared" ref="DG41:DH41" si="660">DF41+82</f>
        <v>121</v>
      </c>
      <c r="DH41">
        <f t="shared" si="660"/>
        <v>203</v>
      </c>
      <c r="DI41" s="133">
        <f t="shared" si="11"/>
        <v>1.6776859504132231E-3</v>
      </c>
      <c r="DL41" s="128" t="s">
        <v>1018</v>
      </c>
      <c r="DM41">
        <v>2011</v>
      </c>
      <c r="DN41">
        <v>8</v>
      </c>
      <c r="DO41">
        <v>39</v>
      </c>
      <c r="DP41">
        <f t="shared" ref="DP41:DQ41" si="661">DO41+86</f>
        <v>125</v>
      </c>
      <c r="DQ41">
        <f t="shared" si="661"/>
        <v>211</v>
      </c>
      <c r="DR41" s="133">
        <f t="shared" si="12"/>
        <v>1.688E-3</v>
      </c>
      <c r="DU41" s="128" t="s">
        <v>1019</v>
      </c>
      <c r="DV41">
        <v>2012</v>
      </c>
      <c r="DW41">
        <v>9</v>
      </c>
      <c r="DX41">
        <v>39</v>
      </c>
      <c r="DY41">
        <f t="shared" ref="DY41:DZ41" si="662">DX41+75</f>
        <v>114</v>
      </c>
      <c r="DZ41">
        <f t="shared" si="662"/>
        <v>189</v>
      </c>
      <c r="EA41" s="133">
        <f t="shared" si="13"/>
        <v>1.6578947368421054E-3</v>
      </c>
      <c r="ED41" s="128" t="s">
        <v>1020</v>
      </c>
      <c r="EE41">
        <v>2013</v>
      </c>
      <c r="EF41">
        <v>10</v>
      </c>
      <c r="EG41">
        <v>39</v>
      </c>
      <c r="EH41">
        <f t="shared" ref="EH41:EI41" si="663">EG41+80</f>
        <v>119</v>
      </c>
      <c r="EI41">
        <f t="shared" si="663"/>
        <v>199</v>
      </c>
      <c r="EJ41" s="133">
        <f t="shared" si="14"/>
        <v>1.6722689075630254E-3</v>
      </c>
      <c r="EM41" s="128" t="s">
        <v>1021</v>
      </c>
      <c r="EN41">
        <v>2014</v>
      </c>
      <c r="EO41">
        <v>9</v>
      </c>
      <c r="EP41">
        <v>39</v>
      </c>
      <c r="EQ41">
        <f t="shared" ref="EQ41:ER41" si="664">EP41+71</f>
        <v>110</v>
      </c>
      <c r="ER41">
        <f t="shared" si="664"/>
        <v>181</v>
      </c>
      <c r="ES41" s="133">
        <f t="shared" si="15"/>
        <v>1.6454545454545454E-3</v>
      </c>
      <c r="EV41" s="128" t="s">
        <v>1022</v>
      </c>
      <c r="EW41">
        <v>2015</v>
      </c>
      <c r="EX41">
        <v>9</v>
      </c>
      <c r="EY41">
        <v>39</v>
      </c>
      <c r="EZ41">
        <f t="shared" ref="EZ41:FA41" si="665">EY41+80</f>
        <v>119</v>
      </c>
      <c r="FA41">
        <f t="shared" si="665"/>
        <v>199</v>
      </c>
      <c r="FB41" s="133">
        <f t="shared" si="16"/>
        <v>1.6722689075630254E-3</v>
      </c>
      <c r="FE41" s="128" t="s">
        <v>1023</v>
      </c>
      <c r="FF41">
        <v>2016</v>
      </c>
      <c r="FG41">
        <v>8</v>
      </c>
      <c r="FH41">
        <v>39</v>
      </c>
      <c r="FI41">
        <f t="shared" ref="FI41:FJ41" si="666">FH41+84</f>
        <v>123</v>
      </c>
      <c r="FJ41">
        <f t="shared" si="666"/>
        <v>207</v>
      </c>
      <c r="FK41" s="133">
        <f t="shared" si="17"/>
        <v>1.6829268292682927E-3</v>
      </c>
      <c r="FN41" s="128" t="s">
        <v>1024</v>
      </c>
      <c r="FO41">
        <v>2017</v>
      </c>
      <c r="FP41">
        <v>8</v>
      </c>
      <c r="FQ41">
        <v>39</v>
      </c>
      <c r="FR41">
        <f t="shared" ref="FR41:FS41" si="667">FQ41+102</f>
        <v>141</v>
      </c>
      <c r="FS41">
        <f t="shared" si="667"/>
        <v>243</v>
      </c>
      <c r="FT41" s="133">
        <f t="shared" si="18"/>
        <v>1.7234042553191488E-3</v>
      </c>
      <c r="FW41" s="128" t="s">
        <v>1025</v>
      </c>
      <c r="FX41">
        <v>2018</v>
      </c>
      <c r="FY41">
        <v>7</v>
      </c>
      <c r="FZ41">
        <v>39</v>
      </c>
      <c r="GA41">
        <f t="shared" ref="GA41:GB41" si="668">FZ41+124</f>
        <v>163</v>
      </c>
      <c r="GB41">
        <f t="shared" si="668"/>
        <v>287</v>
      </c>
      <c r="GC41" s="133">
        <f t="shared" si="19"/>
        <v>1.7607361963190185E-3</v>
      </c>
      <c r="GF41" t="s">
        <v>2143</v>
      </c>
      <c r="GG41">
        <v>2019</v>
      </c>
      <c r="GH41">
        <v>8</v>
      </c>
      <c r="GI41">
        <v>39</v>
      </c>
      <c r="GJ41">
        <f t="shared" ref="GJ41:GK41" si="669">GI41+90</f>
        <v>129</v>
      </c>
      <c r="GK41">
        <f t="shared" si="669"/>
        <v>219</v>
      </c>
      <c r="GL41">
        <v>1.7142857142857144E-2</v>
      </c>
    </row>
    <row r="42" spans="17:194">
      <c r="Q42" s="128" t="s">
        <v>1159</v>
      </c>
      <c r="R42">
        <v>2000</v>
      </c>
      <c r="S42">
        <v>7</v>
      </c>
      <c r="T42">
        <v>40</v>
      </c>
      <c r="U42">
        <f t="shared" si="21"/>
        <v>148</v>
      </c>
      <c r="V42">
        <f t="shared" si="21"/>
        <v>256</v>
      </c>
      <c r="W42" s="140">
        <f t="shared" si="1"/>
        <v>1.7297297297297299E-3</v>
      </c>
      <c r="X42" s="140"/>
      <c r="Z42" s="128" t="s">
        <v>1027</v>
      </c>
      <c r="AA42">
        <v>2001</v>
      </c>
      <c r="AB42">
        <v>7</v>
      </c>
      <c r="AC42">
        <v>40</v>
      </c>
      <c r="AD42">
        <f t="shared" ref="AD42:AE42" si="670">AC42+105</f>
        <v>145</v>
      </c>
      <c r="AE42">
        <f t="shared" si="670"/>
        <v>250</v>
      </c>
      <c r="AF42" s="133">
        <f t="shared" si="2"/>
        <v>1.7241379310344827E-3</v>
      </c>
      <c r="AI42" s="128" t="s">
        <v>1028</v>
      </c>
      <c r="AJ42">
        <v>2002</v>
      </c>
      <c r="AK42">
        <v>7</v>
      </c>
      <c r="AL42">
        <v>40</v>
      </c>
      <c r="AM42">
        <f t="shared" ref="AM42:AN42" si="671">AL42+100</f>
        <v>140</v>
      </c>
      <c r="AN42">
        <f t="shared" si="671"/>
        <v>240</v>
      </c>
      <c r="AO42" s="133">
        <f t="shared" si="3"/>
        <v>1.7142857142857142E-3</v>
      </c>
      <c r="AR42" s="128" t="s">
        <v>1029</v>
      </c>
      <c r="AS42">
        <v>2003</v>
      </c>
      <c r="AT42">
        <v>10</v>
      </c>
      <c r="AU42">
        <v>40</v>
      </c>
      <c r="AV42">
        <f t="shared" si="24"/>
        <v>115</v>
      </c>
      <c r="AW42">
        <f t="shared" si="24"/>
        <v>190</v>
      </c>
      <c r="AX42" s="133">
        <f t="shared" si="4"/>
        <v>1.6521739130434783E-3</v>
      </c>
      <c r="BA42" s="128" t="s">
        <v>1030</v>
      </c>
      <c r="BB42">
        <v>2004</v>
      </c>
      <c r="BC42">
        <v>7</v>
      </c>
      <c r="BD42">
        <v>40</v>
      </c>
      <c r="BE42">
        <f t="shared" si="25"/>
        <v>177</v>
      </c>
      <c r="BF42">
        <f t="shared" si="25"/>
        <v>314</v>
      </c>
      <c r="BG42" s="133">
        <f t="shared" si="5"/>
        <v>1.7740112994350282E-3</v>
      </c>
      <c r="BJ42" s="128" t="s">
        <v>1031</v>
      </c>
      <c r="BK42">
        <v>2005</v>
      </c>
      <c r="BL42">
        <v>8</v>
      </c>
      <c r="BM42">
        <v>40</v>
      </c>
      <c r="BN42">
        <f t="shared" ref="BN42:BO42" si="672">BM42+96</f>
        <v>136</v>
      </c>
      <c r="BO42">
        <f t="shared" si="672"/>
        <v>232</v>
      </c>
      <c r="BP42" s="133">
        <f t="shared" si="6"/>
        <v>1.7058823529411764E-3</v>
      </c>
      <c r="BS42" s="128" t="s">
        <v>1032</v>
      </c>
      <c r="BT42">
        <v>2006</v>
      </c>
      <c r="BU42">
        <v>8</v>
      </c>
      <c r="BV42">
        <v>40</v>
      </c>
      <c r="BW42">
        <f t="shared" ref="BW42:BX42" si="673">BV42+115</f>
        <v>155</v>
      </c>
      <c r="BX42">
        <f t="shared" si="673"/>
        <v>270</v>
      </c>
      <c r="BY42" s="133">
        <f t="shared" si="7"/>
        <v>1.7419354838709678E-3</v>
      </c>
      <c r="CB42" s="128" t="s">
        <v>1033</v>
      </c>
      <c r="CC42">
        <v>2007</v>
      </c>
      <c r="CD42">
        <v>8</v>
      </c>
      <c r="CE42">
        <v>40</v>
      </c>
      <c r="CF42">
        <f t="shared" ref="CF42:CG42" si="674">CE42+115</f>
        <v>155</v>
      </c>
      <c r="CG42">
        <f t="shared" si="674"/>
        <v>270</v>
      </c>
      <c r="CH42" s="133">
        <f t="shared" si="8"/>
        <v>1.7419354838709678E-3</v>
      </c>
      <c r="CK42" s="128" t="s">
        <v>1034</v>
      </c>
      <c r="CL42">
        <v>2008</v>
      </c>
      <c r="CM42">
        <v>8</v>
      </c>
      <c r="CN42">
        <v>40</v>
      </c>
      <c r="CO42">
        <f t="shared" ref="CO42:CP42" si="675">CN42+115</f>
        <v>155</v>
      </c>
      <c r="CP42">
        <f t="shared" si="675"/>
        <v>270</v>
      </c>
      <c r="CQ42" s="133">
        <f t="shared" si="9"/>
        <v>1.7419354838709678E-3</v>
      </c>
      <c r="CT42" s="128" t="s">
        <v>1035</v>
      </c>
      <c r="CU42">
        <v>2009</v>
      </c>
      <c r="CV42">
        <v>9</v>
      </c>
      <c r="CW42">
        <v>40</v>
      </c>
      <c r="CX42">
        <f t="shared" ref="CX42:CY42" si="676">CW42+80</f>
        <v>120</v>
      </c>
      <c r="CY42">
        <f t="shared" si="676"/>
        <v>200</v>
      </c>
      <c r="CZ42" s="133">
        <f t="shared" si="10"/>
        <v>1.6666666666666668E-3</v>
      </c>
      <c r="DC42" s="128" t="s">
        <v>1036</v>
      </c>
      <c r="DD42">
        <v>2010</v>
      </c>
      <c r="DE42">
        <v>9</v>
      </c>
      <c r="DF42">
        <v>40</v>
      </c>
      <c r="DG42">
        <f t="shared" ref="DG42:DH42" si="677">DF42+82</f>
        <v>122</v>
      </c>
      <c r="DH42">
        <f t="shared" si="677"/>
        <v>204</v>
      </c>
      <c r="DI42" s="133">
        <f t="shared" si="11"/>
        <v>1.6721311475409836E-3</v>
      </c>
      <c r="DL42" s="128" t="s">
        <v>1037</v>
      </c>
      <c r="DM42">
        <v>2011</v>
      </c>
      <c r="DN42">
        <v>8</v>
      </c>
      <c r="DO42">
        <v>40</v>
      </c>
      <c r="DP42">
        <f t="shared" ref="DP42:DQ42" si="678">DO42+86</f>
        <v>126</v>
      </c>
      <c r="DQ42">
        <f t="shared" si="678"/>
        <v>212</v>
      </c>
      <c r="DR42" s="133">
        <f t="shared" si="12"/>
        <v>1.6825396825396826E-3</v>
      </c>
      <c r="DU42" s="128" t="s">
        <v>1038</v>
      </c>
      <c r="DV42">
        <v>2012</v>
      </c>
      <c r="DW42">
        <v>9</v>
      </c>
      <c r="DX42">
        <v>40</v>
      </c>
      <c r="DY42">
        <f t="shared" ref="DY42:DZ42" si="679">DX42+75</f>
        <v>115</v>
      </c>
      <c r="DZ42">
        <f t="shared" si="679"/>
        <v>190</v>
      </c>
      <c r="EA42" s="133">
        <f t="shared" si="13"/>
        <v>1.6521739130434783E-3</v>
      </c>
      <c r="ED42" s="128" t="s">
        <v>1039</v>
      </c>
      <c r="EE42">
        <v>2013</v>
      </c>
      <c r="EF42">
        <v>10</v>
      </c>
      <c r="EG42">
        <v>40</v>
      </c>
      <c r="EH42">
        <f t="shared" ref="EH42:EI42" si="680">EG42+80</f>
        <v>120</v>
      </c>
      <c r="EI42">
        <f t="shared" si="680"/>
        <v>200</v>
      </c>
      <c r="EJ42" s="133">
        <f t="shared" si="14"/>
        <v>1.6666666666666668E-3</v>
      </c>
      <c r="EM42" s="128" t="s">
        <v>1040</v>
      </c>
      <c r="EN42">
        <v>2014</v>
      </c>
      <c r="EO42">
        <v>9</v>
      </c>
      <c r="EP42">
        <v>40</v>
      </c>
      <c r="EQ42">
        <f t="shared" ref="EQ42:ER42" si="681">EP42+71</f>
        <v>111</v>
      </c>
      <c r="ER42">
        <f t="shared" si="681"/>
        <v>182</v>
      </c>
      <c r="ES42" s="133">
        <f t="shared" si="15"/>
        <v>1.6396396396396395E-3</v>
      </c>
      <c r="EV42" s="128" t="s">
        <v>1041</v>
      </c>
      <c r="EW42">
        <v>2015</v>
      </c>
      <c r="EX42">
        <v>9</v>
      </c>
      <c r="EY42">
        <v>40</v>
      </c>
      <c r="EZ42">
        <f t="shared" ref="EZ42:FA42" si="682">EY42+80</f>
        <v>120</v>
      </c>
      <c r="FA42">
        <f t="shared" si="682"/>
        <v>200</v>
      </c>
      <c r="FB42" s="133">
        <f t="shared" si="16"/>
        <v>1.6666666666666668E-3</v>
      </c>
      <c r="FE42" s="128" t="s">
        <v>1042</v>
      </c>
      <c r="FF42">
        <v>2016</v>
      </c>
      <c r="FG42">
        <v>8</v>
      </c>
      <c r="FH42">
        <v>40</v>
      </c>
      <c r="FI42">
        <f t="shared" ref="FI42:FJ42" si="683">FH42+84</f>
        <v>124</v>
      </c>
      <c r="FJ42">
        <f t="shared" si="683"/>
        <v>208</v>
      </c>
      <c r="FK42" s="133">
        <f t="shared" si="17"/>
        <v>1.6774193548387097E-3</v>
      </c>
      <c r="FN42" s="128" t="s">
        <v>1043</v>
      </c>
      <c r="FO42">
        <v>2017</v>
      </c>
      <c r="FP42">
        <v>8</v>
      </c>
      <c r="FQ42">
        <v>40</v>
      </c>
      <c r="FR42">
        <f t="shared" ref="FR42:FS42" si="684">FQ42+102</f>
        <v>142</v>
      </c>
      <c r="FS42">
        <f t="shared" si="684"/>
        <v>244</v>
      </c>
      <c r="FT42" s="133">
        <f t="shared" si="18"/>
        <v>1.7183098591549296E-3</v>
      </c>
      <c r="FW42" s="128" t="s">
        <v>1044</v>
      </c>
      <c r="FX42">
        <v>2018</v>
      </c>
      <c r="FY42">
        <v>7</v>
      </c>
      <c r="FZ42">
        <v>40</v>
      </c>
      <c r="GA42">
        <f t="shared" ref="GA42:GB42" si="685">FZ42+124</f>
        <v>164</v>
      </c>
      <c r="GB42">
        <f t="shared" si="685"/>
        <v>288</v>
      </c>
      <c r="GC42" s="133">
        <f t="shared" si="19"/>
        <v>1.7560975609756098E-3</v>
      </c>
      <c r="GF42" t="s">
        <v>2144</v>
      </c>
      <c r="GG42">
        <v>2019</v>
      </c>
      <c r="GH42">
        <v>8</v>
      </c>
      <c r="GI42">
        <v>40</v>
      </c>
      <c r="GJ42">
        <f t="shared" ref="GJ42:GK42" si="686">GI42+90</f>
        <v>130</v>
      </c>
      <c r="GK42">
        <f t="shared" si="686"/>
        <v>220</v>
      </c>
      <c r="GL42">
        <v>5.0714285714285719E-2</v>
      </c>
    </row>
    <row r="43" spans="17:194">
      <c r="Q43" s="128" t="s">
        <v>1178</v>
      </c>
      <c r="R43">
        <v>2000</v>
      </c>
      <c r="S43">
        <v>7</v>
      </c>
      <c r="T43">
        <v>41</v>
      </c>
      <c r="U43">
        <f t="shared" si="21"/>
        <v>149</v>
      </c>
      <c r="V43">
        <f t="shared" si="21"/>
        <v>257</v>
      </c>
      <c r="W43" s="140">
        <f t="shared" si="1"/>
        <v>1.7248322147651008E-3</v>
      </c>
      <c r="X43" s="140"/>
      <c r="Z43" s="128" t="s">
        <v>1046</v>
      </c>
      <c r="AA43">
        <v>2001</v>
      </c>
      <c r="AB43">
        <v>7</v>
      </c>
      <c r="AC43">
        <v>41</v>
      </c>
      <c r="AD43">
        <f t="shared" ref="AD43:AE43" si="687">AC43+105</f>
        <v>146</v>
      </c>
      <c r="AE43">
        <f t="shared" si="687"/>
        <v>251</v>
      </c>
      <c r="AF43" s="133">
        <f t="shared" si="2"/>
        <v>1.7191780821917808E-3</v>
      </c>
      <c r="AI43" s="128" t="s">
        <v>1047</v>
      </c>
      <c r="AJ43">
        <v>2002</v>
      </c>
      <c r="AK43">
        <v>7</v>
      </c>
      <c r="AL43">
        <v>41</v>
      </c>
      <c r="AM43">
        <f t="shared" ref="AM43:AN43" si="688">AL43+100</f>
        <v>141</v>
      </c>
      <c r="AN43">
        <f t="shared" si="688"/>
        <v>241</v>
      </c>
      <c r="AO43" s="133">
        <f t="shared" si="3"/>
        <v>1.7092198581560283E-3</v>
      </c>
      <c r="AR43" s="128" t="s">
        <v>1048</v>
      </c>
      <c r="AS43">
        <v>2003</v>
      </c>
      <c r="AT43">
        <v>10</v>
      </c>
      <c r="AU43">
        <v>41</v>
      </c>
      <c r="AV43">
        <f t="shared" si="24"/>
        <v>116</v>
      </c>
      <c r="AW43">
        <f t="shared" si="24"/>
        <v>191</v>
      </c>
      <c r="AX43" s="133">
        <f t="shared" si="4"/>
        <v>1.646551724137931E-3</v>
      </c>
      <c r="BA43" s="128" t="s">
        <v>1049</v>
      </c>
      <c r="BB43">
        <v>2004</v>
      </c>
      <c r="BC43">
        <v>7</v>
      </c>
      <c r="BD43">
        <v>41</v>
      </c>
      <c r="BE43">
        <f t="shared" si="25"/>
        <v>178</v>
      </c>
      <c r="BF43">
        <f t="shared" si="25"/>
        <v>315</v>
      </c>
      <c r="BG43" s="133">
        <f t="shared" si="5"/>
        <v>1.7696629213483147E-3</v>
      </c>
      <c r="BJ43" s="128" t="s">
        <v>1050</v>
      </c>
      <c r="BK43">
        <v>2005</v>
      </c>
      <c r="BL43">
        <v>8</v>
      </c>
      <c r="BM43">
        <v>41</v>
      </c>
      <c r="BN43">
        <f t="shared" ref="BN43:BO43" si="689">BM43+96</f>
        <v>137</v>
      </c>
      <c r="BO43">
        <f t="shared" si="689"/>
        <v>233</v>
      </c>
      <c r="BP43" s="133">
        <f t="shared" si="6"/>
        <v>1.7007299270072993E-3</v>
      </c>
      <c r="BS43" s="128" t="s">
        <v>1051</v>
      </c>
      <c r="BT43">
        <v>2006</v>
      </c>
      <c r="BU43">
        <v>8</v>
      </c>
      <c r="BV43">
        <v>41</v>
      </c>
      <c r="BW43">
        <f t="shared" ref="BW43:BX43" si="690">BV43+115</f>
        <v>156</v>
      </c>
      <c r="BX43">
        <f t="shared" si="690"/>
        <v>271</v>
      </c>
      <c r="BY43" s="133">
        <f t="shared" si="7"/>
        <v>1.7371794871794872E-3</v>
      </c>
      <c r="CB43" s="128" t="s">
        <v>1052</v>
      </c>
      <c r="CC43">
        <v>2007</v>
      </c>
      <c r="CD43">
        <v>9</v>
      </c>
      <c r="CE43">
        <v>41</v>
      </c>
      <c r="CF43">
        <f t="shared" ref="CF43:CG43" si="691">CE43+115</f>
        <v>156</v>
      </c>
      <c r="CG43">
        <f t="shared" si="691"/>
        <v>271</v>
      </c>
      <c r="CH43" s="133">
        <f t="shared" si="8"/>
        <v>1.7371794871794872E-3</v>
      </c>
      <c r="CK43" s="128" t="s">
        <v>1053</v>
      </c>
      <c r="CL43">
        <v>2008</v>
      </c>
      <c r="CM43">
        <v>8</v>
      </c>
      <c r="CN43">
        <v>41</v>
      </c>
      <c r="CO43">
        <f t="shared" ref="CO43:CP43" si="692">CN43+115</f>
        <v>156</v>
      </c>
      <c r="CP43">
        <f t="shared" si="692"/>
        <v>271</v>
      </c>
      <c r="CQ43" s="133">
        <f t="shared" si="9"/>
        <v>1.7371794871794872E-3</v>
      </c>
      <c r="CT43" s="128" t="s">
        <v>1054</v>
      </c>
      <c r="CU43">
        <v>2009</v>
      </c>
      <c r="CV43">
        <v>9</v>
      </c>
      <c r="CW43">
        <v>41</v>
      </c>
      <c r="CX43">
        <f t="shared" ref="CX43:CY43" si="693">CW43+80</f>
        <v>121</v>
      </c>
      <c r="CY43">
        <f t="shared" si="693"/>
        <v>201</v>
      </c>
      <c r="CZ43" s="133">
        <f t="shared" si="10"/>
        <v>1.6611570247933884E-3</v>
      </c>
      <c r="DC43" s="128" t="s">
        <v>1055</v>
      </c>
      <c r="DD43">
        <v>2010</v>
      </c>
      <c r="DE43">
        <v>9</v>
      </c>
      <c r="DF43">
        <v>41</v>
      </c>
      <c r="DG43">
        <f t="shared" ref="DG43:DH43" si="694">DF43+82</f>
        <v>123</v>
      </c>
      <c r="DH43">
        <f t="shared" si="694"/>
        <v>205</v>
      </c>
      <c r="DI43" s="133">
        <f t="shared" si="11"/>
        <v>1.6666666666666668E-3</v>
      </c>
      <c r="DL43" s="128" t="s">
        <v>1056</v>
      </c>
      <c r="DM43">
        <v>2011</v>
      </c>
      <c r="DN43">
        <v>8</v>
      </c>
      <c r="DO43">
        <v>41</v>
      </c>
      <c r="DP43">
        <f t="shared" ref="DP43:DQ43" si="695">DO43+86</f>
        <v>127</v>
      </c>
      <c r="DQ43">
        <f t="shared" si="695"/>
        <v>213</v>
      </c>
      <c r="DR43" s="133">
        <f t="shared" si="12"/>
        <v>1.6771653543307086E-3</v>
      </c>
      <c r="DU43" s="128" t="s">
        <v>1057</v>
      </c>
      <c r="DV43">
        <v>2012</v>
      </c>
      <c r="DW43">
        <v>9</v>
      </c>
      <c r="DX43">
        <v>41</v>
      </c>
      <c r="DY43">
        <f t="shared" ref="DY43:DZ43" si="696">DX43+75</f>
        <v>116</v>
      </c>
      <c r="DZ43">
        <f t="shared" si="696"/>
        <v>191</v>
      </c>
      <c r="EA43" s="133">
        <f t="shared" si="13"/>
        <v>1.646551724137931E-3</v>
      </c>
      <c r="ED43" s="128" t="s">
        <v>1058</v>
      </c>
      <c r="EE43">
        <v>2013</v>
      </c>
      <c r="EF43">
        <v>10</v>
      </c>
      <c r="EG43">
        <v>41</v>
      </c>
      <c r="EH43">
        <f t="shared" ref="EH43:EI43" si="697">EG43+80</f>
        <v>121</v>
      </c>
      <c r="EI43">
        <f t="shared" si="697"/>
        <v>201</v>
      </c>
      <c r="EJ43" s="133">
        <f t="shared" si="14"/>
        <v>1.6611570247933884E-3</v>
      </c>
      <c r="EM43" s="128" t="s">
        <v>1059</v>
      </c>
      <c r="EN43">
        <v>2014</v>
      </c>
      <c r="EO43">
        <v>9</v>
      </c>
      <c r="EP43">
        <v>41</v>
      </c>
      <c r="EQ43">
        <f t="shared" ref="EQ43:ER43" si="698">EP43+71</f>
        <v>112</v>
      </c>
      <c r="ER43">
        <f t="shared" si="698"/>
        <v>183</v>
      </c>
      <c r="ES43" s="133">
        <f t="shared" si="15"/>
        <v>1.6339285714285713E-3</v>
      </c>
      <c r="EV43" s="128" t="s">
        <v>1060</v>
      </c>
      <c r="EW43">
        <v>2015</v>
      </c>
      <c r="EX43">
        <v>9</v>
      </c>
      <c r="EY43">
        <v>41</v>
      </c>
      <c r="EZ43">
        <f t="shared" ref="EZ43:FA43" si="699">EY43+80</f>
        <v>121</v>
      </c>
      <c r="FA43">
        <f t="shared" si="699"/>
        <v>201</v>
      </c>
      <c r="FB43" s="133">
        <f t="shared" si="16"/>
        <v>1.6611570247933884E-3</v>
      </c>
      <c r="FE43" s="128" t="s">
        <v>1061</v>
      </c>
      <c r="FF43">
        <v>2016</v>
      </c>
      <c r="FG43">
        <v>8</v>
      </c>
      <c r="FH43">
        <v>41</v>
      </c>
      <c r="FI43">
        <f t="shared" ref="FI43:FJ43" si="700">FH43+84</f>
        <v>125</v>
      </c>
      <c r="FJ43">
        <f t="shared" si="700"/>
        <v>209</v>
      </c>
      <c r="FK43" s="133">
        <f t="shared" si="17"/>
        <v>1.6719999999999999E-3</v>
      </c>
      <c r="FN43" s="128" t="s">
        <v>1062</v>
      </c>
      <c r="FO43">
        <v>2017</v>
      </c>
      <c r="FP43">
        <v>8</v>
      </c>
      <c r="FQ43">
        <v>41</v>
      </c>
      <c r="FR43">
        <f t="shared" ref="FR43:FS43" si="701">FQ43+102</f>
        <v>143</v>
      </c>
      <c r="FS43">
        <f t="shared" si="701"/>
        <v>245</v>
      </c>
      <c r="FT43" s="133">
        <f t="shared" si="18"/>
        <v>1.7132867132867134E-3</v>
      </c>
      <c r="FW43" s="128" t="s">
        <v>1063</v>
      </c>
      <c r="FX43">
        <v>2018</v>
      </c>
      <c r="FY43">
        <v>7</v>
      </c>
      <c r="FZ43">
        <v>41</v>
      </c>
      <c r="GA43">
        <f t="shared" ref="GA43:GB43" si="702">FZ43+124</f>
        <v>165</v>
      </c>
      <c r="GB43">
        <f t="shared" si="702"/>
        <v>289</v>
      </c>
      <c r="GC43" s="133">
        <f t="shared" si="19"/>
        <v>1.7515151515151515E-3</v>
      </c>
      <c r="GF43" t="s">
        <v>2145</v>
      </c>
      <c r="GG43">
        <v>2019</v>
      </c>
      <c r="GH43">
        <v>8</v>
      </c>
      <c r="GI43">
        <v>41</v>
      </c>
      <c r="GJ43">
        <f t="shared" ref="GJ43:GK43" si="703">GI43+90</f>
        <v>131</v>
      </c>
      <c r="GK43">
        <f t="shared" si="703"/>
        <v>221</v>
      </c>
      <c r="GL43">
        <v>1.4285714285714286E-3</v>
      </c>
    </row>
    <row r="44" spans="17:194">
      <c r="Q44" s="128" t="s">
        <v>1197</v>
      </c>
      <c r="R44">
        <v>2000</v>
      </c>
      <c r="S44">
        <v>7</v>
      </c>
      <c r="T44">
        <v>42</v>
      </c>
      <c r="U44">
        <f t="shared" si="21"/>
        <v>150</v>
      </c>
      <c r="V44">
        <f t="shared" si="21"/>
        <v>258</v>
      </c>
      <c r="W44" s="140">
        <f t="shared" si="1"/>
        <v>1.72E-3</v>
      </c>
      <c r="X44" s="140"/>
      <c r="Z44" s="128" t="s">
        <v>1065</v>
      </c>
      <c r="AA44">
        <v>2001</v>
      </c>
      <c r="AB44">
        <v>7</v>
      </c>
      <c r="AC44">
        <v>42</v>
      </c>
      <c r="AD44">
        <f t="shared" ref="AD44:AE44" si="704">AC44+105</f>
        <v>147</v>
      </c>
      <c r="AE44">
        <f t="shared" si="704"/>
        <v>252</v>
      </c>
      <c r="AF44" s="133">
        <f t="shared" si="2"/>
        <v>1.7142857142857142E-3</v>
      </c>
      <c r="AI44" s="128" t="s">
        <v>1066</v>
      </c>
      <c r="AJ44">
        <v>2002</v>
      </c>
      <c r="AK44">
        <v>7</v>
      </c>
      <c r="AL44">
        <v>42</v>
      </c>
      <c r="AM44">
        <f t="shared" ref="AM44:AN44" si="705">AL44+100</f>
        <v>142</v>
      </c>
      <c r="AN44">
        <f t="shared" si="705"/>
        <v>242</v>
      </c>
      <c r="AO44" s="133">
        <f t="shared" si="3"/>
        <v>1.704225352112676E-3</v>
      </c>
      <c r="AR44" s="128" t="s">
        <v>1067</v>
      </c>
      <c r="AS44">
        <v>2003</v>
      </c>
      <c r="AT44">
        <v>10</v>
      </c>
      <c r="AU44">
        <v>42</v>
      </c>
      <c r="AV44">
        <f t="shared" si="24"/>
        <v>117</v>
      </c>
      <c r="AW44">
        <f t="shared" si="24"/>
        <v>192</v>
      </c>
      <c r="AX44" s="133">
        <f t="shared" si="4"/>
        <v>1.6410256410256409E-3</v>
      </c>
      <c r="BA44" s="128" t="s">
        <v>1068</v>
      </c>
      <c r="BB44">
        <v>2004</v>
      </c>
      <c r="BC44">
        <v>7</v>
      </c>
      <c r="BD44">
        <v>42</v>
      </c>
      <c r="BE44">
        <f t="shared" si="25"/>
        <v>179</v>
      </c>
      <c r="BF44">
        <f t="shared" si="25"/>
        <v>316</v>
      </c>
      <c r="BG44" s="133">
        <f t="shared" si="5"/>
        <v>1.7653631284916199E-3</v>
      </c>
      <c r="BJ44" s="128" t="s">
        <v>1069</v>
      </c>
      <c r="BK44">
        <v>2005</v>
      </c>
      <c r="BL44">
        <v>8</v>
      </c>
      <c r="BM44">
        <v>42</v>
      </c>
      <c r="BN44">
        <f t="shared" ref="BN44:BO44" si="706">BM44+96</f>
        <v>138</v>
      </c>
      <c r="BO44">
        <f t="shared" si="706"/>
        <v>234</v>
      </c>
      <c r="BP44" s="133">
        <f t="shared" si="6"/>
        <v>1.6956521739130434E-3</v>
      </c>
      <c r="BS44" s="128" t="s">
        <v>1070</v>
      </c>
      <c r="BT44">
        <v>2006</v>
      </c>
      <c r="BU44">
        <v>8</v>
      </c>
      <c r="BV44">
        <v>42</v>
      </c>
      <c r="BW44">
        <f t="shared" ref="BW44:BX44" si="707">BV44+115</f>
        <v>157</v>
      </c>
      <c r="BX44">
        <f t="shared" si="707"/>
        <v>272</v>
      </c>
      <c r="BY44" s="133">
        <f t="shared" si="7"/>
        <v>1.7324840764331212E-3</v>
      </c>
      <c r="CB44" s="128" t="s">
        <v>1071</v>
      </c>
      <c r="CC44">
        <v>2007</v>
      </c>
      <c r="CD44">
        <v>9</v>
      </c>
      <c r="CE44">
        <v>42</v>
      </c>
      <c r="CF44">
        <f t="shared" ref="CF44:CG44" si="708">CE44+115</f>
        <v>157</v>
      </c>
      <c r="CG44">
        <f t="shared" si="708"/>
        <v>272</v>
      </c>
      <c r="CH44" s="133">
        <f t="shared" si="8"/>
        <v>1.7324840764331212E-3</v>
      </c>
      <c r="CK44" s="128" t="s">
        <v>1072</v>
      </c>
      <c r="CL44">
        <v>2008</v>
      </c>
      <c r="CM44">
        <v>8</v>
      </c>
      <c r="CN44">
        <v>42</v>
      </c>
      <c r="CO44">
        <f t="shared" ref="CO44:CP44" si="709">CN44+115</f>
        <v>157</v>
      </c>
      <c r="CP44">
        <f t="shared" si="709"/>
        <v>272</v>
      </c>
      <c r="CQ44" s="133">
        <f t="shared" si="9"/>
        <v>1.7324840764331212E-3</v>
      </c>
      <c r="CT44" s="128" t="s">
        <v>1073</v>
      </c>
      <c r="CU44">
        <v>2009</v>
      </c>
      <c r="CV44">
        <v>9</v>
      </c>
      <c r="CW44">
        <v>42</v>
      </c>
      <c r="CX44">
        <f t="shared" ref="CX44:CY44" si="710">CW44+80</f>
        <v>122</v>
      </c>
      <c r="CY44">
        <f t="shared" si="710"/>
        <v>202</v>
      </c>
      <c r="CZ44" s="133">
        <f t="shared" si="10"/>
        <v>1.6557377049180328E-3</v>
      </c>
      <c r="DC44" s="128" t="s">
        <v>1074</v>
      </c>
      <c r="DD44">
        <v>2010</v>
      </c>
      <c r="DE44">
        <v>9</v>
      </c>
      <c r="DF44">
        <v>42</v>
      </c>
      <c r="DG44">
        <f t="shared" ref="DG44:DH44" si="711">DF44+82</f>
        <v>124</v>
      </c>
      <c r="DH44">
        <f t="shared" si="711"/>
        <v>206</v>
      </c>
      <c r="DI44" s="133">
        <f t="shared" si="11"/>
        <v>1.6612903225806453E-3</v>
      </c>
      <c r="DL44" s="128" t="s">
        <v>1075</v>
      </c>
      <c r="DM44">
        <v>2011</v>
      </c>
      <c r="DN44">
        <v>9</v>
      </c>
      <c r="DO44">
        <v>42</v>
      </c>
      <c r="DP44">
        <f t="shared" ref="DP44:DQ44" si="712">DO44+86</f>
        <v>128</v>
      </c>
      <c r="DQ44">
        <f t="shared" si="712"/>
        <v>214</v>
      </c>
      <c r="DR44" s="133">
        <f t="shared" si="12"/>
        <v>1.671875E-3</v>
      </c>
      <c r="DU44" s="128" t="s">
        <v>1076</v>
      </c>
      <c r="DV44">
        <v>2012</v>
      </c>
      <c r="DW44">
        <v>9</v>
      </c>
      <c r="DX44">
        <v>42</v>
      </c>
      <c r="DY44">
        <f t="shared" ref="DY44:DZ44" si="713">DX44+75</f>
        <v>117</v>
      </c>
      <c r="DZ44">
        <f t="shared" si="713"/>
        <v>192</v>
      </c>
      <c r="EA44" s="133">
        <f t="shared" si="13"/>
        <v>1.6410256410256409E-3</v>
      </c>
      <c r="ED44" s="128" t="s">
        <v>1077</v>
      </c>
      <c r="EE44">
        <v>2013</v>
      </c>
      <c r="EF44">
        <v>10</v>
      </c>
      <c r="EG44">
        <v>42</v>
      </c>
      <c r="EH44">
        <f t="shared" ref="EH44:EI44" si="714">EG44+80</f>
        <v>122</v>
      </c>
      <c r="EI44">
        <f t="shared" si="714"/>
        <v>202</v>
      </c>
      <c r="EJ44" s="133">
        <f t="shared" si="14"/>
        <v>1.6557377049180328E-3</v>
      </c>
      <c r="EM44" s="128" t="s">
        <v>1078</v>
      </c>
      <c r="EN44">
        <v>2014</v>
      </c>
      <c r="EO44">
        <v>9</v>
      </c>
      <c r="EP44">
        <v>42</v>
      </c>
      <c r="EQ44">
        <f t="shared" ref="EQ44:ER44" si="715">EP44+71</f>
        <v>113</v>
      </c>
      <c r="ER44">
        <f t="shared" si="715"/>
        <v>184</v>
      </c>
      <c r="ES44" s="133">
        <f t="shared" si="15"/>
        <v>1.6283185840707966E-3</v>
      </c>
      <c r="EV44" s="128" t="s">
        <v>1079</v>
      </c>
      <c r="EW44">
        <v>2015</v>
      </c>
      <c r="EX44">
        <v>9</v>
      </c>
      <c r="EY44">
        <v>42</v>
      </c>
      <c r="EZ44">
        <f t="shared" ref="EZ44:FA44" si="716">EY44+80</f>
        <v>122</v>
      </c>
      <c r="FA44">
        <f t="shared" si="716"/>
        <v>202</v>
      </c>
      <c r="FB44" s="133">
        <f t="shared" si="16"/>
        <v>1.6557377049180328E-3</v>
      </c>
      <c r="FE44" s="128" t="s">
        <v>1080</v>
      </c>
      <c r="FF44">
        <v>2016</v>
      </c>
      <c r="FG44">
        <v>8</v>
      </c>
      <c r="FH44">
        <v>42</v>
      </c>
      <c r="FI44">
        <f t="shared" ref="FI44:FJ44" si="717">FH44+84</f>
        <v>126</v>
      </c>
      <c r="FJ44">
        <f t="shared" si="717"/>
        <v>210</v>
      </c>
      <c r="FK44" s="133">
        <f t="shared" si="17"/>
        <v>1.6666666666666668E-3</v>
      </c>
      <c r="FN44" s="128" t="s">
        <v>1081</v>
      </c>
      <c r="FO44">
        <v>2017</v>
      </c>
      <c r="FP44">
        <v>8</v>
      </c>
      <c r="FQ44">
        <v>42</v>
      </c>
      <c r="FR44">
        <f t="shared" ref="FR44:FS44" si="718">FQ44+102</f>
        <v>144</v>
      </c>
      <c r="FS44">
        <f t="shared" si="718"/>
        <v>246</v>
      </c>
      <c r="FT44" s="133">
        <f t="shared" si="18"/>
        <v>1.7083333333333332E-3</v>
      </c>
      <c r="FW44" s="128" t="s">
        <v>1082</v>
      </c>
      <c r="FX44">
        <v>2018</v>
      </c>
      <c r="FY44">
        <v>7</v>
      </c>
      <c r="FZ44">
        <v>42</v>
      </c>
      <c r="GA44">
        <f t="shared" ref="GA44:GB44" si="719">FZ44+124</f>
        <v>166</v>
      </c>
      <c r="GB44">
        <f t="shared" si="719"/>
        <v>290</v>
      </c>
      <c r="GC44" s="133">
        <f t="shared" si="19"/>
        <v>1.7469879518072289E-3</v>
      </c>
      <c r="GF44" t="s">
        <v>2146</v>
      </c>
      <c r="GG44">
        <v>2019</v>
      </c>
      <c r="GH44">
        <v>8</v>
      </c>
      <c r="GI44">
        <v>42</v>
      </c>
      <c r="GJ44">
        <f t="shared" ref="GJ44:GK44" si="720">GI44+90</f>
        <v>132</v>
      </c>
      <c r="GK44">
        <f t="shared" si="720"/>
        <v>222</v>
      </c>
      <c r="GL44">
        <v>8.3333333333333332E-3</v>
      </c>
    </row>
    <row r="45" spans="17:194">
      <c r="Q45" s="128" t="s">
        <v>1216</v>
      </c>
      <c r="R45">
        <v>2000</v>
      </c>
      <c r="S45">
        <v>7</v>
      </c>
      <c r="T45">
        <v>43</v>
      </c>
      <c r="U45">
        <f t="shared" si="21"/>
        <v>151</v>
      </c>
      <c r="V45">
        <f t="shared" si="21"/>
        <v>259</v>
      </c>
      <c r="W45" s="140">
        <f t="shared" si="1"/>
        <v>1.7152317880794704E-3</v>
      </c>
      <c r="X45" s="140"/>
      <c r="Z45" s="128" t="s">
        <v>1084</v>
      </c>
      <c r="AA45">
        <v>2001</v>
      </c>
      <c r="AB45">
        <v>7</v>
      </c>
      <c r="AC45">
        <v>43</v>
      </c>
      <c r="AD45">
        <f t="shared" ref="AD45:AE45" si="721">AC45+105</f>
        <v>148</v>
      </c>
      <c r="AE45">
        <f t="shared" si="721"/>
        <v>253</v>
      </c>
      <c r="AF45" s="133">
        <f t="shared" si="2"/>
        <v>1.7094594594594594E-3</v>
      </c>
      <c r="AI45" s="128" t="s">
        <v>1085</v>
      </c>
      <c r="AJ45">
        <v>2002</v>
      </c>
      <c r="AK45">
        <v>7</v>
      </c>
      <c r="AL45">
        <v>43</v>
      </c>
      <c r="AM45">
        <f t="shared" ref="AM45:AN45" si="722">AL45+100</f>
        <v>143</v>
      </c>
      <c r="AN45">
        <f t="shared" si="722"/>
        <v>243</v>
      </c>
      <c r="AO45" s="133">
        <f t="shared" si="3"/>
        <v>1.6993006993006993E-3</v>
      </c>
      <c r="AR45" s="128" t="s">
        <v>1086</v>
      </c>
      <c r="AS45">
        <v>2003</v>
      </c>
      <c r="AT45">
        <v>10</v>
      </c>
      <c r="AU45">
        <v>43</v>
      </c>
      <c r="AV45">
        <f t="shared" si="24"/>
        <v>118</v>
      </c>
      <c r="AW45">
        <f t="shared" si="24"/>
        <v>193</v>
      </c>
      <c r="AX45" s="133">
        <f t="shared" si="4"/>
        <v>1.635593220338983E-3</v>
      </c>
      <c r="BA45" s="128" t="s">
        <v>1087</v>
      </c>
      <c r="BB45">
        <v>2004</v>
      </c>
      <c r="BC45">
        <v>7</v>
      </c>
      <c r="BD45">
        <v>43</v>
      </c>
      <c r="BE45">
        <f t="shared" si="25"/>
        <v>180</v>
      </c>
      <c r="BF45">
        <f t="shared" si="25"/>
        <v>317</v>
      </c>
      <c r="BG45" s="133">
        <f t="shared" si="5"/>
        <v>1.7611111111111111E-3</v>
      </c>
      <c r="BJ45" s="128" t="s">
        <v>1088</v>
      </c>
      <c r="BK45">
        <v>2005</v>
      </c>
      <c r="BL45">
        <v>8</v>
      </c>
      <c r="BM45">
        <v>43</v>
      </c>
      <c r="BN45">
        <f t="shared" ref="BN45:BO45" si="723">BM45+96</f>
        <v>139</v>
      </c>
      <c r="BO45">
        <f t="shared" si="723"/>
        <v>235</v>
      </c>
      <c r="BP45" s="133">
        <f t="shared" si="6"/>
        <v>1.6906474820143885E-3</v>
      </c>
      <c r="BS45" s="128" t="s">
        <v>1089</v>
      </c>
      <c r="BT45">
        <v>2006</v>
      </c>
      <c r="BU45">
        <v>8</v>
      </c>
      <c r="BV45">
        <v>43</v>
      </c>
      <c r="BW45">
        <f t="shared" ref="BW45:BX45" si="724">BV45+115</f>
        <v>158</v>
      </c>
      <c r="BX45">
        <f t="shared" si="724"/>
        <v>273</v>
      </c>
      <c r="BY45" s="133">
        <f t="shared" si="7"/>
        <v>1.7278481012658229E-3</v>
      </c>
      <c r="CB45" s="128" t="s">
        <v>1090</v>
      </c>
      <c r="CC45">
        <v>2007</v>
      </c>
      <c r="CD45">
        <v>9</v>
      </c>
      <c r="CE45">
        <v>43</v>
      </c>
      <c r="CF45">
        <f t="shared" ref="CF45:CG45" si="725">CE45+115</f>
        <v>158</v>
      </c>
      <c r="CG45">
        <f t="shared" si="725"/>
        <v>273</v>
      </c>
      <c r="CH45" s="133">
        <f t="shared" si="8"/>
        <v>1.7278481012658229E-3</v>
      </c>
      <c r="CK45" s="128" t="s">
        <v>1091</v>
      </c>
      <c r="CL45">
        <v>2008</v>
      </c>
      <c r="CM45">
        <v>8</v>
      </c>
      <c r="CN45">
        <v>43</v>
      </c>
      <c r="CO45">
        <f t="shared" ref="CO45:CP45" si="726">CN45+115</f>
        <v>158</v>
      </c>
      <c r="CP45">
        <f t="shared" si="726"/>
        <v>273</v>
      </c>
      <c r="CQ45" s="133">
        <f t="shared" si="9"/>
        <v>1.7278481012658229E-3</v>
      </c>
      <c r="CT45" s="128" t="s">
        <v>1092</v>
      </c>
      <c r="CU45">
        <v>2009</v>
      </c>
      <c r="CV45">
        <v>9</v>
      </c>
      <c r="CW45">
        <v>43</v>
      </c>
      <c r="CX45">
        <f t="shared" ref="CX45:CY45" si="727">CW45+80</f>
        <v>123</v>
      </c>
      <c r="CY45">
        <f t="shared" si="727"/>
        <v>203</v>
      </c>
      <c r="CZ45" s="133">
        <f t="shared" si="10"/>
        <v>1.6504065040650407E-3</v>
      </c>
      <c r="DC45" s="128" t="s">
        <v>1093</v>
      </c>
      <c r="DD45">
        <v>2010</v>
      </c>
      <c r="DE45">
        <v>9</v>
      </c>
      <c r="DF45">
        <v>43</v>
      </c>
      <c r="DG45">
        <f t="shared" ref="DG45:DH45" si="728">DF45+82</f>
        <v>125</v>
      </c>
      <c r="DH45">
        <f t="shared" si="728"/>
        <v>207</v>
      </c>
      <c r="DI45" s="133">
        <f t="shared" si="11"/>
        <v>1.6559999999999999E-3</v>
      </c>
      <c r="DL45" s="128" t="s">
        <v>1094</v>
      </c>
      <c r="DM45">
        <v>2011</v>
      </c>
      <c r="DN45">
        <v>9</v>
      </c>
      <c r="DO45">
        <v>43</v>
      </c>
      <c r="DP45">
        <f t="shared" ref="DP45:DQ45" si="729">DO45+86</f>
        <v>129</v>
      </c>
      <c r="DQ45">
        <f t="shared" si="729"/>
        <v>215</v>
      </c>
      <c r="DR45" s="133">
        <f t="shared" si="12"/>
        <v>1.6666666666666668E-3</v>
      </c>
      <c r="DU45" s="128" t="s">
        <v>1095</v>
      </c>
      <c r="DV45">
        <v>2012</v>
      </c>
      <c r="DW45">
        <v>9</v>
      </c>
      <c r="DX45">
        <v>43</v>
      </c>
      <c r="DY45">
        <f t="shared" ref="DY45:DZ45" si="730">DX45+75</f>
        <v>118</v>
      </c>
      <c r="DZ45">
        <f t="shared" si="730"/>
        <v>193</v>
      </c>
      <c r="EA45" s="133">
        <f t="shared" si="13"/>
        <v>1.635593220338983E-3</v>
      </c>
      <c r="ED45" s="128" t="s">
        <v>1096</v>
      </c>
      <c r="EE45">
        <v>2013</v>
      </c>
      <c r="EF45">
        <v>10</v>
      </c>
      <c r="EG45">
        <v>43</v>
      </c>
      <c r="EH45">
        <f t="shared" ref="EH45:EI45" si="731">EG45+80</f>
        <v>123</v>
      </c>
      <c r="EI45">
        <f t="shared" si="731"/>
        <v>203</v>
      </c>
      <c r="EJ45" s="133">
        <f t="shared" si="14"/>
        <v>1.6504065040650407E-3</v>
      </c>
      <c r="EM45" s="128" t="s">
        <v>1097</v>
      </c>
      <c r="EN45">
        <v>2014</v>
      </c>
      <c r="EO45">
        <v>10</v>
      </c>
      <c r="EP45">
        <v>43</v>
      </c>
      <c r="EQ45">
        <f t="shared" ref="EQ45:ER45" si="732">EP45+71</f>
        <v>114</v>
      </c>
      <c r="ER45">
        <f t="shared" si="732"/>
        <v>185</v>
      </c>
      <c r="ES45" s="133">
        <f t="shared" si="15"/>
        <v>1.6228070175438596E-3</v>
      </c>
      <c r="EV45" s="128" t="s">
        <v>1098</v>
      </c>
      <c r="EW45">
        <v>2015</v>
      </c>
      <c r="EX45">
        <v>9</v>
      </c>
      <c r="EY45">
        <v>43</v>
      </c>
      <c r="EZ45">
        <f t="shared" ref="EZ45:FA45" si="733">EY45+80</f>
        <v>123</v>
      </c>
      <c r="FA45">
        <f t="shared" si="733"/>
        <v>203</v>
      </c>
      <c r="FB45" s="133">
        <f t="shared" si="16"/>
        <v>1.6504065040650407E-3</v>
      </c>
      <c r="FE45" s="128" t="s">
        <v>1099</v>
      </c>
      <c r="FF45">
        <v>2016</v>
      </c>
      <c r="FG45">
        <v>8</v>
      </c>
      <c r="FH45">
        <v>43</v>
      </c>
      <c r="FI45">
        <f t="shared" ref="FI45:FJ45" si="734">FH45+84</f>
        <v>127</v>
      </c>
      <c r="FJ45">
        <f t="shared" si="734"/>
        <v>211</v>
      </c>
      <c r="FK45" s="133">
        <f t="shared" si="17"/>
        <v>1.6614173228346456E-3</v>
      </c>
      <c r="FN45" s="128" t="s">
        <v>1100</v>
      </c>
      <c r="FO45">
        <v>2017</v>
      </c>
      <c r="FP45">
        <v>9</v>
      </c>
      <c r="FQ45">
        <v>43</v>
      </c>
      <c r="FR45">
        <f t="shared" ref="FR45:FS45" si="735">FQ45+102</f>
        <v>145</v>
      </c>
      <c r="FS45">
        <f t="shared" si="735"/>
        <v>247</v>
      </c>
      <c r="FT45" s="133">
        <f t="shared" si="18"/>
        <v>1.7034482758620691E-3</v>
      </c>
      <c r="FW45" s="128" t="s">
        <v>1101</v>
      </c>
      <c r="FX45">
        <v>2018</v>
      </c>
      <c r="FY45">
        <v>7</v>
      </c>
      <c r="FZ45">
        <v>43</v>
      </c>
      <c r="GA45">
        <f t="shared" ref="GA45:GB45" si="736">FZ45+124</f>
        <v>167</v>
      </c>
      <c r="GB45">
        <f t="shared" si="736"/>
        <v>291</v>
      </c>
      <c r="GC45" s="133">
        <f t="shared" si="19"/>
        <v>1.7425149700598804E-3</v>
      </c>
      <c r="GF45" t="s">
        <v>2147</v>
      </c>
      <c r="GG45">
        <v>2019</v>
      </c>
      <c r="GH45">
        <v>8</v>
      </c>
      <c r="GI45">
        <v>43</v>
      </c>
      <c r="GJ45">
        <f t="shared" ref="GJ45:GK45" si="737">GI45+90</f>
        <v>133</v>
      </c>
      <c r="GK45">
        <f t="shared" si="737"/>
        <v>223</v>
      </c>
      <c r="GL45">
        <v>0.02</v>
      </c>
    </row>
    <row r="46" spans="17:194">
      <c r="Q46" s="128" t="s">
        <v>1235</v>
      </c>
      <c r="R46">
        <v>2000</v>
      </c>
      <c r="S46">
        <v>7</v>
      </c>
      <c r="T46">
        <v>44</v>
      </c>
      <c r="U46">
        <f t="shared" si="21"/>
        <v>152</v>
      </c>
      <c r="V46">
        <f t="shared" si="21"/>
        <v>260</v>
      </c>
      <c r="W46" s="140">
        <f t="shared" si="1"/>
        <v>1.7105263157894738E-3</v>
      </c>
      <c r="X46" s="140"/>
      <c r="Z46" s="128" t="s">
        <v>1103</v>
      </c>
      <c r="AA46">
        <v>2001</v>
      </c>
      <c r="AB46">
        <v>7</v>
      </c>
      <c r="AC46">
        <v>44</v>
      </c>
      <c r="AD46">
        <f t="shared" ref="AD46:AE46" si="738">AC46+105</f>
        <v>149</v>
      </c>
      <c r="AE46">
        <f t="shared" si="738"/>
        <v>254</v>
      </c>
      <c r="AF46" s="133">
        <f t="shared" si="2"/>
        <v>1.7046979865771811E-3</v>
      </c>
      <c r="AI46" s="128" t="s">
        <v>1104</v>
      </c>
      <c r="AJ46">
        <v>2002</v>
      </c>
      <c r="AK46">
        <v>7</v>
      </c>
      <c r="AL46">
        <v>44</v>
      </c>
      <c r="AM46">
        <f t="shared" ref="AM46:AN46" si="739">AL46+100</f>
        <v>144</v>
      </c>
      <c r="AN46">
        <f t="shared" si="739"/>
        <v>244</v>
      </c>
      <c r="AO46" s="133">
        <f t="shared" si="3"/>
        <v>1.6944444444444444E-3</v>
      </c>
      <c r="AR46" s="128" t="s">
        <v>1105</v>
      </c>
      <c r="AS46">
        <v>2003</v>
      </c>
      <c r="AT46">
        <v>10</v>
      </c>
      <c r="AU46">
        <v>44</v>
      </c>
      <c r="AV46">
        <f t="shared" si="24"/>
        <v>119</v>
      </c>
      <c r="AW46">
        <f t="shared" si="24"/>
        <v>194</v>
      </c>
      <c r="AX46" s="133">
        <f t="shared" si="4"/>
        <v>1.6302521008403361E-3</v>
      </c>
      <c r="BA46" s="128" t="s">
        <v>1106</v>
      </c>
      <c r="BB46">
        <v>2004</v>
      </c>
      <c r="BC46">
        <v>7</v>
      </c>
      <c r="BD46">
        <v>44</v>
      </c>
      <c r="BE46">
        <f t="shared" si="25"/>
        <v>181</v>
      </c>
      <c r="BF46">
        <f t="shared" si="25"/>
        <v>318</v>
      </c>
      <c r="BG46" s="133">
        <f t="shared" si="5"/>
        <v>1.7569060773480662E-3</v>
      </c>
      <c r="BJ46" s="128" t="s">
        <v>1107</v>
      </c>
      <c r="BK46">
        <v>2005</v>
      </c>
      <c r="BL46">
        <v>8</v>
      </c>
      <c r="BM46">
        <v>44</v>
      </c>
      <c r="BN46">
        <f t="shared" ref="BN46:BO46" si="740">BM46+96</f>
        <v>140</v>
      </c>
      <c r="BO46">
        <f t="shared" si="740"/>
        <v>236</v>
      </c>
      <c r="BP46" s="133">
        <f t="shared" si="6"/>
        <v>1.6857142857142856E-3</v>
      </c>
      <c r="BS46" s="128" t="s">
        <v>1108</v>
      </c>
      <c r="BT46">
        <v>2006</v>
      </c>
      <c r="BU46">
        <v>8</v>
      </c>
      <c r="BV46">
        <v>44</v>
      </c>
      <c r="BW46">
        <f t="shared" ref="BW46:BX46" si="741">BV46+115</f>
        <v>159</v>
      </c>
      <c r="BX46">
        <f t="shared" si="741"/>
        <v>274</v>
      </c>
      <c r="BY46" s="133">
        <f t="shared" si="7"/>
        <v>1.7232704402515724E-3</v>
      </c>
      <c r="CB46" s="128" t="s">
        <v>1109</v>
      </c>
      <c r="CC46">
        <v>2007</v>
      </c>
      <c r="CD46">
        <v>9</v>
      </c>
      <c r="CE46">
        <v>44</v>
      </c>
      <c r="CF46">
        <f t="shared" ref="CF46:CG46" si="742">CE46+115</f>
        <v>159</v>
      </c>
      <c r="CG46">
        <f t="shared" si="742"/>
        <v>274</v>
      </c>
      <c r="CH46" s="133">
        <f t="shared" si="8"/>
        <v>1.7232704402515724E-3</v>
      </c>
      <c r="CK46" s="128" t="s">
        <v>1110</v>
      </c>
      <c r="CL46">
        <v>2008</v>
      </c>
      <c r="CM46">
        <v>8</v>
      </c>
      <c r="CN46">
        <v>44</v>
      </c>
      <c r="CO46">
        <f t="shared" ref="CO46:CP46" si="743">CN46+115</f>
        <v>159</v>
      </c>
      <c r="CP46">
        <f t="shared" si="743"/>
        <v>274</v>
      </c>
      <c r="CQ46" s="133">
        <f t="shared" si="9"/>
        <v>1.7232704402515724E-3</v>
      </c>
      <c r="CT46" s="128" t="s">
        <v>1111</v>
      </c>
      <c r="CU46">
        <v>2009</v>
      </c>
      <c r="CV46">
        <v>9</v>
      </c>
      <c r="CW46">
        <v>44</v>
      </c>
      <c r="CX46">
        <f t="shared" ref="CX46:CY46" si="744">CW46+80</f>
        <v>124</v>
      </c>
      <c r="CY46">
        <f t="shared" si="744"/>
        <v>204</v>
      </c>
      <c r="CZ46" s="133">
        <f t="shared" si="10"/>
        <v>1.6451612903225807E-3</v>
      </c>
      <c r="DC46" s="128" t="s">
        <v>1112</v>
      </c>
      <c r="DD46">
        <v>2010</v>
      </c>
      <c r="DE46">
        <v>9</v>
      </c>
      <c r="DF46">
        <v>44</v>
      </c>
      <c r="DG46">
        <f t="shared" ref="DG46:DH46" si="745">DF46+82</f>
        <v>126</v>
      </c>
      <c r="DH46">
        <f t="shared" si="745"/>
        <v>208</v>
      </c>
      <c r="DI46" s="133">
        <f t="shared" si="11"/>
        <v>1.6507936507936507E-3</v>
      </c>
      <c r="DL46" s="128" t="s">
        <v>1113</v>
      </c>
      <c r="DM46">
        <v>2011</v>
      </c>
      <c r="DN46">
        <v>9</v>
      </c>
      <c r="DO46">
        <v>44</v>
      </c>
      <c r="DP46">
        <f t="shared" ref="DP46:DQ46" si="746">DO46+86</f>
        <v>130</v>
      </c>
      <c r="DQ46">
        <f t="shared" si="746"/>
        <v>216</v>
      </c>
      <c r="DR46" s="133">
        <f t="shared" si="12"/>
        <v>1.6615384615384617E-3</v>
      </c>
      <c r="DU46" s="128" t="s">
        <v>1114</v>
      </c>
      <c r="DV46">
        <v>2012</v>
      </c>
      <c r="DW46">
        <v>9</v>
      </c>
      <c r="DX46">
        <v>44</v>
      </c>
      <c r="DY46">
        <f t="shared" ref="DY46:DZ46" si="747">DX46+75</f>
        <v>119</v>
      </c>
      <c r="DZ46">
        <f t="shared" si="747"/>
        <v>194</v>
      </c>
      <c r="EA46" s="133">
        <f t="shared" si="13"/>
        <v>1.6302521008403361E-3</v>
      </c>
      <c r="ED46" s="128" t="s">
        <v>1115</v>
      </c>
      <c r="EE46">
        <v>2013</v>
      </c>
      <c r="EF46">
        <v>10</v>
      </c>
      <c r="EG46">
        <v>44</v>
      </c>
      <c r="EH46">
        <f t="shared" ref="EH46:EI46" si="748">EG46+80</f>
        <v>124</v>
      </c>
      <c r="EI46">
        <f t="shared" si="748"/>
        <v>204</v>
      </c>
      <c r="EJ46" s="133">
        <f t="shared" si="14"/>
        <v>1.6451612903225807E-3</v>
      </c>
      <c r="EM46" s="128" t="s">
        <v>1116</v>
      </c>
      <c r="EN46">
        <v>2014</v>
      </c>
      <c r="EO46">
        <v>10</v>
      </c>
      <c r="EP46">
        <v>44</v>
      </c>
      <c r="EQ46">
        <f t="shared" ref="EQ46:ER46" si="749">EP46+71</f>
        <v>115</v>
      </c>
      <c r="ER46">
        <f t="shared" si="749"/>
        <v>186</v>
      </c>
      <c r="ES46" s="133">
        <f t="shared" si="15"/>
        <v>1.6173913043478262E-3</v>
      </c>
      <c r="EV46" s="128" t="s">
        <v>1117</v>
      </c>
      <c r="EW46">
        <v>2015</v>
      </c>
      <c r="EX46">
        <v>10</v>
      </c>
      <c r="EY46">
        <v>44</v>
      </c>
      <c r="EZ46">
        <f t="shared" ref="EZ46:FA46" si="750">EY46+80</f>
        <v>124</v>
      </c>
      <c r="FA46">
        <f t="shared" si="750"/>
        <v>204</v>
      </c>
      <c r="FB46" s="133">
        <f t="shared" si="16"/>
        <v>1.6451612903225807E-3</v>
      </c>
      <c r="FE46" s="128" t="s">
        <v>1118</v>
      </c>
      <c r="FF46">
        <v>2016</v>
      </c>
      <c r="FG46">
        <v>9</v>
      </c>
      <c r="FH46">
        <v>44</v>
      </c>
      <c r="FI46">
        <f t="shared" ref="FI46:FJ46" si="751">FH46+84</f>
        <v>128</v>
      </c>
      <c r="FJ46">
        <f t="shared" si="751"/>
        <v>212</v>
      </c>
      <c r="FK46" s="133">
        <f t="shared" si="17"/>
        <v>1.65625E-3</v>
      </c>
      <c r="FN46" s="128" t="s">
        <v>1119</v>
      </c>
      <c r="FO46">
        <v>2017</v>
      </c>
      <c r="FP46">
        <v>9</v>
      </c>
      <c r="FQ46">
        <v>44</v>
      </c>
      <c r="FR46">
        <f t="shared" ref="FR46:FS46" si="752">FQ46+102</f>
        <v>146</v>
      </c>
      <c r="FS46">
        <f t="shared" si="752"/>
        <v>248</v>
      </c>
      <c r="FT46" s="133">
        <f t="shared" si="18"/>
        <v>1.6986301369863012E-3</v>
      </c>
      <c r="FW46" s="128" t="s">
        <v>1120</v>
      </c>
      <c r="FX46">
        <v>2018</v>
      </c>
      <c r="FY46">
        <v>7</v>
      </c>
      <c r="FZ46">
        <v>44</v>
      </c>
      <c r="GA46">
        <f t="shared" ref="GA46:GB46" si="753">FZ46+124</f>
        <v>168</v>
      </c>
      <c r="GB46">
        <f t="shared" si="753"/>
        <v>292</v>
      </c>
      <c r="GC46" s="133">
        <f t="shared" si="19"/>
        <v>1.7380952380952382E-3</v>
      </c>
      <c r="GF46" t="s">
        <v>2148</v>
      </c>
      <c r="GG46">
        <v>2019</v>
      </c>
      <c r="GH46">
        <v>8</v>
      </c>
      <c r="GI46">
        <v>44</v>
      </c>
      <c r="GJ46">
        <f t="shared" ref="GJ46:GK46" si="754">GI46+90</f>
        <v>134</v>
      </c>
      <c r="GK46">
        <f t="shared" si="754"/>
        <v>224</v>
      </c>
      <c r="GL46">
        <v>2.6249999999999999E-2</v>
      </c>
    </row>
    <row r="47" spans="17:194">
      <c r="Q47" s="128" t="s">
        <v>1254</v>
      </c>
      <c r="R47">
        <v>2000</v>
      </c>
      <c r="S47">
        <v>7</v>
      </c>
      <c r="T47">
        <v>45</v>
      </c>
      <c r="U47">
        <f t="shared" si="21"/>
        <v>153</v>
      </c>
      <c r="V47">
        <f t="shared" si="21"/>
        <v>261</v>
      </c>
      <c r="W47" s="140">
        <f t="shared" si="1"/>
        <v>1.7058823529411764E-3</v>
      </c>
      <c r="X47" s="140"/>
      <c r="Z47" s="128" t="s">
        <v>1122</v>
      </c>
      <c r="AA47">
        <v>2001</v>
      </c>
      <c r="AB47">
        <v>7</v>
      </c>
      <c r="AC47">
        <v>45</v>
      </c>
      <c r="AD47">
        <f t="shared" ref="AD47:AE47" si="755">AC47+105</f>
        <v>150</v>
      </c>
      <c r="AE47">
        <f t="shared" si="755"/>
        <v>255</v>
      </c>
      <c r="AF47" s="133">
        <f t="shared" si="2"/>
        <v>1.6999999999999999E-3</v>
      </c>
      <c r="AI47" s="128" t="s">
        <v>1123</v>
      </c>
      <c r="AJ47">
        <v>2002</v>
      </c>
      <c r="AK47">
        <v>8</v>
      </c>
      <c r="AL47">
        <v>45</v>
      </c>
      <c r="AM47">
        <f t="shared" ref="AM47:AN47" si="756">AL47+100</f>
        <v>145</v>
      </c>
      <c r="AN47">
        <f t="shared" si="756"/>
        <v>245</v>
      </c>
      <c r="AO47" s="133">
        <f t="shared" si="3"/>
        <v>1.6896551724137931E-3</v>
      </c>
      <c r="AR47" s="128" t="s">
        <v>1124</v>
      </c>
      <c r="AS47">
        <v>2003</v>
      </c>
      <c r="AT47">
        <v>11</v>
      </c>
      <c r="AU47">
        <v>45</v>
      </c>
      <c r="AV47">
        <f t="shared" si="24"/>
        <v>120</v>
      </c>
      <c r="AW47">
        <f t="shared" si="24"/>
        <v>195</v>
      </c>
      <c r="AX47" s="133">
        <f t="shared" si="4"/>
        <v>1.6249999999999999E-3</v>
      </c>
      <c r="BA47" s="128" t="s">
        <v>1125</v>
      </c>
      <c r="BB47">
        <v>2004</v>
      </c>
      <c r="BC47">
        <v>7</v>
      </c>
      <c r="BD47">
        <v>45</v>
      </c>
      <c r="BE47">
        <f t="shared" si="25"/>
        <v>182</v>
      </c>
      <c r="BF47">
        <f t="shared" si="25"/>
        <v>319</v>
      </c>
      <c r="BG47" s="133">
        <f t="shared" si="5"/>
        <v>1.7527472527472528E-3</v>
      </c>
      <c r="BJ47" s="128" t="s">
        <v>1126</v>
      </c>
      <c r="BK47">
        <v>2005</v>
      </c>
      <c r="BL47">
        <v>8</v>
      </c>
      <c r="BM47">
        <v>45</v>
      </c>
      <c r="BN47">
        <f t="shared" ref="BN47:BO47" si="757">BM47+96</f>
        <v>141</v>
      </c>
      <c r="BO47">
        <f t="shared" si="757"/>
        <v>237</v>
      </c>
      <c r="BP47" s="133">
        <f t="shared" si="6"/>
        <v>1.6808510638297873E-3</v>
      </c>
      <c r="BS47" s="128" t="s">
        <v>1127</v>
      </c>
      <c r="BT47">
        <v>2006</v>
      </c>
      <c r="BU47">
        <v>8</v>
      </c>
      <c r="BV47">
        <v>45</v>
      </c>
      <c r="BW47">
        <f t="shared" ref="BW47:BX47" si="758">BV47+115</f>
        <v>160</v>
      </c>
      <c r="BX47">
        <f t="shared" si="758"/>
        <v>275</v>
      </c>
      <c r="BY47" s="133">
        <f t="shared" si="7"/>
        <v>1.71875E-3</v>
      </c>
      <c r="CB47" s="128" t="s">
        <v>1128</v>
      </c>
      <c r="CC47">
        <v>2007</v>
      </c>
      <c r="CD47">
        <v>9</v>
      </c>
      <c r="CE47">
        <v>45</v>
      </c>
      <c r="CF47">
        <f t="shared" ref="CF47:CG47" si="759">CE47+115</f>
        <v>160</v>
      </c>
      <c r="CG47">
        <f t="shared" si="759"/>
        <v>275</v>
      </c>
      <c r="CH47" s="133">
        <f t="shared" si="8"/>
        <v>1.71875E-3</v>
      </c>
      <c r="CK47" s="128" t="s">
        <v>1129</v>
      </c>
      <c r="CL47">
        <v>2008</v>
      </c>
      <c r="CM47">
        <v>8</v>
      </c>
      <c r="CN47">
        <v>45</v>
      </c>
      <c r="CO47">
        <f t="shared" ref="CO47:CP47" si="760">CN47+115</f>
        <v>160</v>
      </c>
      <c r="CP47">
        <f t="shared" si="760"/>
        <v>275</v>
      </c>
      <c r="CQ47" s="133">
        <f t="shared" si="9"/>
        <v>1.71875E-3</v>
      </c>
      <c r="CT47" s="128" t="s">
        <v>1130</v>
      </c>
      <c r="CU47">
        <v>2009</v>
      </c>
      <c r="CV47">
        <v>9</v>
      </c>
      <c r="CW47">
        <v>45</v>
      </c>
      <c r="CX47">
        <f t="shared" ref="CX47:CY47" si="761">CW47+80</f>
        <v>125</v>
      </c>
      <c r="CY47">
        <f t="shared" si="761"/>
        <v>205</v>
      </c>
      <c r="CZ47" s="133">
        <f t="shared" si="10"/>
        <v>1.64E-3</v>
      </c>
      <c r="DC47" s="128" t="s">
        <v>1131</v>
      </c>
      <c r="DD47">
        <v>2010</v>
      </c>
      <c r="DE47">
        <v>9</v>
      </c>
      <c r="DF47">
        <v>45</v>
      </c>
      <c r="DG47">
        <f t="shared" ref="DG47:DH47" si="762">DF47+82</f>
        <v>127</v>
      </c>
      <c r="DH47">
        <f t="shared" si="762"/>
        <v>209</v>
      </c>
      <c r="DI47" s="133">
        <f t="shared" si="11"/>
        <v>1.6456692913385826E-3</v>
      </c>
      <c r="DL47" s="128" t="s">
        <v>1132</v>
      </c>
      <c r="DM47">
        <v>2011</v>
      </c>
      <c r="DN47">
        <v>9</v>
      </c>
      <c r="DO47">
        <v>45</v>
      </c>
      <c r="DP47">
        <f t="shared" ref="DP47:DQ47" si="763">DO47+86</f>
        <v>131</v>
      </c>
      <c r="DQ47">
        <f t="shared" si="763"/>
        <v>217</v>
      </c>
      <c r="DR47" s="133">
        <f t="shared" si="12"/>
        <v>1.6564885496183205E-3</v>
      </c>
      <c r="DU47" s="128" t="s">
        <v>1133</v>
      </c>
      <c r="DV47">
        <v>2012</v>
      </c>
      <c r="DW47">
        <v>10</v>
      </c>
      <c r="DX47">
        <v>45</v>
      </c>
      <c r="DY47">
        <f t="shared" ref="DY47:DZ47" si="764">DX47+75</f>
        <v>120</v>
      </c>
      <c r="DZ47">
        <f t="shared" si="764"/>
        <v>195</v>
      </c>
      <c r="EA47" s="133">
        <f t="shared" si="13"/>
        <v>1.6249999999999999E-3</v>
      </c>
      <c r="ED47" s="128" t="s">
        <v>1134</v>
      </c>
      <c r="EE47">
        <v>2013</v>
      </c>
      <c r="EF47">
        <v>10</v>
      </c>
      <c r="EG47">
        <v>45</v>
      </c>
      <c r="EH47">
        <f t="shared" ref="EH47:EI47" si="765">EG47+80</f>
        <v>125</v>
      </c>
      <c r="EI47">
        <f t="shared" si="765"/>
        <v>205</v>
      </c>
      <c r="EJ47" s="133">
        <f t="shared" si="14"/>
        <v>1.64E-3</v>
      </c>
      <c r="EM47" s="128" t="s">
        <v>1135</v>
      </c>
      <c r="EN47">
        <v>2014</v>
      </c>
      <c r="EO47">
        <v>10</v>
      </c>
      <c r="EP47">
        <v>45</v>
      </c>
      <c r="EQ47">
        <f t="shared" ref="EQ47:ER47" si="766">EP47+71</f>
        <v>116</v>
      </c>
      <c r="ER47">
        <f t="shared" si="766"/>
        <v>187</v>
      </c>
      <c r="ES47" s="133">
        <f t="shared" si="15"/>
        <v>1.6120689655172414E-3</v>
      </c>
      <c r="EV47" s="128" t="s">
        <v>1136</v>
      </c>
      <c r="EW47">
        <v>2015</v>
      </c>
      <c r="EX47">
        <v>10</v>
      </c>
      <c r="EY47">
        <v>45</v>
      </c>
      <c r="EZ47">
        <f t="shared" ref="EZ47:FA47" si="767">EY47+80</f>
        <v>125</v>
      </c>
      <c r="FA47">
        <f t="shared" si="767"/>
        <v>205</v>
      </c>
      <c r="FB47" s="133">
        <f t="shared" si="16"/>
        <v>1.64E-3</v>
      </c>
      <c r="FE47" s="128" t="s">
        <v>1137</v>
      </c>
      <c r="FF47">
        <v>2016</v>
      </c>
      <c r="FG47">
        <v>9</v>
      </c>
      <c r="FH47">
        <v>45</v>
      </c>
      <c r="FI47">
        <f t="shared" ref="FI47:FJ47" si="768">FH47+84</f>
        <v>129</v>
      </c>
      <c r="FJ47">
        <f t="shared" si="768"/>
        <v>213</v>
      </c>
      <c r="FK47" s="133">
        <f t="shared" si="17"/>
        <v>1.6511627906976745E-3</v>
      </c>
      <c r="FN47" s="128" t="s">
        <v>1138</v>
      </c>
      <c r="FO47">
        <v>2017</v>
      </c>
      <c r="FP47">
        <v>9</v>
      </c>
      <c r="FQ47">
        <v>45</v>
      </c>
      <c r="FR47">
        <f t="shared" ref="FR47:FS47" si="769">FQ47+102</f>
        <v>147</v>
      </c>
      <c r="FS47">
        <f t="shared" si="769"/>
        <v>249</v>
      </c>
      <c r="FT47" s="133">
        <f t="shared" si="18"/>
        <v>1.6938775510204082E-3</v>
      </c>
      <c r="FW47" s="128" t="s">
        <v>1139</v>
      </c>
      <c r="FX47">
        <v>2018</v>
      </c>
      <c r="FY47">
        <v>7</v>
      </c>
      <c r="FZ47">
        <v>45</v>
      </c>
      <c r="GA47">
        <f t="shared" ref="GA47:GB47" si="770">FZ47+124</f>
        <v>169</v>
      </c>
      <c r="GB47">
        <f t="shared" si="770"/>
        <v>293</v>
      </c>
      <c r="GC47" s="133">
        <f t="shared" si="19"/>
        <v>1.7337278106508876E-3</v>
      </c>
      <c r="GF47" t="s">
        <v>2149</v>
      </c>
      <c r="GG47">
        <v>2019</v>
      </c>
      <c r="GH47">
        <v>8</v>
      </c>
      <c r="GI47">
        <v>45</v>
      </c>
      <c r="GJ47">
        <f t="shared" ref="GJ47:GK47" si="771">GI47+90</f>
        <v>135</v>
      </c>
      <c r="GK47">
        <f t="shared" si="771"/>
        <v>225</v>
      </c>
      <c r="GL47">
        <v>2.1250000000000002E-2</v>
      </c>
    </row>
    <row r="48" spans="17:194">
      <c r="Q48" s="128" t="s">
        <v>1273</v>
      </c>
      <c r="R48">
        <v>2000</v>
      </c>
      <c r="S48">
        <v>7</v>
      </c>
      <c r="T48">
        <v>46</v>
      </c>
      <c r="U48">
        <f t="shared" si="21"/>
        <v>154</v>
      </c>
      <c r="V48">
        <f t="shared" si="21"/>
        <v>262</v>
      </c>
      <c r="W48" s="140">
        <f t="shared" si="1"/>
        <v>1.7012987012987014E-3</v>
      </c>
      <c r="X48" s="140"/>
      <c r="Z48" s="128" t="s">
        <v>1141</v>
      </c>
      <c r="AA48">
        <v>2001</v>
      </c>
      <c r="AB48">
        <v>7</v>
      </c>
      <c r="AC48">
        <v>46</v>
      </c>
      <c r="AD48">
        <f t="shared" ref="AD48:AE48" si="772">AC48+105</f>
        <v>151</v>
      </c>
      <c r="AE48">
        <f t="shared" si="772"/>
        <v>256</v>
      </c>
      <c r="AF48" s="133">
        <f t="shared" si="2"/>
        <v>1.6953642384105959E-3</v>
      </c>
      <c r="AI48" s="128" t="s">
        <v>1142</v>
      </c>
      <c r="AJ48">
        <v>2002</v>
      </c>
      <c r="AK48">
        <v>8</v>
      </c>
      <c r="AL48">
        <v>46</v>
      </c>
      <c r="AM48">
        <f t="shared" ref="AM48:AN48" si="773">AL48+100</f>
        <v>146</v>
      </c>
      <c r="AN48">
        <f t="shared" si="773"/>
        <v>246</v>
      </c>
      <c r="AO48" s="133">
        <f t="shared" si="3"/>
        <v>1.6849315068493151E-3</v>
      </c>
      <c r="AR48" s="128" t="s">
        <v>1143</v>
      </c>
      <c r="AS48">
        <v>2003</v>
      </c>
      <c r="AT48">
        <v>11</v>
      </c>
      <c r="AU48">
        <v>46</v>
      </c>
      <c r="AV48">
        <f t="shared" si="24"/>
        <v>121</v>
      </c>
      <c r="AW48">
        <f t="shared" si="24"/>
        <v>196</v>
      </c>
      <c r="AX48" s="133">
        <f t="shared" si="4"/>
        <v>1.6198347107438016E-3</v>
      </c>
      <c r="BA48" s="128" t="s">
        <v>1144</v>
      </c>
      <c r="BB48">
        <v>2004</v>
      </c>
      <c r="BC48">
        <v>7</v>
      </c>
      <c r="BD48">
        <v>46</v>
      </c>
      <c r="BE48">
        <f t="shared" si="25"/>
        <v>183</v>
      </c>
      <c r="BF48">
        <f t="shared" si="25"/>
        <v>320</v>
      </c>
      <c r="BG48" s="133">
        <f t="shared" si="5"/>
        <v>1.7486338797814208E-3</v>
      </c>
      <c r="BJ48" s="128" t="s">
        <v>1145</v>
      </c>
      <c r="BK48">
        <v>2005</v>
      </c>
      <c r="BL48">
        <v>8</v>
      </c>
      <c r="BM48">
        <v>46</v>
      </c>
      <c r="BN48">
        <f t="shared" ref="BN48:BO48" si="774">BM48+96</f>
        <v>142</v>
      </c>
      <c r="BO48">
        <f t="shared" si="774"/>
        <v>238</v>
      </c>
      <c r="BP48" s="133">
        <f t="shared" si="6"/>
        <v>1.676056338028169E-3</v>
      </c>
      <c r="BS48" s="128" t="s">
        <v>1146</v>
      </c>
      <c r="BT48">
        <v>2006</v>
      </c>
      <c r="BU48">
        <v>8</v>
      </c>
      <c r="BV48">
        <v>46</v>
      </c>
      <c r="BW48">
        <f t="shared" ref="BW48:BX48" si="775">BV48+115</f>
        <v>161</v>
      </c>
      <c r="BX48">
        <f t="shared" si="775"/>
        <v>276</v>
      </c>
      <c r="BY48" s="133">
        <f t="shared" si="7"/>
        <v>1.7142857142857142E-3</v>
      </c>
      <c r="CB48" s="128" t="s">
        <v>1147</v>
      </c>
      <c r="CC48">
        <v>2007</v>
      </c>
      <c r="CD48">
        <v>9</v>
      </c>
      <c r="CE48">
        <v>46</v>
      </c>
      <c r="CF48">
        <f t="shared" ref="CF48:CG48" si="776">CE48+115</f>
        <v>161</v>
      </c>
      <c r="CG48">
        <f t="shared" si="776"/>
        <v>276</v>
      </c>
      <c r="CH48" s="133">
        <f t="shared" si="8"/>
        <v>1.7142857142857142E-3</v>
      </c>
      <c r="CK48" s="128" t="s">
        <v>1148</v>
      </c>
      <c r="CL48">
        <v>2008</v>
      </c>
      <c r="CM48">
        <v>8</v>
      </c>
      <c r="CN48">
        <v>46</v>
      </c>
      <c r="CO48">
        <f t="shared" ref="CO48:CP48" si="777">CN48+115</f>
        <v>161</v>
      </c>
      <c r="CP48">
        <f t="shared" si="777"/>
        <v>276</v>
      </c>
      <c r="CQ48" s="133">
        <f t="shared" si="9"/>
        <v>1.7142857142857142E-3</v>
      </c>
      <c r="CT48" s="128" t="s">
        <v>1149</v>
      </c>
      <c r="CU48">
        <v>2009</v>
      </c>
      <c r="CV48">
        <v>9</v>
      </c>
      <c r="CW48">
        <v>46</v>
      </c>
      <c r="CX48">
        <f t="shared" ref="CX48:CY48" si="778">CW48+80</f>
        <v>126</v>
      </c>
      <c r="CY48">
        <f t="shared" si="778"/>
        <v>206</v>
      </c>
      <c r="CZ48" s="133">
        <f t="shared" si="10"/>
        <v>1.6349206349206349E-3</v>
      </c>
      <c r="DC48" s="128" t="s">
        <v>1150</v>
      </c>
      <c r="DD48">
        <v>2010</v>
      </c>
      <c r="DE48">
        <v>9</v>
      </c>
      <c r="DF48">
        <v>46</v>
      </c>
      <c r="DG48">
        <f t="shared" ref="DG48:DH48" si="779">DF48+82</f>
        <v>128</v>
      </c>
      <c r="DH48">
        <f t="shared" si="779"/>
        <v>210</v>
      </c>
      <c r="DI48" s="133">
        <f t="shared" si="11"/>
        <v>1.6406249999999999E-3</v>
      </c>
      <c r="DL48" s="128" t="s">
        <v>1151</v>
      </c>
      <c r="DM48">
        <v>2011</v>
      </c>
      <c r="DN48">
        <v>9</v>
      </c>
      <c r="DO48">
        <v>46</v>
      </c>
      <c r="DP48">
        <f t="shared" ref="DP48:DQ48" si="780">DO48+86</f>
        <v>132</v>
      </c>
      <c r="DQ48">
        <f t="shared" si="780"/>
        <v>218</v>
      </c>
      <c r="DR48" s="133">
        <f t="shared" si="12"/>
        <v>1.6515151515151517E-3</v>
      </c>
      <c r="DU48" s="128" t="s">
        <v>1152</v>
      </c>
      <c r="DV48">
        <v>2012</v>
      </c>
      <c r="DW48">
        <v>10</v>
      </c>
      <c r="DX48">
        <v>46</v>
      </c>
      <c r="DY48">
        <f t="shared" ref="DY48:DZ48" si="781">DX48+75</f>
        <v>121</v>
      </c>
      <c r="DZ48">
        <f t="shared" si="781"/>
        <v>196</v>
      </c>
      <c r="EA48" s="133">
        <f t="shared" si="13"/>
        <v>1.6198347107438016E-3</v>
      </c>
      <c r="ED48" s="128" t="s">
        <v>1153</v>
      </c>
      <c r="EE48">
        <v>2013</v>
      </c>
      <c r="EF48">
        <v>10</v>
      </c>
      <c r="EG48">
        <v>46</v>
      </c>
      <c r="EH48">
        <f t="shared" ref="EH48:EI48" si="782">EG48+80</f>
        <v>126</v>
      </c>
      <c r="EI48">
        <f t="shared" si="782"/>
        <v>206</v>
      </c>
      <c r="EJ48" s="133">
        <f t="shared" si="14"/>
        <v>1.6349206349206349E-3</v>
      </c>
      <c r="EM48" s="128" t="s">
        <v>1154</v>
      </c>
      <c r="EN48">
        <v>2014</v>
      </c>
      <c r="EO48">
        <v>10</v>
      </c>
      <c r="EP48">
        <v>46</v>
      </c>
      <c r="EQ48">
        <f t="shared" ref="EQ48:ER48" si="783">EP48+71</f>
        <v>117</v>
      </c>
      <c r="ER48">
        <f t="shared" si="783"/>
        <v>188</v>
      </c>
      <c r="ES48" s="133">
        <f t="shared" si="15"/>
        <v>1.6068376068376069E-3</v>
      </c>
      <c r="EV48" s="128" t="s">
        <v>1155</v>
      </c>
      <c r="EW48">
        <v>2015</v>
      </c>
      <c r="EX48">
        <v>10</v>
      </c>
      <c r="EY48">
        <v>46</v>
      </c>
      <c r="EZ48">
        <f t="shared" ref="EZ48:FA48" si="784">EY48+80</f>
        <v>126</v>
      </c>
      <c r="FA48">
        <f t="shared" si="784"/>
        <v>206</v>
      </c>
      <c r="FB48" s="133">
        <f t="shared" si="16"/>
        <v>1.6349206349206349E-3</v>
      </c>
      <c r="FE48" s="128" t="s">
        <v>1156</v>
      </c>
      <c r="FF48">
        <v>2016</v>
      </c>
      <c r="FG48">
        <v>9</v>
      </c>
      <c r="FH48">
        <v>46</v>
      </c>
      <c r="FI48">
        <f t="shared" ref="FI48:FJ48" si="785">FH48+84</f>
        <v>130</v>
      </c>
      <c r="FJ48">
        <f t="shared" si="785"/>
        <v>214</v>
      </c>
      <c r="FK48" s="133">
        <f t="shared" si="17"/>
        <v>1.646153846153846E-3</v>
      </c>
      <c r="FN48" s="128" t="s">
        <v>1157</v>
      </c>
      <c r="FO48">
        <v>2017</v>
      </c>
      <c r="FP48">
        <v>9</v>
      </c>
      <c r="FQ48">
        <v>46</v>
      </c>
      <c r="FR48">
        <f t="shared" ref="FR48:FS48" si="786">FQ48+102</f>
        <v>148</v>
      </c>
      <c r="FS48">
        <f t="shared" si="786"/>
        <v>250</v>
      </c>
      <c r="FT48" s="133">
        <f t="shared" si="18"/>
        <v>1.6891891891891893E-3</v>
      </c>
      <c r="FW48" s="128" t="s">
        <v>1158</v>
      </c>
      <c r="FX48">
        <v>2018</v>
      </c>
      <c r="FY48">
        <v>7</v>
      </c>
      <c r="FZ48">
        <v>46</v>
      </c>
      <c r="GA48">
        <f t="shared" ref="GA48:GB48" si="787">FZ48+124</f>
        <v>170</v>
      </c>
      <c r="GB48">
        <f t="shared" si="787"/>
        <v>294</v>
      </c>
      <c r="GC48" s="133">
        <f t="shared" si="19"/>
        <v>1.7294117647058825E-3</v>
      </c>
      <c r="GF48" t="s">
        <v>2150</v>
      </c>
      <c r="GG48">
        <v>2019</v>
      </c>
      <c r="GH48">
        <v>8</v>
      </c>
      <c r="GI48">
        <v>46</v>
      </c>
      <c r="GJ48">
        <f t="shared" ref="GJ48:GK48" si="788">GI48+90</f>
        <v>136</v>
      </c>
      <c r="GK48">
        <f t="shared" si="788"/>
        <v>226</v>
      </c>
      <c r="GL48">
        <v>2.8750000000000001E-2</v>
      </c>
    </row>
    <row r="49" spans="17:194">
      <c r="Q49" s="128" t="s">
        <v>1292</v>
      </c>
      <c r="R49">
        <v>2000</v>
      </c>
      <c r="S49">
        <v>7</v>
      </c>
      <c r="T49">
        <v>47</v>
      </c>
      <c r="U49">
        <f t="shared" si="21"/>
        <v>155</v>
      </c>
      <c r="V49">
        <f t="shared" si="21"/>
        <v>263</v>
      </c>
      <c r="W49" s="140">
        <f t="shared" si="1"/>
        <v>1.696774193548387E-3</v>
      </c>
      <c r="X49" s="140"/>
      <c r="Z49" s="128" t="s">
        <v>1160</v>
      </c>
      <c r="AA49">
        <v>2001</v>
      </c>
      <c r="AB49">
        <v>7</v>
      </c>
      <c r="AC49">
        <v>47</v>
      </c>
      <c r="AD49">
        <f t="shared" ref="AD49:AE49" si="789">AC49+105</f>
        <v>152</v>
      </c>
      <c r="AE49">
        <f t="shared" si="789"/>
        <v>257</v>
      </c>
      <c r="AF49" s="133">
        <f t="shared" si="2"/>
        <v>1.6907894736842106E-3</v>
      </c>
      <c r="AI49" s="128" t="s">
        <v>1161</v>
      </c>
      <c r="AJ49">
        <v>2002</v>
      </c>
      <c r="AK49">
        <v>8</v>
      </c>
      <c r="AL49">
        <v>47</v>
      </c>
      <c r="AM49">
        <f t="shared" ref="AM49:AN49" si="790">AL49+100</f>
        <v>147</v>
      </c>
      <c r="AN49">
        <f t="shared" si="790"/>
        <v>247</v>
      </c>
      <c r="AO49" s="133">
        <f t="shared" si="3"/>
        <v>1.6802721088435375E-3</v>
      </c>
      <c r="AR49" s="128" t="s">
        <v>1162</v>
      </c>
      <c r="AS49">
        <v>2003</v>
      </c>
      <c r="AT49">
        <v>11</v>
      </c>
      <c r="AU49">
        <v>47</v>
      </c>
      <c r="AV49">
        <f t="shared" si="24"/>
        <v>122</v>
      </c>
      <c r="AW49">
        <f t="shared" si="24"/>
        <v>197</v>
      </c>
      <c r="AX49" s="133">
        <f t="shared" si="4"/>
        <v>1.6147540983606557E-3</v>
      </c>
      <c r="BA49" s="128" t="s">
        <v>1163</v>
      </c>
      <c r="BB49">
        <v>2004</v>
      </c>
      <c r="BC49">
        <v>7</v>
      </c>
      <c r="BD49">
        <v>47</v>
      </c>
      <c r="BE49">
        <f t="shared" si="25"/>
        <v>184</v>
      </c>
      <c r="BF49">
        <f t="shared" si="25"/>
        <v>321</v>
      </c>
      <c r="BG49" s="133">
        <f t="shared" si="5"/>
        <v>1.7445652173913044E-3</v>
      </c>
      <c r="BJ49" s="128" t="s">
        <v>1164</v>
      </c>
      <c r="BK49">
        <v>2005</v>
      </c>
      <c r="BL49">
        <v>8</v>
      </c>
      <c r="BM49">
        <v>47</v>
      </c>
      <c r="BN49">
        <f t="shared" ref="BN49:BO49" si="791">BM49+96</f>
        <v>143</v>
      </c>
      <c r="BO49">
        <f t="shared" si="791"/>
        <v>239</v>
      </c>
      <c r="BP49" s="133">
        <f t="shared" si="6"/>
        <v>1.6713286713286712E-3</v>
      </c>
      <c r="BS49" s="128" t="s">
        <v>1165</v>
      </c>
      <c r="BT49">
        <v>2006</v>
      </c>
      <c r="BU49">
        <v>8</v>
      </c>
      <c r="BV49">
        <v>47</v>
      </c>
      <c r="BW49">
        <f t="shared" ref="BW49:BX49" si="792">BV49+115</f>
        <v>162</v>
      </c>
      <c r="BX49">
        <f t="shared" si="792"/>
        <v>277</v>
      </c>
      <c r="BY49" s="133">
        <f t="shared" si="7"/>
        <v>1.7098765432098765E-3</v>
      </c>
      <c r="CB49" s="128" t="s">
        <v>1166</v>
      </c>
      <c r="CC49">
        <v>2007</v>
      </c>
      <c r="CD49">
        <v>9</v>
      </c>
      <c r="CE49">
        <v>47</v>
      </c>
      <c r="CF49">
        <f t="shared" ref="CF49:CG49" si="793">CE49+115</f>
        <v>162</v>
      </c>
      <c r="CG49">
        <f t="shared" si="793"/>
        <v>277</v>
      </c>
      <c r="CH49" s="133">
        <f t="shared" si="8"/>
        <v>1.7098765432098765E-3</v>
      </c>
      <c r="CK49" s="128" t="s">
        <v>1167</v>
      </c>
      <c r="CL49">
        <v>2008</v>
      </c>
      <c r="CM49">
        <v>8</v>
      </c>
      <c r="CN49">
        <v>47</v>
      </c>
      <c r="CO49">
        <f t="shared" ref="CO49:CP49" si="794">CN49+115</f>
        <v>162</v>
      </c>
      <c r="CP49">
        <f t="shared" si="794"/>
        <v>277</v>
      </c>
      <c r="CQ49" s="133">
        <f t="shared" si="9"/>
        <v>1.7098765432098765E-3</v>
      </c>
      <c r="CT49" s="128" t="s">
        <v>1168</v>
      </c>
      <c r="CU49">
        <v>2009</v>
      </c>
      <c r="CV49">
        <v>9</v>
      </c>
      <c r="CW49">
        <v>47</v>
      </c>
      <c r="CX49">
        <f t="shared" ref="CX49:CY49" si="795">CW49+80</f>
        <v>127</v>
      </c>
      <c r="CY49">
        <f t="shared" si="795"/>
        <v>207</v>
      </c>
      <c r="CZ49" s="133">
        <f t="shared" si="10"/>
        <v>1.6299212598425198E-3</v>
      </c>
      <c r="DC49" s="128" t="s">
        <v>1169</v>
      </c>
      <c r="DD49">
        <v>2010</v>
      </c>
      <c r="DE49">
        <v>9</v>
      </c>
      <c r="DF49">
        <v>47</v>
      </c>
      <c r="DG49">
        <f t="shared" ref="DG49:DH49" si="796">DF49+82</f>
        <v>129</v>
      </c>
      <c r="DH49">
        <f t="shared" si="796"/>
        <v>211</v>
      </c>
      <c r="DI49" s="133">
        <f t="shared" si="11"/>
        <v>1.6356589147286822E-3</v>
      </c>
      <c r="DL49" s="128" t="s">
        <v>1170</v>
      </c>
      <c r="DM49">
        <v>2011</v>
      </c>
      <c r="DN49">
        <v>9</v>
      </c>
      <c r="DO49">
        <v>47</v>
      </c>
      <c r="DP49">
        <f t="shared" ref="DP49:DQ49" si="797">DO49+86</f>
        <v>133</v>
      </c>
      <c r="DQ49">
        <f t="shared" si="797"/>
        <v>219</v>
      </c>
      <c r="DR49" s="133">
        <f t="shared" si="12"/>
        <v>1.6466165413533836E-3</v>
      </c>
      <c r="DU49" s="128" t="s">
        <v>1171</v>
      </c>
      <c r="DV49">
        <v>2012</v>
      </c>
      <c r="DW49">
        <v>10</v>
      </c>
      <c r="DX49">
        <v>47</v>
      </c>
      <c r="DY49">
        <f t="shared" ref="DY49:DZ49" si="798">DX49+75</f>
        <v>122</v>
      </c>
      <c r="DZ49">
        <f t="shared" si="798"/>
        <v>197</v>
      </c>
      <c r="EA49" s="133">
        <f t="shared" si="13"/>
        <v>1.6147540983606557E-3</v>
      </c>
      <c r="ED49" s="128" t="s">
        <v>1172</v>
      </c>
      <c r="EE49">
        <v>2013</v>
      </c>
      <c r="EF49">
        <v>10</v>
      </c>
      <c r="EG49">
        <v>47</v>
      </c>
      <c r="EH49">
        <f t="shared" ref="EH49:EI49" si="799">EG49+80</f>
        <v>127</v>
      </c>
      <c r="EI49">
        <f t="shared" si="799"/>
        <v>207</v>
      </c>
      <c r="EJ49" s="133">
        <f t="shared" si="14"/>
        <v>1.6299212598425198E-3</v>
      </c>
      <c r="EM49" s="128" t="s">
        <v>1173</v>
      </c>
      <c r="EN49">
        <v>2014</v>
      </c>
      <c r="EO49">
        <v>10</v>
      </c>
      <c r="EP49">
        <v>47</v>
      </c>
      <c r="EQ49">
        <f t="shared" ref="EQ49:ER49" si="800">EP49+71</f>
        <v>118</v>
      </c>
      <c r="ER49">
        <f t="shared" si="800"/>
        <v>189</v>
      </c>
      <c r="ES49" s="133">
        <f t="shared" si="15"/>
        <v>1.6016949152542373E-3</v>
      </c>
      <c r="EV49" s="128" t="s">
        <v>1174</v>
      </c>
      <c r="EW49">
        <v>2015</v>
      </c>
      <c r="EX49">
        <v>10</v>
      </c>
      <c r="EY49">
        <v>47</v>
      </c>
      <c r="EZ49">
        <f t="shared" ref="EZ49:FA49" si="801">EY49+80</f>
        <v>127</v>
      </c>
      <c r="FA49">
        <f t="shared" si="801"/>
        <v>207</v>
      </c>
      <c r="FB49" s="133">
        <f t="shared" si="16"/>
        <v>1.6299212598425198E-3</v>
      </c>
      <c r="FE49" s="128" t="s">
        <v>1175</v>
      </c>
      <c r="FF49">
        <v>2016</v>
      </c>
      <c r="FG49">
        <v>9</v>
      </c>
      <c r="FH49">
        <v>47</v>
      </c>
      <c r="FI49">
        <f t="shared" ref="FI49:FJ49" si="802">FH49+84</f>
        <v>131</v>
      </c>
      <c r="FJ49">
        <f t="shared" si="802"/>
        <v>215</v>
      </c>
      <c r="FK49" s="133">
        <f t="shared" si="17"/>
        <v>1.6412213740458015E-3</v>
      </c>
      <c r="FN49" s="128" t="s">
        <v>1176</v>
      </c>
      <c r="FO49">
        <v>2017</v>
      </c>
      <c r="FP49">
        <v>9</v>
      </c>
      <c r="FQ49">
        <v>47</v>
      </c>
      <c r="FR49">
        <f t="shared" ref="FR49:FS49" si="803">FQ49+102</f>
        <v>149</v>
      </c>
      <c r="FS49">
        <f t="shared" si="803"/>
        <v>251</v>
      </c>
      <c r="FT49" s="133">
        <f t="shared" si="18"/>
        <v>1.6845637583892616E-3</v>
      </c>
      <c r="FW49" s="128" t="s">
        <v>1177</v>
      </c>
      <c r="FX49">
        <v>2018</v>
      </c>
      <c r="FY49">
        <v>8</v>
      </c>
      <c r="FZ49">
        <v>47</v>
      </c>
      <c r="GA49">
        <f t="shared" ref="GA49:GB49" si="804">FZ49+124</f>
        <v>171</v>
      </c>
      <c r="GB49">
        <f t="shared" si="804"/>
        <v>295</v>
      </c>
      <c r="GC49" s="133">
        <f t="shared" si="19"/>
        <v>1.7251461988304093E-3</v>
      </c>
      <c r="GF49" t="s">
        <v>2151</v>
      </c>
      <c r="GG49">
        <v>2019</v>
      </c>
      <c r="GH49">
        <v>9</v>
      </c>
      <c r="GI49">
        <v>47</v>
      </c>
      <c r="GJ49">
        <f t="shared" ref="GJ49:GK49" si="805">GI49+90</f>
        <v>137</v>
      </c>
      <c r="GK49">
        <f t="shared" si="805"/>
        <v>227</v>
      </c>
      <c r="GL49">
        <v>0.13357142857142859</v>
      </c>
    </row>
    <row r="50" spans="17:194">
      <c r="Q50" s="128" t="s">
        <v>1311</v>
      </c>
      <c r="R50">
        <v>2000</v>
      </c>
      <c r="S50">
        <v>7</v>
      </c>
      <c r="T50">
        <v>48</v>
      </c>
      <c r="U50">
        <f t="shared" si="21"/>
        <v>156</v>
      </c>
      <c r="V50">
        <f t="shared" si="21"/>
        <v>264</v>
      </c>
      <c r="W50" s="140">
        <f t="shared" si="1"/>
        <v>1.6923076923076924E-3</v>
      </c>
      <c r="X50" s="140"/>
      <c r="Z50" s="128" t="s">
        <v>1179</v>
      </c>
      <c r="AA50">
        <v>2001</v>
      </c>
      <c r="AB50">
        <v>7</v>
      </c>
      <c r="AC50">
        <v>48</v>
      </c>
      <c r="AD50">
        <f t="shared" ref="AD50:AE50" si="806">AC50+105</f>
        <v>153</v>
      </c>
      <c r="AE50">
        <f t="shared" si="806"/>
        <v>258</v>
      </c>
      <c r="AF50" s="133">
        <f t="shared" si="2"/>
        <v>1.6862745098039215E-3</v>
      </c>
      <c r="AI50" s="128" t="s">
        <v>1180</v>
      </c>
      <c r="AJ50">
        <v>2002</v>
      </c>
      <c r="AK50">
        <v>8</v>
      </c>
      <c r="AL50">
        <v>48</v>
      </c>
      <c r="AM50">
        <f t="shared" ref="AM50:AN50" si="807">AL50+100</f>
        <v>148</v>
      </c>
      <c r="AN50">
        <f t="shared" si="807"/>
        <v>248</v>
      </c>
      <c r="AO50" s="133">
        <f t="shared" si="3"/>
        <v>1.6756756756756757E-3</v>
      </c>
      <c r="AR50" s="128" t="s">
        <v>1181</v>
      </c>
      <c r="AS50">
        <v>2003</v>
      </c>
      <c r="AT50">
        <v>11</v>
      </c>
      <c r="AU50">
        <v>48</v>
      </c>
      <c r="AV50">
        <f t="shared" si="24"/>
        <v>123</v>
      </c>
      <c r="AW50">
        <f t="shared" si="24"/>
        <v>198</v>
      </c>
      <c r="AX50" s="133">
        <f t="shared" si="4"/>
        <v>1.6097560975609757E-3</v>
      </c>
      <c r="BA50" s="128" t="s">
        <v>1182</v>
      </c>
      <c r="BB50">
        <v>2004</v>
      </c>
      <c r="BC50">
        <v>7</v>
      </c>
      <c r="BD50">
        <v>48</v>
      </c>
      <c r="BE50">
        <f t="shared" si="25"/>
        <v>185</v>
      </c>
      <c r="BF50">
        <f t="shared" si="25"/>
        <v>322</v>
      </c>
      <c r="BG50" s="133">
        <f t="shared" si="5"/>
        <v>1.7405405405405406E-3</v>
      </c>
      <c r="BJ50" s="128" t="s">
        <v>1183</v>
      </c>
      <c r="BK50">
        <v>2005</v>
      </c>
      <c r="BL50">
        <v>8</v>
      </c>
      <c r="BM50">
        <v>48</v>
      </c>
      <c r="BN50">
        <f t="shared" ref="BN50:BO50" si="808">BM50+96</f>
        <v>144</v>
      </c>
      <c r="BO50">
        <f t="shared" si="808"/>
        <v>240</v>
      </c>
      <c r="BP50" s="133">
        <f t="shared" si="6"/>
        <v>1.6666666666666668E-3</v>
      </c>
      <c r="BS50" s="128" t="s">
        <v>1184</v>
      </c>
      <c r="BT50">
        <v>2006</v>
      </c>
      <c r="BU50">
        <v>9</v>
      </c>
      <c r="BV50">
        <v>48</v>
      </c>
      <c r="BW50">
        <f t="shared" ref="BW50:BX50" si="809">BV50+115</f>
        <v>163</v>
      </c>
      <c r="BX50">
        <f t="shared" si="809"/>
        <v>278</v>
      </c>
      <c r="BY50" s="133">
        <f t="shared" si="7"/>
        <v>1.705521472392638E-3</v>
      </c>
      <c r="CB50" s="128" t="s">
        <v>1185</v>
      </c>
      <c r="CC50">
        <v>2007</v>
      </c>
      <c r="CD50">
        <v>9</v>
      </c>
      <c r="CE50">
        <v>48</v>
      </c>
      <c r="CF50">
        <f t="shared" ref="CF50:CG50" si="810">CE50+115</f>
        <v>163</v>
      </c>
      <c r="CG50">
        <f t="shared" si="810"/>
        <v>278</v>
      </c>
      <c r="CH50" s="133">
        <f t="shared" si="8"/>
        <v>1.705521472392638E-3</v>
      </c>
      <c r="CK50" s="128" t="s">
        <v>1186</v>
      </c>
      <c r="CL50">
        <v>2008</v>
      </c>
      <c r="CM50">
        <v>8</v>
      </c>
      <c r="CN50">
        <v>48</v>
      </c>
      <c r="CO50">
        <f t="shared" ref="CO50:CP50" si="811">CN50+115</f>
        <v>163</v>
      </c>
      <c r="CP50">
        <f t="shared" si="811"/>
        <v>278</v>
      </c>
      <c r="CQ50" s="133">
        <f t="shared" si="9"/>
        <v>1.705521472392638E-3</v>
      </c>
      <c r="CT50" s="128" t="s">
        <v>1187</v>
      </c>
      <c r="CU50">
        <v>2009</v>
      </c>
      <c r="CV50">
        <v>9</v>
      </c>
      <c r="CW50">
        <v>48</v>
      </c>
      <c r="CX50">
        <f t="shared" ref="CX50:CY50" si="812">CW50+80</f>
        <v>128</v>
      </c>
      <c r="CY50">
        <f t="shared" si="812"/>
        <v>208</v>
      </c>
      <c r="CZ50" s="133">
        <f t="shared" si="10"/>
        <v>1.6249999999999999E-3</v>
      </c>
      <c r="DC50" s="128" t="s">
        <v>1188</v>
      </c>
      <c r="DD50">
        <v>2010</v>
      </c>
      <c r="DE50">
        <v>10</v>
      </c>
      <c r="DF50">
        <v>48</v>
      </c>
      <c r="DG50">
        <f t="shared" ref="DG50:DH50" si="813">DF50+82</f>
        <v>130</v>
      </c>
      <c r="DH50">
        <f t="shared" si="813"/>
        <v>212</v>
      </c>
      <c r="DI50" s="133">
        <f t="shared" si="11"/>
        <v>1.6307692307692308E-3</v>
      </c>
      <c r="DL50" s="128" t="s">
        <v>1189</v>
      </c>
      <c r="DM50">
        <v>2011</v>
      </c>
      <c r="DN50">
        <v>9</v>
      </c>
      <c r="DO50">
        <v>48</v>
      </c>
      <c r="DP50">
        <f t="shared" ref="DP50:DQ50" si="814">DO50+86</f>
        <v>134</v>
      </c>
      <c r="DQ50">
        <f t="shared" si="814"/>
        <v>220</v>
      </c>
      <c r="DR50" s="133">
        <f t="shared" si="12"/>
        <v>1.6417910447761195E-3</v>
      </c>
      <c r="DU50" s="128" t="s">
        <v>1190</v>
      </c>
      <c r="DV50">
        <v>2012</v>
      </c>
      <c r="DW50">
        <v>10</v>
      </c>
      <c r="DX50">
        <v>48</v>
      </c>
      <c r="DY50">
        <f t="shared" ref="DY50:DZ50" si="815">DX50+75</f>
        <v>123</v>
      </c>
      <c r="DZ50">
        <f t="shared" si="815"/>
        <v>198</v>
      </c>
      <c r="EA50" s="133">
        <f t="shared" si="13"/>
        <v>1.6097560975609757E-3</v>
      </c>
      <c r="ED50" s="128" t="s">
        <v>1191</v>
      </c>
      <c r="EE50">
        <v>2013</v>
      </c>
      <c r="EF50">
        <v>10</v>
      </c>
      <c r="EG50">
        <v>48</v>
      </c>
      <c r="EH50">
        <f t="shared" ref="EH50:EI50" si="816">EG50+80</f>
        <v>128</v>
      </c>
      <c r="EI50">
        <f t="shared" si="816"/>
        <v>208</v>
      </c>
      <c r="EJ50" s="133">
        <f t="shared" si="14"/>
        <v>1.6249999999999999E-3</v>
      </c>
      <c r="EM50" s="128" t="s">
        <v>1192</v>
      </c>
      <c r="EN50">
        <v>2014</v>
      </c>
      <c r="EO50">
        <v>10</v>
      </c>
      <c r="EP50">
        <v>48</v>
      </c>
      <c r="EQ50">
        <f t="shared" ref="EQ50:ER50" si="817">EP50+71</f>
        <v>119</v>
      </c>
      <c r="ER50">
        <f t="shared" si="817"/>
        <v>190</v>
      </c>
      <c r="ES50" s="133">
        <f t="shared" si="15"/>
        <v>1.596638655462185E-3</v>
      </c>
      <c r="EV50" s="128" t="s">
        <v>1193</v>
      </c>
      <c r="EW50">
        <v>2015</v>
      </c>
      <c r="EX50">
        <v>10</v>
      </c>
      <c r="EY50">
        <v>48</v>
      </c>
      <c r="EZ50">
        <f t="shared" ref="EZ50:FA50" si="818">EY50+80</f>
        <v>128</v>
      </c>
      <c r="FA50">
        <f t="shared" si="818"/>
        <v>208</v>
      </c>
      <c r="FB50" s="133">
        <f t="shared" si="16"/>
        <v>1.6249999999999999E-3</v>
      </c>
      <c r="FE50" s="128" t="s">
        <v>1194</v>
      </c>
      <c r="FF50">
        <v>2016</v>
      </c>
      <c r="FG50">
        <v>9</v>
      </c>
      <c r="FH50">
        <v>48</v>
      </c>
      <c r="FI50">
        <f t="shared" ref="FI50:FJ50" si="819">FH50+84</f>
        <v>132</v>
      </c>
      <c r="FJ50">
        <f t="shared" si="819"/>
        <v>216</v>
      </c>
      <c r="FK50" s="133">
        <f t="shared" si="17"/>
        <v>1.6363636363636365E-3</v>
      </c>
      <c r="FN50" s="128" t="s">
        <v>1195</v>
      </c>
      <c r="FO50">
        <v>2017</v>
      </c>
      <c r="FP50">
        <v>9</v>
      </c>
      <c r="FQ50">
        <v>48</v>
      </c>
      <c r="FR50">
        <f t="shared" ref="FR50:FS50" si="820">FQ50+102</f>
        <v>150</v>
      </c>
      <c r="FS50">
        <f t="shared" si="820"/>
        <v>252</v>
      </c>
      <c r="FT50" s="133">
        <f t="shared" si="18"/>
        <v>1.6799999999999999E-3</v>
      </c>
      <c r="FW50" s="128" t="s">
        <v>1196</v>
      </c>
      <c r="FX50">
        <v>2018</v>
      </c>
      <c r="FY50">
        <v>8</v>
      </c>
      <c r="FZ50">
        <v>48</v>
      </c>
      <c r="GA50">
        <f t="shared" ref="GA50:GB50" si="821">FZ50+124</f>
        <v>172</v>
      </c>
      <c r="GB50">
        <f t="shared" si="821"/>
        <v>296</v>
      </c>
      <c r="GC50" s="133">
        <f t="shared" si="19"/>
        <v>1.7209302325581395E-3</v>
      </c>
      <c r="GF50" t="s">
        <v>2152</v>
      </c>
      <c r="GG50">
        <v>2019</v>
      </c>
      <c r="GH50">
        <v>9</v>
      </c>
      <c r="GI50">
        <v>48</v>
      </c>
      <c r="GJ50">
        <f t="shared" ref="GJ50:GK50" si="822">GI50+90</f>
        <v>138</v>
      </c>
      <c r="GK50">
        <f t="shared" si="822"/>
        <v>228</v>
      </c>
      <c r="GL50">
        <v>9.0249999999999997E-2</v>
      </c>
    </row>
    <row r="51" spans="17:194">
      <c r="Q51" s="128" t="s">
        <v>1330</v>
      </c>
      <c r="R51">
        <v>2000</v>
      </c>
      <c r="S51">
        <v>7</v>
      </c>
      <c r="T51">
        <v>49</v>
      </c>
      <c r="U51">
        <f t="shared" si="21"/>
        <v>157</v>
      </c>
      <c r="V51">
        <f t="shared" si="21"/>
        <v>265</v>
      </c>
      <c r="W51" s="140">
        <f t="shared" si="1"/>
        <v>1.6878980891719747E-3</v>
      </c>
      <c r="X51" s="140"/>
      <c r="Z51" s="128" t="s">
        <v>1198</v>
      </c>
      <c r="AA51">
        <v>2001</v>
      </c>
      <c r="AB51">
        <v>7</v>
      </c>
      <c r="AC51">
        <v>49</v>
      </c>
      <c r="AD51">
        <f t="shared" ref="AD51:AE51" si="823">AC51+105</f>
        <v>154</v>
      </c>
      <c r="AE51">
        <f t="shared" si="823"/>
        <v>259</v>
      </c>
      <c r="AF51" s="133">
        <f t="shared" si="2"/>
        <v>1.6818181818181819E-3</v>
      </c>
      <c r="AI51" s="128" t="s">
        <v>1199</v>
      </c>
      <c r="AJ51">
        <v>2002</v>
      </c>
      <c r="AK51">
        <v>8</v>
      </c>
      <c r="AL51">
        <v>49</v>
      </c>
      <c r="AM51">
        <f t="shared" ref="AM51:AN51" si="824">AL51+100</f>
        <v>149</v>
      </c>
      <c r="AN51">
        <f t="shared" si="824"/>
        <v>249</v>
      </c>
      <c r="AO51" s="133">
        <f t="shared" si="3"/>
        <v>1.6711409395973153E-3</v>
      </c>
      <c r="AR51" s="128" t="s">
        <v>1200</v>
      </c>
      <c r="AS51">
        <v>2003</v>
      </c>
      <c r="AT51">
        <v>11</v>
      </c>
      <c r="AU51">
        <v>49</v>
      </c>
      <c r="AV51">
        <f t="shared" si="24"/>
        <v>124</v>
      </c>
      <c r="AW51">
        <f t="shared" si="24"/>
        <v>199</v>
      </c>
      <c r="AX51" s="133">
        <f t="shared" si="4"/>
        <v>1.6048387096774192E-3</v>
      </c>
      <c r="BA51" s="128" t="s">
        <v>1201</v>
      </c>
      <c r="BB51">
        <v>2004</v>
      </c>
      <c r="BC51">
        <v>7</v>
      </c>
      <c r="BD51">
        <v>49</v>
      </c>
      <c r="BE51">
        <f t="shared" si="25"/>
        <v>186</v>
      </c>
      <c r="BF51">
        <f t="shared" si="25"/>
        <v>323</v>
      </c>
      <c r="BG51" s="133">
        <f t="shared" si="5"/>
        <v>1.7365591397849464E-3</v>
      </c>
      <c r="BJ51" s="128" t="s">
        <v>1202</v>
      </c>
      <c r="BK51">
        <v>2005</v>
      </c>
      <c r="BL51">
        <v>8</v>
      </c>
      <c r="BM51">
        <v>49</v>
      </c>
      <c r="BN51">
        <f t="shared" ref="BN51:BO51" si="825">BM51+96</f>
        <v>145</v>
      </c>
      <c r="BO51">
        <f t="shared" si="825"/>
        <v>241</v>
      </c>
      <c r="BP51" s="133">
        <f t="shared" si="6"/>
        <v>1.6620689655172413E-3</v>
      </c>
      <c r="BS51" s="128" t="s">
        <v>1203</v>
      </c>
      <c r="BT51">
        <v>2006</v>
      </c>
      <c r="BU51">
        <v>9</v>
      </c>
      <c r="BV51">
        <v>49</v>
      </c>
      <c r="BW51">
        <f t="shared" ref="BW51:BX51" si="826">BV51+115</f>
        <v>164</v>
      </c>
      <c r="BX51">
        <f t="shared" si="826"/>
        <v>279</v>
      </c>
      <c r="BY51" s="133">
        <f t="shared" si="7"/>
        <v>1.7012195121951219E-3</v>
      </c>
      <c r="CB51" s="128" t="s">
        <v>1204</v>
      </c>
      <c r="CC51">
        <v>2007</v>
      </c>
      <c r="CD51">
        <v>9</v>
      </c>
      <c r="CE51">
        <v>49</v>
      </c>
      <c r="CF51">
        <f t="shared" ref="CF51:CG51" si="827">CE51+115</f>
        <v>164</v>
      </c>
      <c r="CG51">
        <f t="shared" si="827"/>
        <v>279</v>
      </c>
      <c r="CH51" s="133">
        <f t="shared" si="8"/>
        <v>1.7012195121951219E-3</v>
      </c>
      <c r="CK51" s="128" t="s">
        <v>1205</v>
      </c>
      <c r="CL51">
        <v>2008</v>
      </c>
      <c r="CM51">
        <v>8</v>
      </c>
      <c r="CN51">
        <v>49</v>
      </c>
      <c r="CO51">
        <f t="shared" ref="CO51:CP51" si="828">CN51+115</f>
        <v>164</v>
      </c>
      <c r="CP51">
        <f t="shared" si="828"/>
        <v>279</v>
      </c>
      <c r="CQ51" s="133">
        <f t="shared" si="9"/>
        <v>1.7012195121951219E-3</v>
      </c>
      <c r="CT51" s="128" t="s">
        <v>1206</v>
      </c>
      <c r="CU51">
        <v>2009</v>
      </c>
      <c r="CV51">
        <v>9</v>
      </c>
      <c r="CW51">
        <v>49</v>
      </c>
      <c r="CX51">
        <f t="shared" ref="CX51:CY51" si="829">CW51+80</f>
        <v>129</v>
      </c>
      <c r="CY51">
        <f t="shared" si="829"/>
        <v>209</v>
      </c>
      <c r="CZ51" s="133">
        <f t="shared" si="10"/>
        <v>1.62015503875969E-3</v>
      </c>
      <c r="DC51" s="128" t="s">
        <v>1207</v>
      </c>
      <c r="DD51">
        <v>2010</v>
      </c>
      <c r="DE51">
        <v>10</v>
      </c>
      <c r="DF51">
        <v>49</v>
      </c>
      <c r="DG51">
        <f t="shared" ref="DG51:DH51" si="830">DF51+82</f>
        <v>131</v>
      </c>
      <c r="DH51">
        <f t="shared" si="830"/>
        <v>213</v>
      </c>
      <c r="DI51" s="133">
        <f t="shared" si="11"/>
        <v>1.6259541984732823E-3</v>
      </c>
      <c r="DL51" s="128" t="s">
        <v>1208</v>
      </c>
      <c r="DM51">
        <v>2011</v>
      </c>
      <c r="DN51">
        <v>9</v>
      </c>
      <c r="DO51">
        <v>49</v>
      </c>
      <c r="DP51">
        <f t="shared" ref="DP51:DQ51" si="831">DO51+86</f>
        <v>135</v>
      </c>
      <c r="DQ51">
        <f t="shared" si="831"/>
        <v>221</v>
      </c>
      <c r="DR51" s="133">
        <f t="shared" si="12"/>
        <v>1.6370370370370371E-3</v>
      </c>
      <c r="DU51" s="128" t="s">
        <v>1209</v>
      </c>
      <c r="DV51">
        <v>2012</v>
      </c>
      <c r="DW51">
        <v>10</v>
      </c>
      <c r="DX51">
        <v>49</v>
      </c>
      <c r="DY51">
        <f t="shared" ref="DY51:DZ51" si="832">DX51+75</f>
        <v>124</v>
      </c>
      <c r="DZ51">
        <f t="shared" si="832"/>
        <v>199</v>
      </c>
      <c r="EA51" s="133">
        <f t="shared" si="13"/>
        <v>1.6048387096774192E-3</v>
      </c>
      <c r="ED51" s="128" t="s">
        <v>1210</v>
      </c>
      <c r="EE51">
        <v>2013</v>
      </c>
      <c r="EF51">
        <v>10</v>
      </c>
      <c r="EG51">
        <v>49</v>
      </c>
      <c r="EH51">
        <f t="shared" ref="EH51:EI51" si="833">EG51+80</f>
        <v>129</v>
      </c>
      <c r="EI51">
        <f t="shared" si="833"/>
        <v>209</v>
      </c>
      <c r="EJ51" s="133">
        <f t="shared" si="14"/>
        <v>1.62015503875969E-3</v>
      </c>
      <c r="EM51" s="128" t="s">
        <v>1211</v>
      </c>
      <c r="EN51">
        <v>2014</v>
      </c>
      <c r="EO51">
        <v>10</v>
      </c>
      <c r="EP51">
        <v>49</v>
      </c>
      <c r="EQ51">
        <f t="shared" ref="EQ51:ER51" si="834">EP51+71</f>
        <v>120</v>
      </c>
      <c r="ER51">
        <f t="shared" si="834"/>
        <v>191</v>
      </c>
      <c r="ES51" s="133">
        <f t="shared" si="15"/>
        <v>1.5916666666666666E-3</v>
      </c>
      <c r="EV51" s="128" t="s">
        <v>1212</v>
      </c>
      <c r="EW51">
        <v>2015</v>
      </c>
      <c r="EX51">
        <v>10</v>
      </c>
      <c r="EY51">
        <v>49</v>
      </c>
      <c r="EZ51">
        <f t="shared" ref="EZ51:FA51" si="835">EY51+80</f>
        <v>129</v>
      </c>
      <c r="FA51">
        <f t="shared" si="835"/>
        <v>209</v>
      </c>
      <c r="FB51" s="133">
        <f t="shared" si="16"/>
        <v>1.62015503875969E-3</v>
      </c>
      <c r="FE51" s="128" t="s">
        <v>1213</v>
      </c>
      <c r="FF51">
        <v>2016</v>
      </c>
      <c r="FG51">
        <v>9</v>
      </c>
      <c r="FH51">
        <v>49</v>
      </c>
      <c r="FI51">
        <f t="shared" ref="FI51:FJ51" si="836">FH51+84</f>
        <v>133</v>
      </c>
      <c r="FJ51">
        <f t="shared" si="836"/>
        <v>217</v>
      </c>
      <c r="FK51" s="133">
        <f t="shared" si="17"/>
        <v>1.631578947368421E-3</v>
      </c>
      <c r="FN51" s="128" t="s">
        <v>1214</v>
      </c>
      <c r="FO51">
        <v>2017</v>
      </c>
      <c r="FP51">
        <v>9</v>
      </c>
      <c r="FQ51">
        <v>49</v>
      </c>
      <c r="FR51">
        <f t="shared" ref="FR51:FS51" si="837">FQ51+102</f>
        <v>151</v>
      </c>
      <c r="FS51">
        <f t="shared" si="837"/>
        <v>253</v>
      </c>
      <c r="FT51" s="133">
        <f t="shared" si="18"/>
        <v>1.6754966887417217E-3</v>
      </c>
      <c r="FW51" s="128" t="s">
        <v>1215</v>
      </c>
      <c r="FX51">
        <v>2018</v>
      </c>
      <c r="FY51">
        <v>8</v>
      </c>
      <c r="FZ51">
        <v>49</v>
      </c>
      <c r="GA51">
        <f t="shared" ref="GA51:GB51" si="838">FZ51+124</f>
        <v>173</v>
      </c>
      <c r="GB51">
        <f t="shared" si="838"/>
        <v>297</v>
      </c>
      <c r="GC51" s="133">
        <f t="shared" si="19"/>
        <v>1.716763005780347E-3</v>
      </c>
      <c r="GF51" t="s">
        <v>2153</v>
      </c>
      <c r="GG51">
        <v>2019</v>
      </c>
      <c r="GH51">
        <v>9</v>
      </c>
      <c r="GI51">
        <v>49</v>
      </c>
      <c r="GJ51">
        <f t="shared" ref="GJ51:GK51" si="839">GI51+90</f>
        <v>139</v>
      </c>
      <c r="GK51">
        <f t="shared" si="839"/>
        <v>229</v>
      </c>
      <c r="GL51">
        <v>5.1333333333333335E-2</v>
      </c>
    </row>
    <row r="52" spans="17:194">
      <c r="Q52" s="128" t="s">
        <v>1349</v>
      </c>
      <c r="R52">
        <v>2000</v>
      </c>
      <c r="S52">
        <v>7</v>
      </c>
      <c r="T52">
        <v>50</v>
      </c>
      <c r="U52">
        <f t="shared" si="21"/>
        <v>158</v>
      </c>
      <c r="V52">
        <f t="shared" si="21"/>
        <v>266</v>
      </c>
      <c r="W52" s="140">
        <f t="shared" si="1"/>
        <v>1.6835443037974684E-3</v>
      </c>
      <c r="X52" s="140"/>
      <c r="Z52" s="128" t="s">
        <v>1217</v>
      </c>
      <c r="AA52">
        <v>2001</v>
      </c>
      <c r="AB52">
        <v>7</v>
      </c>
      <c r="AC52">
        <v>50</v>
      </c>
      <c r="AD52">
        <f t="shared" ref="AD52:AE52" si="840">AC52+105</f>
        <v>155</v>
      </c>
      <c r="AE52">
        <f t="shared" si="840"/>
        <v>260</v>
      </c>
      <c r="AF52" s="133">
        <f t="shared" si="2"/>
        <v>1.6774193548387097E-3</v>
      </c>
      <c r="AI52" s="128" t="s">
        <v>1218</v>
      </c>
      <c r="AJ52">
        <v>2002</v>
      </c>
      <c r="AK52">
        <v>8</v>
      </c>
      <c r="AL52">
        <v>50</v>
      </c>
      <c r="AM52">
        <f t="shared" ref="AM52:AN52" si="841">AL52+100</f>
        <v>150</v>
      </c>
      <c r="AN52">
        <f t="shared" si="841"/>
        <v>250</v>
      </c>
      <c r="AO52" s="133">
        <f t="shared" si="3"/>
        <v>1.6666666666666668E-3</v>
      </c>
      <c r="AR52" s="128" t="s">
        <v>1219</v>
      </c>
      <c r="AS52">
        <v>2003</v>
      </c>
      <c r="AT52">
        <v>11</v>
      </c>
      <c r="AU52">
        <v>50</v>
      </c>
      <c r="AV52">
        <f t="shared" si="24"/>
        <v>125</v>
      </c>
      <c r="AW52">
        <f t="shared" si="24"/>
        <v>200</v>
      </c>
      <c r="AX52" s="133">
        <f t="shared" si="4"/>
        <v>1.6000000000000001E-3</v>
      </c>
      <c r="BA52" s="128" t="s">
        <v>1220</v>
      </c>
      <c r="BB52">
        <v>2004</v>
      </c>
      <c r="BC52">
        <v>8</v>
      </c>
      <c r="BD52">
        <v>50</v>
      </c>
      <c r="BE52">
        <f t="shared" si="25"/>
        <v>187</v>
      </c>
      <c r="BF52">
        <f t="shared" si="25"/>
        <v>324</v>
      </c>
      <c r="BG52" s="133">
        <f t="shared" si="5"/>
        <v>1.7326203208556151E-3</v>
      </c>
      <c r="BJ52" s="128" t="s">
        <v>1221</v>
      </c>
      <c r="BK52">
        <v>2005</v>
      </c>
      <c r="BL52">
        <v>8</v>
      </c>
      <c r="BM52">
        <v>50</v>
      </c>
      <c r="BN52">
        <f t="shared" ref="BN52:BO52" si="842">BM52+96</f>
        <v>146</v>
      </c>
      <c r="BO52">
        <f t="shared" si="842"/>
        <v>242</v>
      </c>
      <c r="BP52" s="133">
        <f t="shared" si="6"/>
        <v>1.6575342465753424E-3</v>
      </c>
      <c r="BS52" s="128" t="s">
        <v>1222</v>
      </c>
      <c r="BT52">
        <v>2006</v>
      </c>
      <c r="BU52">
        <v>9</v>
      </c>
      <c r="BV52">
        <v>50</v>
      </c>
      <c r="BW52">
        <f t="shared" ref="BW52:BX52" si="843">BV52+115</f>
        <v>165</v>
      </c>
      <c r="BX52">
        <f t="shared" si="843"/>
        <v>280</v>
      </c>
      <c r="BY52" s="133">
        <f t="shared" si="7"/>
        <v>1.696969696969697E-3</v>
      </c>
      <c r="CB52" s="128" t="s">
        <v>1223</v>
      </c>
      <c r="CC52">
        <v>2007</v>
      </c>
      <c r="CD52">
        <v>9</v>
      </c>
      <c r="CE52">
        <v>50</v>
      </c>
      <c r="CF52">
        <f t="shared" ref="CF52:CG52" si="844">CE52+115</f>
        <v>165</v>
      </c>
      <c r="CG52">
        <f t="shared" si="844"/>
        <v>280</v>
      </c>
      <c r="CH52" s="133">
        <f t="shared" si="8"/>
        <v>1.696969696969697E-3</v>
      </c>
      <c r="CK52" s="128" t="s">
        <v>1224</v>
      </c>
      <c r="CL52">
        <v>2008</v>
      </c>
      <c r="CM52">
        <v>8</v>
      </c>
      <c r="CN52">
        <v>50</v>
      </c>
      <c r="CO52">
        <f t="shared" ref="CO52:CP52" si="845">CN52+115</f>
        <v>165</v>
      </c>
      <c r="CP52">
        <f t="shared" si="845"/>
        <v>280</v>
      </c>
      <c r="CQ52" s="133">
        <f t="shared" si="9"/>
        <v>1.696969696969697E-3</v>
      </c>
      <c r="CT52" s="128" t="s">
        <v>1225</v>
      </c>
      <c r="CU52">
        <v>2009</v>
      </c>
      <c r="CV52">
        <v>10</v>
      </c>
      <c r="CW52">
        <v>50</v>
      </c>
      <c r="CX52">
        <f t="shared" ref="CX52:CY52" si="846">CW52+80</f>
        <v>130</v>
      </c>
      <c r="CY52">
        <f t="shared" si="846"/>
        <v>210</v>
      </c>
      <c r="CZ52" s="133">
        <f t="shared" si="10"/>
        <v>1.6153846153846153E-3</v>
      </c>
      <c r="DC52" s="128" t="s">
        <v>1226</v>
      </c>
      <c r="DD52">
        <v>2010</v>
      </c>
      <c r="DE52">
        <v>10</v>
      </c>
      <c r="DF52">
        <v>50</v>
      </c>
      <c r="DG52">
        <f t="shared" ref="DG52:DH52" si="847">DF52+82</f>
        <v>132</v>
      </c>
      <c r="DH52">
        <f t="shared" si="847"/>
        <v>214</v>
      </c>
      <c r="DI52" s="133">
        <f t="shared" si="11"/>
        <v>1.6212121212121212E-3</v>
      </c>
      <c r="DL52" s="128" t="s">
        <v>1227</v>
      </c>
      <c r="DM52">
        <v>2011</v>
      </c>
      <c r="DN52">
        <v>9</v>
      </c>
      <c r="DO52">
        <v>50</v>
      </c>
      <c r="DP52">
        <f t="shared" ref="DP52:DQ52" si="848">DO52+86</f>
        <v>136</v>
      </c>
      <c r="DQ52">
        <f t="shared" si="848"/>
        <v>222</v>
      </c>
      <c r="DR52" s="133">
        <f t="shared" si="12"/>
        <v>1.6323529411764706E-3</v>
      </c>
      <c r="DU52" s="128" t="s">
        <v>1228</v>
      </c>
      <c r="DV52">
        <v>2012</v>
      </c>
      <c r="DW52">
        <v>10</v>
      </c>
      <c r="DX52">
        <v>50</v>
      </c>
      <c r="DY52">
        <f t="shared" ref="DY52:DZ52" si="849">DX52+75</f>
        <v>125</v>
      </c>
      <c r="DZ52">
        <f t="shared" si="849"/>
        <v>200</v>
      </c>
      <c r="EA52" s="133">
        <f t="shared" si="13"/>
        <v>1.6000000000000001E-3</v>
      </c>
      <c r="ED52" s="128" t="s">
        <v>1229</v>
      </c>
      <c r="EE52">
        <v>2013</v>
      </c>
      <c r="EF52">
        <v>10</v>
      </c>
      <c r="EG52">
        <v>50</v>
      </c>
      <c r="EH52">
        <f t="shared" ref="EH52:EI52" si="850">EG52+80</f>
        <v>130</v>
      </c>
      <c r="EI52">
        <f t="shared" si="850"/>
        <v>210</v>
      </c>
      <c r="EJ52" s="133">
        <f t="shared" si="14"/>
        <v>1.6153846153846153E-3</v>
      </c>
      <c r="EM52" s="128" t="s">
        <v>1230</v>
      </c>
      <c r="EN52">
        <v>2014</v>
      </c>
      <c r="EO52">
        <v>10</v>
      </c>
      <c r="EP52">
        <v>50</v>
      </c>
      <c r="EQ52">
        <f t="shared" ref="EQ52:ER52" si="851">EP52+71</f>
        <v>121</v>
      </c>
      <c r="ER52">
        <f t="shared" si="851"/>
        <v>192</v>
      </c>
      <c r="ES52" s="133">
        <f t="shared" si="15"/>
        <v>1.5867768595041322E-3</v>
      </c>
      <c r="EV52" s="128" t="s">
        <v>1231</v>
      </c>
      <c r="EW52">
        <v>2015</v>
      </c>
      <c r="EX52">
        <v>10</v>
      </c>
      <c r="EY52">
        <v>50</v>
      </c>
      <c r="EZ52">
        <f t="shared" ref="EZ52:FA52" si="852">EY52+80</f>
        <v>130</v>
      </c>
      <c r="FA52">
        <f t="shared" si="852"/>
        <v>210</v>
      </c>
      <c r="FB52" s="133">
        <f t="shared" si="16"/>
        <v>1.6153846153846153E-3</v>
      </c>
      <c r="FE52" s="128" t="s">
        <v>1232</v>
      </c>
      <c r="FF52">
        <v>2016</v>
      </c>
      <c r="FG52">
        <v>9</v>
      </c>
      <c r="FH52">
        <v>50</v>
      </c>
      <c r="FI52">
        <f t="shared" ref="FI52:FJ52" si="853">FH52+84</f>
        <v>134</v>
      </c>
      <c r="FJ52">
        <f t="shared" si="853"/>
        <v>218</v>
      </c>
      <c r="FK52" s="133">
        <f t="shared" si="17"/>
        <v>1.6268656716417911E-3</v>
      </c>
      <c r="FN52" s="128" t="s">
        <v>1233</v>
      </c>
      <c r="FO52">
        <v>2017</v>
      </c>
      <c r="FP52">
        <v>9</v>
      </c>
      <c r="FQ52">
        <v>50</v>
      </c>
      <c r="FR52">
        <f t="shared" ref="FR52:FS52" si="854">FQ52+102</f>
        <v>152</v>
      </c>
      <c r="FS52">
        <f t="shared" si="854"/>
        <v>254</v>
      </c>
      <c r="FT52" s="133">
        <f t="shared" si="18"/>
        <v>1.6710526315789473E-3</v>
      </c>
      <c r="FW52" s="128" t="s">
        <v>1234</v>
      </c>
      <c r="FX52">
        <v>2018</v>
      </c>
      <c r="FY52">
        <v>8</v>
      </c>
      <c r="FZ52">
        <v>50</v>
      </c>
      <c r="GA52">
        <f t="shared" ref="GA52:GB52" si="855">FZ52+124</f>
        <v>174</v>
      </c>
      <c r="GB52">
        <f t="shared" si="855"/>
        <v>298</v>
      </c>
      <c r="GC52" s="133">
        <f t="shared" si="19"/>
        <v>1.7126436781609196E-3</v>
      </c>
      <c r="GF52" t="s">
        <v>2154</v>
      </c>
      <c r="GG52">
        <v>2019</v>
      </c>
      <c r="GH52">
        <v>9</v>
      </c>
      <c r="GI52">
        <v>50</v>
      </c>
      <c r="GJ52">
        <f t="shared" ref="GJ52:GK52" si="856">GI52+90</f>
        <v>140</v>
      </c>
      <c r="GK52">
        <f t="shared" si="856"/>
        <v>230</v>
      </c>
      <c r="GL52">
        <v>9.2260000000000009</v>
      </c>
    </row>
    <row r="53" spans="17:194">
      <c r="Q53" s="128" t="s">
        <v>1368</v>
      </c>
      <c r="R53">
        <v>2000</v>
      </c>
      <c r="S53">
        <v>8</v>
      </c>
      <c r="T53">
        <v>51</v>
      </c>
      <c r="U53">
        <f t="shared" si="21"/>
        <v>159</v>
      </c>
      <c r="V53">
        <f t="shared" si="21"/>
        <v>267</v>
      </c>
      <c r="W53" s="140">
        <f t="shared" si="1"/>
        <v>1.6792452830188679E-3</v>
      </c>
      <c r="X53" s="140"/>
      <c r="Z53" s="128" t="s">
        <v>1236</v>
      </c>
      <c r="AA53">
        <v>2001</v>
      </c>
      <c r="AB53">
        <v>7</v>
      </c>
      <c r="AC53">
        <v>51</v>
      </c>
      <c r="AD53">
        <f t="shared" ref="AD53:AE53" si="857">AC53+105</f>
        <v>156</v>
      </c>
      <c r="AE53">
        <f t="shared" si="857"/>
        <v>261</v>
      </c>
      <c r="AF53" s="133">
        <f t="shared" si="2"/>
        <v>1.6730769230769232E-3</v>
      </c>
      <c r="AI53" s="128" t="s">
        <v>1237</v>
      </c>
      <c r="AJ53">
        <v>2002</v>
      </c>
      <c r="AK53">
        <v>8</v>
      </c>
      <c r="AL53">
        <v>51</v>
      </c>
      <c r="AM53">
        <f t="shared" ref="AM53:AN53" si="858">AL53+100</f>
        <v>151</v>
      </c>
      <c r="AN53">
        <f t="shared" si="858"/>
        <v>251</v>
      </c>
      <c r="AO53" s="133">
        <f t="shared" si="3"/>
        <v>1.6622516556291391E-3</v>
      </c>
      <c r="AR53" s="128" t="s">
        <v>1238</v>
      </c>
      <c r="AS53">
        <v>2003</v>
      </c>
      <c r="AT53">
        <v>11</v>
      </c>
      <c r="AU53">
        <v>51</v>
      </c>
      <c r="AV53">
        <f t="shared" si="24"/>
        <v>126</v>
      </c>
      <c r="AW53">
        <f t="shared" si="24"/>
        <v>201</v>
      </c>
      <c r="AX53" s="133">
        <f t="shared" si="4"/>
        <v>1.5952380952380953E-3</v>
      </c>
      <c r="BA53" s="128" t="s">
        <v>1239</v>
      </c>
      <c r="BB53">
        <v>2004</v>
      </c>
      <c r="BC53">
        <v>8</v>
      </c>
      <c r="BD53">
        <v>51</v>
      </c>
      <c r="BE53">
        <f t="shared" si="25"/>
        <v>188</v>
      </c>
      <c r="BF53">
        <f t="shared" si="25"/>
        <v>325</v>
      </c>
      <c r="BG53" s="133">
        <f t="shared" si="5"/>
        <v>1.7287234042553193E-3</v>
      </c>
      <c r="BJ53" s="128" t="s">
        <v>1240</v>
      </c>
      <c r="BK53">
        <v>2005</v>
      </c>
      <c r="BL53">
        <v>8</v>
      </c>
      <c r="BM53">
        <v>51</v>
      </c>
      <c r="BN53">
        <f t="shared" ref="BN53:BO53" si="859">BM53+96</f>
        <v>147</v>
      </c>
      <c r="BO53">
        <f t="shared" si="859"/>
        <v>243</v>
      </c>
      <c r="BP53" s="133">
        <f t="shared" si="6"/>
        <v>1.6530612244897961E-3</v>
      </c>
      <c r="BS53" s="128" t="s">
        <v>1241</v>
      </c>
      <c r="BT53">
        <v>2006</v>
      </c>
      <c r="BU53">
        <v>9</v>
      </c>
      <c r="BV53">
        <v>51</v>
      </c>
      <c r="BW53">
        <f t="shared" ref="BW53:BX53" si="860">BV53+115</f>
        <v>166</v>
      </c>
      <c r="BX53">
        <f t="shared" si="860"/>
        <v>281</v>
      </c>
      <c r="BY53" s="133">
        <f t="shared" si="7"/>
        <v>1.6927710843373494E-3</v>
      </c>
      <c r="CB53" s="128" t="s">
        <v>1242</v>
      </c>
      <c r="CC53">
        <v>2007</v>
      </c>
      <c r="CD53">
        <v>9</v>
      </c>
      <c r="CE53">
        <v>51</v>
      </c>
      <c r="CF53">
        <f t="shared" ref="CF53:CG53" si="861">CE53+115</f>
        <v>166</v>
      </c>
      <c r="CG53">
        <f t="shared" si="861"/>
        <v>281</v>
      </c>
      <c r="CH53" s="133">
        <f t="shared" si="8"/>
        <v>1.6927710843373494E-3</v>
      </c>
      <c r="CK53" s="128" t="s">
        <v>1243</v>
      </c>
      <c r="CL53">
        <v>2008</v>
      </c>
      <c r="CM53">
        <v>8</v>
      </c>
      <c r="CN53">
        <v>51</v>
      </c>
      <c r="CO53">
        <f t="shared" ref="CO53:CP53" si="862">CN53+115</f>
        <v>166</v>
      </c>
      <c r="CP53">
        <f t="shared" si="862"/>
        <v>281</v>
      </c>
      <c r="CQ53" s="133">
        <f t="shared" si="9"/>
        <v>1.6927710843373494E-3</v>
      </c>
      <c r="CT53" s="128" t="s">
        <v>1244</v>
      </c>
      <c r="CU53">
        <v>2009</v>
      </c>
      <c r="CV53">
        <v>10</v>
      </c>
      <c r="CW53">
        <v>51</v>
      </c>
      <c r="CX53">
        <f t="shared" ref="CX53:CY53" si="863">CW53+80</f>
        <v>131</v>
      </c>
      <c r="CY53">
        <f t="shared" si="863"/>
        <v>211</v>
      </c>
      <c r="CZ53" s="133">
        <f t="shared" si="10"/>
        <v>1.6106870229007633E-3</v>
      </c>
      <c r="DC53" s="128" t="s">
        <v>1245</v>
      </c>
      <c r="DD53">
        <v>2010</v>
      </c>
      <c r="DE53">
        <v>10</v>
      </c>
      <c r="DF53">
        <v>51</v>
      </c>
      <c r="DG53">
        <f t="shared" ref="DG53:DH53" si="864">DF53+82</f>
        <v>133</v>
      </c>
      <c r="DH53">
        <f t="shared" si="864"/>
        <v>215</v>
      </c>
      <c r="DI53" s="133">
        <f t="shared" si="11"/>
        <v>1.6165413533834588E-3</v>
      </c>
      <c r="DL53" s="128" t="s">
        <v>1246</v>
      </c>
      <c r="DM53">
        <v>2011</v>
      </c>
      <c r="DN53">
        <v>9</v>
      </c>
      <c r="DO53">
        <v>51</v>
      </c>
      <c r="DP53">
        <f t="shared" ref="DP53:DQ53" si="865">DO53+86</f>
        <v>137</v>
      </c>
      <c r="DQ53">
        <f t="shared" si="865"/>
        <v>223</v>
      </c>
      <c r="DR53" s="133">
        <f t="shared" si="12"/>
        <v>1.6277372262773723E-3</v>
      </c>
      <c r="DU53" s="128" t="s">
        <v>1247</v>
      </c>
      <c r="DV53">
        <v>2012</v>
      </c>
      <c r="DW53">
        <v>10</v>
      </c>
      <c r="DX53">
        <v>51</v>
      </c>
      <c r="DY53">
        <f t="shared" ref="DY53:DZ53" si="866">DX53+75</f>
        <v>126</v>
      </c>
      <c r="DZ53">
        <f t="shared" si="866"/>
        <v>201</v>
      </c>
      <c r="EA53" s="133">
        <f t="shared" si="13"/>
        <v>1.5952380952380953E-3</v>
      </c>
      <c r="ED53" s="128" t="s">
        <v>1248</v>
      </c>
      <c r="EE53">
        <v>2013</v>
      </c>
      <c r="EF53">
        <v>11</v>
      </c>
      <c r="EG53">
        <v>51</v>
      </c>
      <c r="EH53">
        <f t="shared" ref="EH53:EI53" si="867">EG53+80</f>
        <v>131</v>
      </c>
      <c r="EI53">
        <f t="shared" si="867"/>
        <v>211</v>
      </c>
      <c r="EJ53" s="133">
        <f t="shared" si="14"/>
        <v>1.6106870229007633E-3</v>
      </c>
      <c r="EM53" s="128" t="s">
        <v>1249</v>
      </c>
      <c r="EN53">
        <v>2014</v>
      </c>
      <c r="EO53">
        <v>10</v>
      </c>
      <c r="EP53">
        <v>51</v>
      </c>
      <c r="EQ53">
        <f t="shared" ref="EQ53:ER53" si="868">EP53+71</f>
        <v>122</v>
      </c>
      <c r="ER53">
        <f t="shared" si="868"/>
        <v>193</v>
      </c>
      <c r="ES53" s="133">
        <f t="shared" si="15"/>
        <v>1.5819672131147542E-3</v>
      </c>
      <c r="EV53" s="128" t="s">
        <v>1250</v>
      </c>
      <c r="EW53">
        <v>2015</v>
      </c>
      <c r="EX53">
        <v>10</v>
      </c>
      <c r="EY53">
        <v>51</v>
      </c>
      <c r="EZ53">
        <f t="shared" ref="EZ53:FA53" si="869">EY53+80</f>
        <v>131</v>
      </c>
      <c r="FA53">
        <f t="shared" si="869"/>
        <v>211</v>
      </c>
      <c r="FB53" s="133">
        <f t="shared" si="16"/>
        <v>1.6106870229007633E-3</v>
      </c>
      <c r="FE53" s="128" t="s">
        <v>1251</v>
      </c>
      <c r="FF53">
        <v>2016</v>
      </c>
      <c r="FG53">
        <v>9</v>
      </c>
      <c r="FH53">
        <v>51</v>
      </c>
      <c r="FI53">
        <f t="shared" ref="FI53:FJ53" si="870">FH53+84</f>
        <v>135</v>
      </c>
      <c r="FJ53">
        <f t="shared" si="870"/>
        <v>219</v>
      </c>
      <c r="FK53" s="133">
        <f t="shared" si="17"/>
        <v>1.6222222222222222E-3</v>
      </c>
      <c r="FN53" s="128" t="s">
        <v>1252</v>
      </c>
      <c r="FO53">
        <v>2017</v>
      </c>
      <c r="FP53">
        <v>9</v>
      </c>
      <c r="FQ53">
        <v>51</v>
      </c>
      <c r="FR53">
        <f t="shared" ref="FR53:FS53" si="871">FQ53+102</f>
        <v>153</v>
      </c>
      <c r="FS53">
        <f t="shared" si="871"/>
        <v>255</v>
      </c>
      <c r="FT53" s="133">
        <f t="shared" si="18"/>
        <v>1.6666666666666668E-3</v>
      </c>
      <c r="FW53" s="128" t="s">
        <v>1253</v>
      </c>
      <c r="FX53">
        <v>2018</v>
      </c>
      <c r="FY53">
        <v>8</v>
      </c>
      <c r="FZ53">
        <v>51</v>
      </c>
      <c r="GA53">
        <f t="shared" ref="GA53:GB53" si="872">FZ53+124</f>
        <v>175</v>
      </c>
      <c r="GB53">
        <f t="shared" si="872"/>
        <v>299</v>
      </c>
      <c r="GC53" s="133">
        <f t="shared" si="19"/>
        <v>1.7085714285714287E-3</v>
      </c>
      <c r="GF53" t="s">
        <v>2155</v>
      </c>
      <c r="GG53">
        <v>2019</v>
      </c>
      <c r="GH53">
        <v>9</v>
      </c>
      <c r="GI53">
        <v>51</v>
      </c>
      <c r="GJ53">
        <f t="shared" ref="GJ53:GK53" si="873">GI53+90</f>
        <v>141</v>
      </c>
      <c r="GK53">
        <f t="shared" si="873"/>
        <v>231</v>
      </c>
      <c r="GL53">
        <v>0.38150000000000001</v>
      </c>
    </row>
    <row r="54" spans="17:194">
      <c r="Q54" s="128" t="s">
        <v>1387</v>
      </c>
      <c r="R54">
        <v>2000</v>
      </c>
      <c r="S54">
        <v>8</v>
      </c>
      <c r="T54">
        <v>52</v>
      </c>
      <c r="U54">
        <f t="shared" si="21"/>
        <v>160</v>
      </c>
      <c r="V54">
        <f t="shared" si="21"/>
        <v>268</v>
      </c>
      <c r="W54" s="140">
        <f t="shared" si="1"/>
        <v>1.6750000000000001E-3</v>
      </c>
      <c r="X54" s="140"/>
      <c r="Z54" s="128" t="s">
        <v>1255</v>
      </c>
      <c r="AA54">
        <v>2001</v>
      </c>
      <c r="AB54">
        <v>7</v>
      </c>
      <c r="AC54">
        <v>52</v>
      </c>
      <c r="AD54">
        <f t="shared" ref="AD54:AE54" si="874">AC54+105</f>
        <v>157</v>
      </c>
      <c r="AE54">
        <f t="shared" si="874"/>
        <v>262</v>
      </c>
      <c r="AF54" s="133">
        <f t="shared" si="2"/>
        <v>1.6687898089171975E-3</v>
      </c>
      <c r="AI54" s="128" t="s">
        <v>1256</v>
      </c>
      <c r="AJ54">
        <v>2002</v>
      </c>
      <c r="AK54">
        <v>8</v>
      </c>
      <c r="AL54">
        <v>52</v>
      </c>
      <c r="AM54">
        <f t="shared" ref="AM54:AN54" si="875">AL54+100</f>
        <v>152</v>
      </c>
      <c r="AN54">
        <f t="shared" si="875"/>
        <v>252</v>
      </c>
      <c r="AO54" s="133">
        <f t="shared" si="3"/>
        <v>1.6578947368421054E-3</v>
      </c>
      <c r="AR54" s="128" t="s">
        <v>1257</v>
      </c>
      <c r="AS54">
        <v>2003</v>
      </c>
      <c r="AT54">
        <v>11</v>
      </c>
      <c r="AU54">
        <v>52</v>
      </c>
      <c r="AV54">
        <f t="shared" si="24"/>
        <v>127</v>
      </c>
      <c r="AW54">
        <f t="shared" si="24"/>
        <v>202</v>
      </c>
      <c r="AX54" s="133">
        <f t="shared" si="4"/>
        <v>1.5905511811023622E-3</v>
      </c>
      <c r="BA54" s="128" t="s">
        <v>1258</v>
      </c>
      <c r="BB54">
        <v>2004</v>
      </c>
      <c r="BC54">
        <v>8</v>
      </c>
      <c r="BD54">
        <v>52</v>
      </c>
      <c r="BE54">
        <f t="shared" si="25"/>
        <v>189</v>
      </c>
      <c r="BF54">
        <f t="shared" si="25"/>
        <v>326</v>
      </c>
      <c r="BG54" s="133">
        <f t="shared" si="5"/>
        <v>1.7248677248677248E-3</v>
      </c>
      <c r="BJ54" s="128" t="s">
        <v>1259</v>
      </c>
      <c r="BK54">
        <v>2005</v>
      </c>
      <c r="BL54">
        <v>8</v>
      </c>
      <c r="BM54">
        <v>52</v>
      </c>
      <c r="BN54">
        <f t="shared" ref="BN54:BO54" si="876">BM54+96</f>
        <v>148</v>
      </c>
      <c r="BO54">
        <f t="shared" si="876"/>
        <v>244</v>
      </c>
      <c r="BP54" s="133">
        <f t="shared" si="6"/>
        <v>1.6486486486486486E-3</v>
      </c>
      <c r="BS54" s="128" t="s">
        <v>1260</v>
      </c>
      <c r="BT54">
        <v>2006</v>
      </c>
      <c r="BU54">
        <v>9</v>
      </c>
      <c r="BV54">
        <v>52</v>
      </c>
      <c r="BW54">
        <f t="shared" ref="BW54:BX54" si="877">BV54+115</f>
        <v>167</v>
      </c>
      <c r="BX54">
        <f t="shared" si="877"/>
        <v>282</v>
      </c>
      <c r="BY54" s="133">
        <f t="shared" si="7"/>
        <v>1.6886227544910179E-3</v>
      </c>
      <c r="CB54" s="128" t="s">
        <v>1261</v>
      </c>
      <c r="CC54">
        <v>2007</v>
      </c>
      <c r="CD54">
        <v>9</v>
      </c>
      <c r="CE54">
        <v>52</v>
      </c>
      <c r="CF54">
        <f t="shared" ref="CF54:CG54" si="878">CE54+115</f>
        <v>167</v>
      </c>
      <c r="CG54">
        <f t="shared" si="878"/>
        <v>282</v>
      </c>
      <c r="CH54" s="133">
        <f t="shared" si="8"/>
        <v>1.6886227544910179E-3</v>
      </c>
      <c r="CK54" s="128" t="s">
        <v>1262</v>
      </c>
      <c r="CL54">
        <v>2008</v>
      </c>
      <c r="CM54">
        <v>8</v>
      </c>
      <c r="CN54">
        <v>52</v>
      </c>
      <c r="CO54">
        <f t="shared" ref="CO54:CP54" si="879">CN54+115</f>
        <v>167</v>
      </c>
      <c r="CP54">
        <f t="shared" si="879"/>
        <v>282</v>
      </c>
      <c r="CQ54" s="133">
        <f t="shared" si="9"/>
        <v>1.6886227544910179E-3</v>
      </c>
      <c r="CT54" s="128" t="s">
        <v>1263</v>
      </c>
      <c r="CU54">
        <v>2009</v>
      </c>
      <c r="CV54">
        <v>10</v>
      </c>
      <c r="CW54">
        <v>52</v>
      </c>
      <c r="CX54">
        <f t="shared" ref="CX54:CY54" si="880">CW54+80</f>
        <v>132</v>
      </c>
      <c r="CY54">
        <f t="shared" si="880"/>
        <v>212</v>
      </c>
      <c r="CZ54" s="133">
        <f t="shared" si="10"/>
        <v>1.6060606060606059E-3</v>
      </c>
      <c r="DC54" s="128" t="s">
        <v>1264</v>
      </c>
      <c r="DD54">
        <v>2010</v>
      </c>
      <c r="DE54">
        <v>10</v>
      </c>
      <c r="DF54">
        <v>52</v>
      </c>
      <c r="DG54">
        <f t="shared" ref="DG54:DH54" si="881">DF54+82</f>
        <v>134</v>
      </c>
      <c r="DH54">
        <f t="shared" si="881"/>
        <v>216</v>
      </c>
      <c r="DI54" s="133">
        <f t="shared" si="11"/>
        <v>1.6119402985074627E-3</v>
      </c>
      <c r="DL54" s="128" t="s">
        <v>1265</v>
      </c>
      <c r="DM54">
        <v>2011</v>
      </c>
      <c r="DN54">
        <v>9</v>
      </c>
      <c r="DO54">
        <v>52</v>
      </c>
      <c r="DP54">
        <f t="shared" ref="DP54:DQ54" si="882">DO54+86</f>
        <v>138</v>
      </c>
      <c r="DQ54">
        <f t="shared" si="882"/>
        <v>224</v>
      </c>
      <c r="DR54" s="133">
        <f t="shared" si="12"/>
        <v>1.6231884057971015E-3</v>
      </c>
      <c r="DU54" s="128" t="s">
        <v>1266</v>
      </c>
      <c r="DV54">
        <v>2012</v>
      </c>
      <c r="DW54">
        <v>10</v>
      </c>
      <c r="DX54">
        <v>52</v>
      </c>
      <c r="DY54">
        <f t="shared" ref="DY54:DZ54" si="883">DX54+75</f>
        <v>127</v>
      </c>
      <c r="DZ54">
        <f t="shared" si="883"/>
        <v>202</v>
      </c>
      <c r="EA54" s="133">
        <f t="shared" si="13"/>
        <v>1.5905511811023622E-3</v>
      </c>
      <c r="ED54" s="128" t="s">
        <v>1267</v>
      </c>
      <c r="EE54">
        <v>2013</v>
      </c>
      <c r="EF54">
        <v>11</v>
      </c>
      <c r="EG54">
        <v>52</v>
      </c>
      <c r="EH54">
        <f t="shared" ref="EH54:EI54" si="884">EG54+80</f>
        <v>132</v>
      </c>
      <c r="EI54">
        <f t="shared" si="884"/>
        <v>212</v>
      </c>
      <c r="EJ54" s="133">
        <f t="shared" si="14"/>
        <v>1.6060606060606059E-3</v>
      </c>
      <c r="EM54" s="128" t="s">
        <v>1268</v>
      </c>
      <c r="EN54">
        <v>2014</v>
      </c>
      <c r="EO54">
        <v>10</v>
      </c>
      <c r="EP54">
        <v>52</v>
      </c>
      <c r="EQ54">
        <f t="shared" ref="EQ54:ER54" si="885">EP54+71</f>
        <v>123</v>
      </c>
      <c r="ER54">
        <f t="shared" si="885"/>
        <v>194</v>
      </c>
      <c r="ES54" s="133">
        <f t="shared" si="15"/>
        <v>1.5772357723577235E-3</v>
      </c>
      <c r="EV54" s="128" t="s">
        <v>1269</v>
      </c>
      <c r="EW54">
        <v>2015</v>
      </c>
      <c r="EX54">
        <v>10</v>
      </c>
      <c r="EY54">
        <v>52</v>
      </c>
      <c r="EZ54">
        <f t="shared" ref="EZ54:FA54" si="886">EY54+80</f>
        <v>132</v>
      </c>
      <c r="FA54">
        <f t="shared" si="886"/>
        <v>212</v>
      </c>
      <c r="FB54" s="133">
        <f t="shared" si="16"/>
        <v>1.6060606060606059E-3</v>
      </c>
      <c r="FE54" s="128" t="s">
        <v>1270</v>
      </c>
      <c r="FF54">
        <v>2016</v>
      </c>
      <c r="FG54">
        <v>9</v>
      </c>
      <c r="FH54">
        <v>52</v>
      </c>
      <c r="FI54">
        <f t="shared" ref="FI54:FJ54" si="887">FH54+84</f>
        <v>136</v>
      </c>
      <c r="FJ54">
        <f t="shared" si="887"/>
        <v>220</v>
      </c>
      <c r="FK54" s="133">
        <f t="shared" si="17"/>
        <v>1.6176470588235294E-3</v>
      </c>
      <c r="FN54" s="128" t="s">
        <v>1271</v>
      </c>
      <c r="FO54">
        <v>2017</v>
      </c>
      <c r="FP54">
        <v>9</v>
      </c>
      <c r="FQ54">
        <v>52</v>
      </c>
      <c r="FR54">
        <f t="shared" ref="FR54:FS54" si="888">FQ54+102</f>
        <v>154</v>
      </c>
      <c r="FS54">
        <f t="shared" si="888"/>
        <v>256</v>
      </c>
      <c r="FT54" s="133">
        <f t="shared" si="18"/>
        <v>1.6623376623376624E-3</v>
      </c>
      <c r="FW54" s="128" t="s">
        <v>1272</v>
      </c>
      <c r="FX54">
        <v>2018</v>
      </c>
      <c r="FY54">
        <v>8</v>
      </c>
      <c r="FZ54">
        <v>52</v>
      </c>
      <c r="GA54">
        <f t="shared" ref="GA54:GB54" si="889">FZ54+124</f>
        <v>176</v>
      </c>
      <c r="GB54">
        <f t="shared" si="889"/>
        <v>300</v>
      </c>
      <c r="GC54" s="133">
        <f t="shared" si="19"/>
        <v>1.7045454545454547E-3</v>
      </c>
      <c r="GF54" t="s">
        <v>2156</v>
      </c>
      <c r="GG54">
        <v>2019</v>
      </c>
      <c r="GH54">
        <v>9</v>
      </c>
      <c r="GI54">
        <v>52</v>
      </c>
      <c r="GJ54">
        <f t="shared" ref="GJ54:GK54" si="890">GI54+90</f>
        <v>142</v>
      </c>
      <c r="GK54">
        <f t="shared" si="890"/>
        <v>232</v>
      </c>
      <c r="GL54">
        <v>0.64500000000000002</v>
      </c>
    </row>
    <row r="55" spans="17:194">
      <c r="Q55" s="128" t="s">
        <v>1406</v>
      </c>
      <c r="R55">
        <v>2000</v>
      </c>
      <c r="S55">
        <v>8</v>
      </c>
      <c r="T55">
        <v>53</v>
      </c>
      <c r="U55">
        <f t="shared" si="21"/>
        <v>161</v>
      </c>
      <c r="V55">
        <f t="shared" si="21"/>
        <v>269</v>
      </c>
      <c r="W55" s="140">
        <f t="shared" si="1"/>
        <v>1.6708074534161491E-3</v>
      </c>
      <c r="X55" s="140"/>
      <c r="Z55" s="128" t="s">
        <v>1274</v>
      </c>
      <c r="AA55">
        <v>2001</v>
      </c>
      <c r="AB55">
        <v>7</v>
      </c>
      <c r="AC55">
        <v>53</v>
      </c>
      <c r="AD55">
        <f t="shared" ref="AD55:AE55" si="891">AC55+105</f>
        <v>158</v>
      </c>
      <c r="AE55">
        <f t="shared" si="891"/>
        <v>263</v>
      </c>
      <c r="AF55" s="133">
        <f t="shared" si="2"/>
        <v>1.6645569620253164E-3</v>
      </c>
      <c r="AI55" s="128" t="s">
        <v>1275</v>
      </c>
      <c r="AJ55">
        <v>2002</v>
      </c>
      <c r="AK55">
        <v>8</v>
      </c>
      <c r="AL55">
        <v>53</v>
      </c>
      <c r="AM55">
        <f t="shared" ref="AM55:AN55" si="892">AL55+100</f>
        <v>153</v>
      </c>
      <c r="AN55">
        <f t="shared" si="892"/>
        <v>253</v>
      </c>
      <c r="AO55" s="133">
        <f t="shared" si="3"/>
        <v>1.6535947712418299E-3</v>
      </c>
      <c r="AR55" s="128" t="s">
        <v>1276</v>
      </c>
      <c r="AS55">
        <v>2003</v>
      </c>
      <c r="AT55">
        <v>11</v>
      </c>
      <c r="AU55">
        <v>53</v>
      </c>
      <c r="AV55">
        <f t="shared" si="24"/>
        <v>128</v>
      </c>
      <c r="AW55">
        <f t="shared" si="24"/>
        <v>203</v>
      </c>
      <c r="AX55" s="133">
        <f t="shared" si="4"/>
        <v>1.5859375000000001E-3</v>
      </c>
      <c r="BA55" s="128" t="s">
        <v>1277</v>
      </c>
      <c r="BB55">
        <v>2004</v>
      </c>
      <c r="BC55">
        <v>8</v>
      </c>
      <c r="BD55">
        <v>53</v>
      </c>
      <c r="BE55">
        <f t="shared" si="25"/>
        <v>190</v>
      </c>
      <c r="BF55">
        <f t="shared" si="25"/>
        <v>327</v>
      </c>
      <c r="BG55" s="133">
        <f t="shared" si="5"/>
        <v>1.7210526315789474E-3</v>
      </c>
      <c r="BJ55" s="128" t="s">
        <v>1278</v>
      </c>
      <c r="BK55">
        <v>2005</v>
      </c>
      <c r="BL55">
        <v>8</v>
      </c>
      <c r="BM55">
        <v>53</v>
      </c>
      <c r="BN55">
        <f t="shared" ref="BN55:BO55" si="893">BM55+96</f>
        <v>149</v>
      </c>
      <c r="BO55">
        <f t="shared" si="893"/>
        <v>245</v>
      </c>
      <c r="BP55" s="133">
        <f t="shared" si="6"/>
        <v>1.6442953020134228E-3</v>
      </c>
      <c r="BS55" s="128" t="s">
        <v>1279</v>
      </c>
      <c r="BT55">
        <v>2006</v>
      </c>
      <c r="BU55">
        <v>9</v>
      </c>
      <c r="BV55">
        <v>53</v>
      </c>
      <c r="BW55">
        <f t="shared" ref="BW55:BX55" si="894">BV55+115</f>
        <v>168</v>
      </c>
      <c r="BX55">
        <f t="shared" si="894"/>
        <v>283</v>
      </c>
      <c r="BY55" s="133">
        <f t="shared" si="7"/>
        <v>1.6845238095238096E-3</v>
      </c>
      <c r="CB55" s="128" t="s">
        <v>1280</v>
      </c>
      <c r="CC55">
        <v>2007</v>
      </c>
      <c r="CD55">
        <v>9</v>
      </c>
      <c r="CE55">
        <v>53</v>
      </c>
      <c r="CF55">
        <f t="shared" ref="CF55:CG55" si="895">CE55+115</f>
        <v>168</v>
      </c>
      <c r="CG55">
        <f t="shared" si="895"/>
        <v>283</v>
      </c>
      <c r="CH55" s="133">
        <f t="shared" si="8"/>
        <v>1.6845238095238096E-3</v>
      </c>
      <c r="CK55" s="128" t="s">
        <v>1281</v>
      </c>
      <c r="CL55">
        <v>2008</v>
      </c>
      <c r="CM55">
        <v>8</v>
      </c>
      <c r="CN55">
        <v>53</v>
      </c>
      <c r="CO55">
        <f t="shared" ref="CO55:CP55" si="896">CN55+115</f>
        <v>168</v>
      </c>
      <c r="CP55">
        <f t="shared" si="896"/>
        <v>283</v>
      </c>
      <c r="CQ55" s="133">
        <f t="shared" si="9"/>
        <v>1.6845238095238096E-3</v>
      </c>
      <c r="CT55" s="128" t="s">
        <v>1282</v>
      </c>
      <c r="CU55">
        <v>2009</v>
      </c>
      <c r="CV55">
        <v>10</v>
      </c>
      <c r="CW55">
        <v>53</v>
      </c>
      <c r="CX55">
        <f t="shared" ref="CX55:CY55" si="897">CW55+80</f>
        <v>133</v>
      </c>
      <c r="CY55">
        <f t="shared" si="897"/>
        <v>213</v>
      </c>
      <c r="CZ55" s="133">
        <f t="shared" si="10"/>
        <v>1.6015037593984961E-3</v>
      </c>
      <c r="DC55" s="128" t="s">
        <v>1283</v>
      </c>
      <c r="DD55">
        <v>2010</v>
      </c>
      <c r="DE55">
        <v>10</v>
      </c>
      <c r="DF55">
        <v>53</v>
      </c>
      <c r="DG55">
        <f t="shared" ref="DG55:DH55" si="898">DF55+82</f>
        <v>135</v>
      </c>
      <c r="DH55">
        <f t="shared" si="898"/>
        <v>217</v>
      </c>
      <c r="DI55" s="133">
        <f t="shared" si="11"/>
        <v>1.6074074074074074E-3</v>
      </c>
      <c r="DL55" s="128" t="s">
        <v>1284</v>
      </c>
      <c r="DM55">
        <v>2011</v>
      </c>
      <c r="DN55">
        <v>9</v>
      </c>
      <c r="DO55">
        <v>53</v>
      </c>
      <c r="DP55">
        <f t="shared" ref="DP55:DQ55" si="899">DO55+86</f>
        <v>139</v>
      </c>
      <c r="DQ55">
        <f t="shared" si="899"/>
        <v>225</v>
      </c>
      <c r="DR55" s="133">
        <f t="shared" si="12"/>
        <v>1.618705035971223E-3</v>
      </c>
      <c r="DU55" s="128" t="s">
        <v>1285</v>
      </c>
      <c r="DV55">
        <v>2012</v>
      </c>
      <c r="DW55">
        <v>10</v>
      </c>
      <c r="DX55">
        <v>53</v>
      </c>
      <c r="DY55">
        <f t="shared" ref="DY55:DZ55" si="900">DX55+75</f>
        <v>128</v>
      </c>
      <c r="DZ55">
        <f t="shared" si="900"/>
        <v>203</v>
      </c>
      <c r="EA55" s="133">
        <f t="shared" si="13"/>
        <v>1.5859375000000001E-3</v>
      </c>
      <c r="ED55" s="128" t="s">
        <v>1286</v>
      </c>
      <c r="EE55">
        <v>2013</v>
      </c>
      <c r="EF55">
        <v>11</v>
      </c>
      <c r="EG55">
        <v>53</v>
      </c>
      <c r="EH55">
        <f t="shared" ref="EH55:EI55" si="901">EG55+80</f>
        <v>133</v>
      </c>
      <c r="EI55">
        <f t="shared" si="901"/>
        <v>213</v>
      </c>
      <c r="EJ55" s="133">
        <f t="shared" si="14"/>
        <v>1.6015037593984961E-3</v>
      </c>
      <c r="EM55" s="128" t="s">
        <v>1287</v>
      </c>
      <c r="EN55">
        <v>2014</v>
      </c>
      <c r="EO55">
        <v>10</v>
      </c>
      <c r="EP55">
        <v>53</v>
      </c>
      <c r="EQ55">
        <f t="shared" ref="EQ55:ER55" si="902">EP55+71</f>
        <v>124</v>
      </c>
      <c r="ER55">
        <f t="shared" si="902"/>
        <v>195</v>
      </c>
      <c r="ES55" s="133">
        <f t="shared" si="15"/>
        <v>1.5725806451612903E-3</v>
      </c>
      <c r="EV55" s="128" t="s">
        <v>1288</v>
      </c>
      <c r="EW55">
        <v>2015</v>
      </c>
      <c r="EX55">
        <v>10</v>
      </c>
      <c r="EY55">
        <v>53</v>
      </c>
      <c r="EZ55">
        <f t="shared" ref="EZ55:FA55" si="903">EY55+80</f>
        <v>133</v>
      </c>
      <c r="FA55">
        <f t="shared" si="903"/>
        <v>213</v>
      </c>
      <c r="FB55" s="133">
        <f t="shared" si="16"/>
        <v>1.6015037593984961E-3</v>
      </c>
      <c r="FE55" s="128" t="s">
        <v>1289</v>
      </c>
      <c r="FF55">
        <v>2016</v>
      </c>
      <c r="FG55">
        <v>9</v>
      </c>
      <c r="FH55">
        <v>53</v>
      </c>
      <c r="FI55">
        <f t="shared" ref="FI55:FJ55" si="904">FH55+84</f>
        <v>137</v>
      </c>
      <c r="FJ55">
        <f t="shared" si="904"/>
        <v>221</v>
      </c>
      <c r="FK55" s="133">
        <f t="shared" si="17"/>
        <v>1.6131386861313868E-3</v>
      </c>
      <c r="FN55" s="128" t="s">
        <v>1290</v>
      </c>
      <c r="FO55">
        <v>2017</v>
      </c>
      <c r="FP55">
        <v>9</v>
      </c>
      <c r="FQ55">
        <v>53</v>
      </c>
      <c r="FR55">
        <f t="shared" ref="FR55:FS55" si="905">FQ55+102</f>
        <v>155</v>
      </c>
      <c r="FS55">
        <f t="shared" si="905"/>
        <v>257</v>
      </c>
      <c r="FT55" s="133">
        <f t="shared" si="18"/>
        <v>1.6580645161290322E-3</v>
      </c>
      <c r="FW55" s="128" t="s">
        <v>1291</v>
      </c>
      <c r="FX55">
        <v>2018</v>
      </c>
      <c r="FY55">
        <v>8</v>
      </c>
      <c r="FZ55">
        <v>53</v>
      </c>
      <c r="GA55">
        <f t="shared" ref="GA55:GB55" si="906">FZ55+124</f>
        <v>177</v>
      </c>
      <c r="GB55">
        <f t="shared" si="906"/>
        <v>301</v>
      </c>
      <c r="GC55" s="133">
        <f t="shared" si="19"/>
        <v>1.7005649717514123E-3</v>
      </c>
      <c r="GF55" t="s">
        <v>2157</v>
      </c>
      <c r="GG55">
        <v>2019</v>
      </c>
      <c r="GH55">
        <v>9</v>
      </c>
      <c r="GI55">
        <v>53</v>
      </c>
      <c r="GJ55">
        <f t="shared" ref="GJ55:GK55" si="907">GI55+90</f>
        <v>143</v>
      </c>
      <c r="GK55">
        <f t="shared" si="907"/>
        <v>233</v>
      </c>
      <c r="GL55">
        <v>0.47949999999999998</v>
      </c>
    </row>
    <row r="56" spans="17:194">
      <c r="Q56" s="128" t="s">
        <v>1425</v>
      </c>
      <c r="R56">
        <v>2000</v>
      </c>
      <c r="S56">
        <v>8</v>
      </c>
      <c r="T56">
        <v>54</v>
      </c>
      <c r="U56">
        <f t="shared" si="21"/>
        <v>162</v>
      </c>
      <c r="V56">
        <f t="shared" si="21"/>
        <v>270</v>
      </c>
      <c r="W56" s="140">
        <f t="shared" si="1"/>
        <v>1.6666666666666668E-3</v>
      </c>
      <c r="X56" s="140"/>
      <c r="Z56" s="128" t="s">
        <v>1293</v>
      </c>
      <c r="AA56">
        <v>2001</v>
      </c>
      <c r="AB56">
        <v>7</v>
      </c>
      <c r="AC56">
        <v>54</v>
      </c>
      <c r="AD56">
        <f t="shared" ref="AD56:AE56" si="908">AC56+105</f>
        <v>159</v>
      </c>
      <c r="AE56">
        <f t="shared" si="908"/>
        <v>264</v>
      </c>
      <c r="AF56" s="133">
        <f t="shared" si="2"/>
        <v>1.6603773584905662E-3</v>
      </c>
      <c r="AI56" s="128" t="s">
        <v>1294</v>
      </c>
      <c r="AJ56">
        <v>2002</v>
      </c>
      <c r="AK56">
        <v>8</v>
      </c>
      <c r="AL56">
        <v>54</v>
      </c>
      <c r="AM56">
        <f t="shared" ref="AM56:AN56" si="909">AL56+100</f>
        <v>154</v>
      </c>
      <c r="AN56">
        <f t="shared" si="909"/>
        <v>254</v>
      </c>
      <c r="AO56" s="133">
        <f t="shared" si="3"/>
        <v>1.6493506493506494E-3</v>
      </c>
      <c r="AR56" s="128" t="s">
        <v>1295</v>
      </c>
      <c r="AS56">
        <v>2003</v>
      </c>
      <c r="AT56">
        <v>11</v>
      </c>
      <c r="AU56">
        <v>54</v>
      </c>
      <c r="AV56">
        <f t="shared" si="24"/>
        <v>129</v>
      </c>
      <c r="AW56">
        <f t="shared" si="24"/>
        <v>204</v>
      </c>
      <c r="AX56" s="133">
        <f t="shared" si="4"/>
        <v>1.5813953488372093E-3</v>
      </c>
      <c r="BA56" s="128" t="s">
        <v>1296</v>
      </c>
      <c r="BB56">
        <v>2004</v>
      </c>
      <c r="BC56">
        <v>8</v>
      </c>
      <c r="BD56">
        <v>54</v>
      </c>
      <c r="BE56">
        <f t="shared" si="25"/>
        <v>191</v>
      </c>
      <c r="BF56">
        <f t="shared" si="25"/>
        <v>328</v>
      </c>
      <c r="BG56" s="133">
        <f t="shared" si="5"/>
        <v>1.7172774869109947E-3</v>
      </c>
      <c r="BJ56" s="128" t="s">
        <v>1297</v>
      </c>
      <c r="BK56">
        <v>2005</v>
      </c>
      <c r="BL56">
        <v>8</v>
      </c>
      <c r="BM56">
        <v>54</v>
      </c>
      <c r="BN56">
        <f t="shared" ref="BN56:BO56" si="910">BM56+96</f>
        <v>150</v>
      </c>
      <c r="BO56">
        <f t="shared" si="910"/>
        <v>246</v>
      </c>
      <c r="BP56" s="133">
        <f t="shared" si="6"/>
        <v>1.64E-3</v>
      </c>
      <c r="BS56" s="128" t="s">
        <v>1298</v>
      </c>
      <c r="BT56">
        <v>2006</v>
      </c>
      <c r="BU56">
        <v>9</v>
      </c>
      <c r="BV56">
        <v>54</v>
      </c>
      <c r="BW56">
        <f t="shared" ref="BW56:BX56" si="911">BV56+115</f>
        <v>169</v>
      </c>
      <c r="BX56">
        <f t="shared" si="911"/>
        <v>284</v>
      </c>
      <c r="BY56" s="133">
        <f t="shared" si="7"/>
        <v>1.680473372781065E-3</v>
      </c>
      <c r="CB56" s="128" t="s">
        <v>1299</v>
      </c>
      <c r="CC56">
        <v>2007</v>
      </c>
      <c r="CD56">
        <v>9</v>
      </c>
      <c r="CE56">
        <v>54</v>
      </c>
      <c r="CF56">
        <f t="shared" ref="CF56:CG56" si="912">CE56+115</f>
        <v>169</v>
      </c>
      <c r="CG56">
        <f t="shared" si="912"/>
        <v>284</v>
      </c>
      <c r="CH56" s="133">
        <f t="shared" si="8"/>
        <v>1.680473372781065E-3</v>
      </c>
      <c r="CK56" s="128" t="s">
        <v>1300</v>
      </c>
      <c r="CL56">
        <v>2008</v>
      </c>
      <c r="CM56">
        <v>8</v>
      </c>
      <c r="CN56">
        <v>54</v>
      </c>
      <c r="CO56">
        <f t="shared" ref="CO56:CP56" si="913">CN56+115</f>
        <v>169</v>
      </c>
      <c r="CP56">
        <f t="shared" si="913"/>
        <v>284</v>
      </c>
      <c r="CQ56" s="133">
        <f t="shared" si="9"/>
        <v>1.680473372781065E-3</v>
      </c>
      <c r="CT56" s="128" t="s">
        <v>1301</v>
      </c>
      <c r="CU56">
        <v>2009</v>
      </c>
      <c r="CV56">
        <v>10</v>
      </c>
      <c r="CW56">
        <v>54</v>
      </c>
      <c r="CX56">
        <f t="shared" ref="CX56:CY56" si="914">CW56+80</f>
        <v>134</v>
      </c>
      <c r="CY56">
        <f t="shared" si="914"/>
        <v>214</v>
      </c>
      <c r="CZ56" s="133">
        <f t="shared" si="10"/>
        <v>1.5970149253731344E-3</v>
      </c>
      <c r="DC56" s="128" t="s">
        <v>1302</v>
      </c>
      <c r="DD56">
        <v>2010</v>
      </c>
      <c r="DE56">
        <v>10</v>
      </c>
      <c r="DF56">
        <v>54</v>
      </c>
      <c r="DG56">
        <f t="shared" ref="DG56:DH56" si="915">DF56+82</f>
        <v>136</v>
      </c>
      <c r="DH56">
        <f t="shared" si="915"/>
        <v>218</v>
      </c>
      <c r="DI56" s="133">
        <f t="shared" si="11"/>
        <v>1.6029411764705882E-3</v>
      </c>
      <c r="DL56" s="128" t="s">
        <v>1303</v>
      </c>
      <c r="DM56">
        <v>2011</v>
      </c>
      <c r="DN56">
        <v>10</v>
      </c>
      <c r="DO56">
        <v>54</v>
      </c>
      <c r="DP56">
        <f t="shared" ref="DP56:DQ56" si="916">DO56+86</f>
        <v>140</v>
      </c>
      <c r="DQ56">
        <f t="shared" si="916"/>
        <v>226</v>
      </c>
      <c r="DR56" s="133">
        <f t="shared" si="12"/>
        <v>1.6142857142857144E-3</v>
      </c>
      <c r="DU56" s="128" t="s">
        <v>1304</v>
      </c>
      <c r="DV56">
        <v>2012</v>
      </c>
      <c r="DW56">
        <v>10</v>
      </c>
      <c r="DX56">
        <v>54</v>
      </c>
      <c r="DY56">
        <f t="shared" ref="DY56:DZ56" si="917">DX56+75</f>
        <v>129</v>
      </c>
      <c r="DZ56">
        <f t="shared" si="917"/>
        <v>204</v>
      </c>
      <c r="EA56" s="133">
        <f t="shared" si="13"/>
        <v>1.5813953488372093E-3</v>
      </c>
      <c r="ED56" s="128" t="s">
        <v>1305</v>
      </c>
      <c r="EE56">
        <v>2013</v>
      </c>
      <c r="EF56">
        <v>11</v>
      </c>
      <c r="EG56">
        <v>54</v>
      </c>
      <c r="EH56">
        <f t="shared" ref="EH56:EI56" si="918">EG56+80</f>
        <v>134</v>
      </c>
      <c r="EI56">
        <f t="shared" si="918"/>
        <v>214</v>
      </c>
      <c r="EJ56" s="133">
        <f t="shared" si="14"/>
        <v>1.5970149253731344E-3</v>
      </c>
      <c r="EM56" s="128" t="s">
        <v>1306</v>
      </c>
      <c r="EN56">
        <v>2014</v>
      </c>
      <c r="EO56">
        <v>10</v>
      </c>
      <c r="EP56">
        <v>54</v>
      </c>
      <c r="EQ56">
        <f t="shared" ref="EQ56:ER56" si="919">EP56+71</f>
        <v>125</v>
      </c>
      <c r="ER56">
        <f t="shared" si="919"/>
        <v>196</v>
      </c>
      <c r="ES56" s="133">
        <f t="shared" si="15"/>
        <v>1.5680000000000002E-3</v>
      </c>
      <c r="EV56" s="128" t="s">
        <v>1307</v>
      </c>
      <c r="EW56">
        <v>2015</v>
      </c>
      <c r="EX56">
        <v>10</v>
      </c>
      <c r="EY56">
        <v>54</v>
      </c>
      <c r="EZ56">
        <f t="shared" ref="EZ56:FA56" si="920">EY56+80</f>
        <v>134</v>
      </c>
      <c r="FA56">
        <f t="shared" si="920"/>
        <v>214</v>
      </c>
      <c r="FB56" s="133">
        <f t="shared" si="16"/>
        <v>1.5970149253731344E-3</v>
      </c>
      <c r="FE56" s="128" t="s">
        <v>1308</v>
      </c>
      <c r="FF56">
        <v>2016</v>
      </c>
      <c r="FG56">
        <v>9</v>
      </c>
      <c r="FH56">
        <v>54</v>
      </c>
      <c r="FI56">
        <f t="shared" ref="FI56:FJ56" si="921">FH56+84</f>
        <v>138</v>
      </c>
      <c r="FJ56">
        <f t="shared" si="921"/>
        <v>222</v>
      </c>
      <c r="FK56" s="133">
        <f t="shared" si="17"/>
        <v>1.608695652173913E-3</v>
      </c>
      <c r="FN56" s="128" t="s">
        <v>1309</v>
      </c>
      <c r="FO56">
        <v>2017</v>
      </c>
      <c r="FP56">
        <v>9</v>
      </c>
      <c r="FQ56">
        <v>54</v>
      </c>
      <c r="FR56">
        <f t="shared" ref="FR56:FS56" si="922">FQ56+102</f>
        <v>156</v>
      </c>
      <c r="FS56">
        <f t="shared" si="922"/>
        <v>258</v>
      </c>
      <c r="FT56" s="133">
        <f t="shared" si="18"/>
        <v>1.6538461538461537E-3</v>
      </c>
      <c r="FW56" s="128" t="s">
        <v>1310</v>
      </c>
      <c r="FX56">
        <v>2018</v>
      </c>
      <c r="FY56">
        <v>8</v>
      </c>
      <c r="FZ56">
        <v>54</v>
      </c>
      <c r="GA56">
        <f t="shared" ref="GA56:GB56" si="923">FZ56+124</f>
        <v>178</v>
      </c>
      <c r="GB56">
        <f t="shared" si="923"/>
        <v>302</v>
      </c>
      <c r="GC56" s="133">
        <f t="shared" si="19"/>
        <v>1.6966292134831459E-3</v>
      </c>
      <c r="GF56" t="s">
        <v>2158</v>
      </c>
      <c r="GG56">
        <v>2019</v>
      </c>
      <c r="GH56">
        <v>9</v>
      </c>
      <c r="GI56">
        <v>54</v>
      </c>
      <c r="GJ56">
        <f t="shared" ref="GJ56:GK56" si="924">GI56+90</f>
        <v>144</v>
      </c>
      <c r="GK56">
        <f t="shared" si="924"/>
        <v>234</v>
      </c>
      <c r="GL56">
        <v>7.0707142857142857</v>
      </c>
    </row>
    <row r="57" spans="17:194">
      <c r="Q57" s="128" t="s">
        <v>1444</v>
      </c>
      <c r="R57">
        <v>2000</v>
      </c>
      <c r="S57">
        <v>8</v>
      </c>
      <c r="T57">
        <v>55</v>
      </c>
      <c r="U57">
        <f t="shared" si="21"/>
        <v>163</v>
      </c>
      <c r="V57">
        <f t="shared" si="21"/>
        <v>271</v>
      </c>
      <c r="W57" s="140">
        <f t="shared" si="1"/>
        <v>1.6625766871165644E-3</v>
      </c>
      <c r="X57" s="140"/>
      <c r="Z57" s="128" t="s">
        <v>1312</v>
      </c>
      <c r="AA57">
        <v>2001</v>
      </c>
      <c r="AB57">
        <v>7</v>
      </c>
      <c r="AC57">
        <v>55</v>
      </c>
      <c r="AD57">
        <f t="shared" ref="AD57:AE57" si="925">AC57+105</f>
        <v>160</v>
      </c>
      <c r="AE57">
        <f t="shared" si="925"/>
        <v>265</v>
      </c>
      <c r="AF57" s="133">
        <f t="shared" si="2"/>
        <v>1.65625E-3</v>
      </c>
      <c r="AI57" s="128" t="s">
        <v>1313</v>
      </c>
      <c r="AJ57">
        <v>2002</v>
      </c>
      <c r="AK57">
        <v>8</v>
      </c>
      <c r="AL57">
        <v>55</v>
      </c>
      <c r="AM57">
        <f t="shared" ref="AM57:AN57" si="926">AL57+100</f>
        <v>155</v>
      </c>
      <c r="AN57">
        <f t="shared" si="926"/>
        <v>255</v>
      </c>
      <c r="AO57" s="133">
        <f t="shared" si="3"/>
        <v>1.6451612903225807E-3</v>
      </c>
      <c r="AR57" s="128" t="s">
        <v>1314</v>
      </c>
      <c r="AS57">
        <v>2003</v>
      </c>
      <c r="AT57">
        <v>11</v>
      </c>
      <c r="AU57">
        <v>55</v>
      </c>
      <c r="AV57">
        <f t="shared" si="24"/>
        <v>130</v>
      </c>
      <c r="AW57">
        <f t="shared" si="24"/>
        <v>205</v>
      </c>
      <c r="AX57" s="133">
        <f t="shared" si="4"/>
        <v>1.5769230769230769E-3</v>
      </c>
      <c r="BA57" s="128" t="s">
        <v>1315</v>
      </c>
      <c r="BB57">
        <v>2004</v>
      </c>
      <c r="BC57">
        <v>8</v>
      </c>
      <c r="BD57">
        <v>55</v>
      </c>
      <c r="BE57">
        <f t="shared" si="25"/>
        <v>192</v>
      </c>
      <c r="BF57">
        <f t="shared" si="25"/>
        <v>329</v>
      </c>
      <c r="BG57" s="133">
        <f t="shared" si="5"/>
        <v>1.7135416666666668E-3</v>
      </c>
      <c r="BJ57" s="128" t="s">
        <v>1316</v>
      </c>
      <c r="BK57">
        <v>2005</v>
      </c>
      <c r="BL57">
        <v>8</v>
      </c>
      <c r="BM57">
        <v>55</v>
      </c>
      <c r="BN57">
        <f t="shared" ref="BN57:BO57" si="927">BM57+96</f>
        <v>151</v>
      </c>
      <c r="BO57">
        <f t="shared" si="927"/>
        <v>247</v>
      </c>
      <c r="BP57" s="133">
        <f t="shared" si="6"/>
        <v>1.6357615894039734E-3</v>
      </c>
      <c r="BS57" s="128" t="s">
        <v>1317</v>
      </c>
      <c r="BT57">
        <v>2006</v>
      </c>
      <c r="BU57">
        <v>9</v>
      </c>
      <c r="BV57">
        <v>55</v>
      </c>
      <c r="BW57">
        <f t="shared" ref="BW57:BX57" si="928">BV57+115</f>
        <v>170</v>
      </c>
      <c r="BX57">
        <f t="shared" si="928"/>
        <v>285</v>
      </c>
      <c r="BY57" s="133">
        <f t="shared" si="7"/>
        <v>1.6764705882352942E-3</v>
      </c>
      <c r="CB57" s="128" t="s">
        <v>1318</v>
      </c>
      <c r="CC57">
        <v>2007</v>
      </c>
      <c r="CD57">
        <v>9</v>
      </c>
      <c r="CE57">
        <v>55</v>
      </c>
      <c r="CF57">
        <f t="shared" ref="CF57:CG57" si="929">CE57+115</f>
        <v>170</v>
      </c>
      <c r="CG57">
        <f t="shared" si="929"/>
        <v>285</v>
      </c>
      <c r="CH57" s="133">
        <f t="shared" si="8"/>
        <v>1.6764705882352942E-3</v>
      </c>
      <c r="CK57" s="128" t="s">
        <v>1319</v>
      </c>
      <c r="CL57">
        <v>2008</v>
      </c>
      <c r="CM57">
        <v>8</v>
      </c>
      <c r="CN57">
        <v>55</v>
      </c>
      <c r="CO57">
        <f t="shared" ref="CO57:CP57" si="930">CN57+115</f>
        <v>170</v>
      </c>
      <c r="CP57">
        <f t="shared" si="930"/>
        <v>285</v>
      </c>
      <c r="CQ57" s="133">
        <f t="shared" si="9"/>
        <v>1.6764705882352942E-3</v>
      </c>
      <c r="CT57" s="128" t="s">
        <v>1320</v>
      </c>
      <c r="CU57">
        <v>2009</v>
      </c>
      <c r="CV57">
        <v>10</v>
      </c>
      <c r="CW57">
        <v>55</v>
      </c>
      <c r="CX57">
        <f t="shared" ref="CX57:CY57" si="931">CW57+80</f>
        <v>135</v>
      </c>
      <c r="CY57">
        <f t="shared" si="931"/>
        <v>215</v>
      </c>
      <c r="CZ57" s="133">
        <f t="shared" si="10"/>
        <v>1.5925925925925925E-3</v>
      </c>
      <c r="DC57" s="128" t="s">
        <v>1321</v>
      </c>
      <c r="DD57">
        <v>2010</v>
      </c>
      <c r="DE57">
        <v>10</v>
      </c>
      <c r="DF57">
        <v>55</v>
      </c>
      <c r="DG57">
        <f t="shared" ref="DG57:DH57" si="932">DF57+82</f>
        <v>137</v>
      </c>
      <c r="DH57">
        <f t="shared" si="932"/>
        <v>219</v>
      </c>
      <c r="DI57" s="133">
        <f t="shared" si="11"/>
        <v>1.5985401459854014E-3</v>
      </c>
      <c r="DL57" s="128" t="s">
        <v>1322</v>
      </c>
      <c r="DM57">
        <v>2011</v>
      </c>
      <c r="DN57">
        <v>10</v>
      </c>
      <c r="DO57">
        <v>55</v>
      </c>
      <c r="DP57">
        <f t="shared" ref="DP57:DQ57" si="933">DO57+86</f>
        <v>141</v>
      </c>
      <c r="DQ57">
        <f t="shared" si="933"/>
        <v>227</v>
      </c>
      <c r="DR57" s="133">
        <f t="shared" si="12"/>
        <v>1.6099290780141845E-3</v>
      </c>
      <c r="DU57" s="128" t="s">
        <v>1323</v>
      </c>
      <c r="DV57">
        <v>2012</v>
      </c>
      <c r="DW57">
        <v>10</v>
      </c>
      <c r="DX57">
        <v>55</v>
      </c>
      <c r="DY57">
        <f t="shared" ref="DY57:DZ57" si="934">DX57+75</f>
        <v>130</v>
      </c>
      <c r="DZ57">
        <f t="shared" si="934"/>
        <v>205</v>
      </c>
      <c r="EA57" s="133">
        <f t="shared" si="13"/>
        <v>1.5769230769230769E-3</v>
      </c>
      <c r="ED57" s="128" t="s">
        <v>1324</v>
      </c>
      <c r="EE57">
        <v>2013</v>
      </c>
      <c r="EF57">
        <v>11</v>
      </c>
      <c r="EG57">
        <v>55</v>
      </c>
      <c r="EH57">
        <f t="shared" ref="EH57:EI57" si="935">EG57+80</f>
        <v>135</v>
      </c>
      <c r="EI57">
        <f t="shared" si="935"/>
        <v>215</v>
      </c>
      <c r="EJ57" s="133">
        <f t="shared" si="14"/>
        <v>1.5925925925925925E-3</v>
      </c>
      <c r="EM57" s="128" t="s">
        <v>1325</v>
      </c>
      <c r="EN57">
        <v>2014</v>
      </c>
      <c r="EO57">
        <v>10</v>
      </c>
      <c r="EP57">
        <v>55</v>
      </c>
      <c r="EQ57">
        <f t="shared" ref="EQ57:ER57" si="936">EP57+71</f>
        <v>126</v>
      </c>
      <c r="ER57">
        <f t="shared" si="936"/>
        <v>197</v>
      </c>
      <c r="ES57" s="133">
        <f t="shared" si="15"/>
        <v>1.5634920634920635E-3</v>
      </c>
      <c r="EV57" s="128" t="s">
        <v>1326</v>
      </c>
      <c r="EW57">
        <v>2015</v>
      </c>
      <c r="EX57">
        <v>11</v>
      </c>
      <c r="EY57">
        <v>55</v>
      </c>
      <c r="EZ57">
        <f t="shared" ref="EZ57:FA57" si="937">EY57+80</f>
        <v>135</v>
      </c>
      <c r="FA57">
        <f t="shared" si="937"/>
        <v>215</v>
      </c>
      <c r="FB57" s="133">
        <f t="shared" si="16"/>
        <v>1.5925925925925925E-3</v>
      </c>
      <c r="FE57" s="128" t="s">
        <v>1327</v>
      </c>
      <c r="FF57">
        <v>2016</v>
      </c>
      <c r="FG57">
        <v>9</v>
      </c>
      <c r="FH57">
        <v>55</v>
      </c>
      <c r="FI57">
        <f t="shared" ref="FI57:FJ57" si="938">FH57+84</f>
        <v>139</v>
      </c>
      <c r="FJ57">
        <f t="shared" si="938"/>
        <v>223</v>
      </c>
      <c r="FK57" s="133">
        <f t="shared" si="17"/>
        <v>1.60431654676259E-3</v>
      </c>
      <c r="FN57" s="128" t="s">
        <v>1328</v>
      </c>
      <c r="FO57">
        <v>2017</v>
      </c>
      <c r="FP57">
        <v>9</v>
      </c>
      <c r="FQ57">
        <v>55</v>
      </c>
      <c r="FR57">
        <f t="shared" ref="FR57:FS57" si="939">FQ57+102</f>
        <v>157</v>
      </c>
      <c r="FS57">
        <f t="shared" si="939"/>
        <v>259</v>
      </c>
      <c r="FT57" s="133">
        <f t="shared" si="18"/>
        <v>1.6496815286624205E-3</v>
      </c>
      <c r="FW57" s="128" t="s">
        <v>1329</v>
      </c>
      <c r="FX57">
        <v>2018</v>
      </c>
      <c r="FY57">
        <v>8</v>
      </c>
      <c r="FZ57">
        <v>55</v>
      </c>
      <c r="GA57">
        <f t="shared" ref="GA57:GB57" si="940">FZ57+124</f>
        <v>179</v>
      </c>
      <c r="GB57">
        <f t="shared" si="940"/>
        <v>303</v>
      </c>
      <c r="GC57" s="133">
        <f t="shared" si="19"/>
        <v>1.6927374301675977E-3</v>
      </c>
      <c r="GF57" t="s">
        <v>2159</v>
      </c>
      <c r="GG57">
        <v>2019</v>
      </c>
      <c r="GH57">
        <v>9</v>
      </c>
      <c r="GI57">
        <v>55</v>
      </c>
      <c r="GJ57">
        <f t="shared" ref="GJ57:GK57" si="941">GI57+90</f>
        <v>145</v>
      </c>
      <c r="GK57">
        <f t="shared" si="941"/>
        <v>235</v>
      </c>
      <c r="GL57">
        <v>1.9928571428571429</v>
      </c>
    </row>
    <row r="58" spans="17:194">
      <c r="Q58" s="128" t="s">
        <v>1463</v>
      </c>
      <c r="R58">
        <v>2000</v>
      </c>
      <c r="S58">
        <v>8</v>
      </c>
      <c r="T58">
        <v>56</v>
      </c>
      <c r="U58">
        <f t="shared" si="21"/>
        <v>164</v>
      </c>
      <c r="V58">
        <f t="shared" si="21"/>
        <v>272</v>
      </c>
      <c r="W58" s="140">
        <f t="shared" si="1"/>
        <v>1.6585365853658536E-3</v>
      </c>
      <c r="X58" s="140"/>
      <c r="Z58" s="128" t="s">
        <v>1331</v>
      </c>
      <c r="AA58">
        <v>2001</v>
      </c>
      <c r="AB58">
        <v>7</v>
      </c>
      <c r="AC58">
        <v>56</v>
      </c>
      <c r="AD58">
        <f t="shared" ref="AD58:AE58" si="942">AC58+105</f>
        <v>161</v>
      </c>
      <c r="AE58">
        <f t="shared" si="942"/>
        <v>266</v>
      </c>
      <c r="AF58" s="133">
        <f t="shared" si="2"/>
        <v>1.6521739130434783E-3</v>
      </c>
      <c r="AI58" s="128" t="s">
        <v>1332</v>
      </c>
      <c r="AJ58">
        <v>2002</v>
      </c>
      <c r="AK58">
        <v>8</v>
      </c>
      <c r="AL58">
        <v>56</v>
      </c>
      <c r="AM58">
        <f t="shared" ref="AM58:AN58" si="943">AL58+100</f>
        <v>156</v>
      </c>
      <c r="AN58">
        <f t="shared" si="943"/>
        <v>256</v>
      </c>
      <c r="AO58" s="133">
        <f t="shared" si="3"/>
        <v>1.6410256410256409E-3</v>
      </c>
      <c r="AR58" s="136" t="s">
        <v>1333</v>
      </c>
      <c r="AS58" s="28">
        <v>2003</v>
      </c>
      <c r="AT58" s="28">
        <v>11</v>
      </c>
      <c r="AU58">
        <v>56</v>
      </c>
      <c r="AV58">
        <f t="shared" si="24"/>
        <v>131</v>
      </c>
      <c r="AW58">
        <f t="shared" si="24"/>
        <v>206</v>
      </c>
      <c r="AX58" s="137">
        <f t="shared" si="4"/>
        <v>1.5725190839694656E-3</v>
      </c>
      <c r="BA58" s="128" t="s">
        <v>1334</v>
      </c>
      <c r="BB58">
        <v>2004</v>
      </c>
      <c r="BC58">
        <v>8</v>
      </c>
      <c r="BD58">
        <v>56</v>
      </c>
      <c r="BE58">
        <f t="shared" si="25"/>
        <v>193</v>
      </c>
      <c r="BF58">
        <f t="shared" si="25"/>
        <v>330</v>
      </c>
      <c r="BG58" s="133">
        <f t="shared" si="5"/>
        <v>1.7098445595854924E-3</v>
      </c>
      <c r="BJ58" s="128" t="s">
        <v>1335</v>
      </c>
      <c r="BK58">
        <v>2005</v>
      </c>
      <c r="BL58">
        <v>8</v>
      </c>
      <c r="BM58">
        <v>56</v>
      </c>
      <c r="BN58">
        <f t="shared" ref="BN58:BO58" si="944">BM58+96</f>
        <v>152</v>
      </c>
      <c r="BO58">
        <f t="shared" si="944"/>
        <v>248</v>
      </c>
      <c r="BP58" s="133">
        <f t="shared" si="6"/>
        <v>1.631578947368421E-3</v>
      </c>
      <c r="BS58" s="128" t="s">
        <v>1336</v>
      </c>
      <c r="BT58">
        <v>2006</v>
      </c>
      <c r="BU58">
        <v>9</v>
      </c>
      <c r="BV58">
        <v>56</v>
      </c>
      <c r="BW58">
        <f t="shared" ref="BW58:BX58" si="945">BV58+115</f>
        <v>171</v>
      </c>
      <c r="BX58">
        <f t="shared" si="945"/>
        <v>286</v>
      </c>
      <c r="BY58" s="133">
        <f t="shared" si="7"/>
        <v>1.6725146198830409E-3</v>
      </c>
      <c r="CB58" s="128" t="s">
        <v>1337</v>
      </c>
      <c r="CC58">
        <v>2007</v>
      </c>
      <c r="CD58">
        <v>9</v>
      </c>
      <c r="CE58">
        <v>56</v>
      </c>
      <c r="CF58">
        <f t="shared" ref="CF58:CG58" si="946">CE58+115</f>
        <v>171</v>
      </c>
      <c r="CG58">
        <f t="shared" si="946"/>
        <v>286</v>
      </c>
      <c r="CH58" s="133">
        <f t="shared" si="8"/>
        <v>1.6725146198830409E-3</v>
      </c>
      <c r="CK58" s="128" t="s">
        <v>1338</v>
      </c>
      <c r="CL58">
        <v>2008</v>
      </c>
      <c r="CM58">
        <v>9</v>
      </c>
      <c r="CN58">
        <v>56</v>
      </c>
      <c r="CO58">
        <f t="shared" ref="CO58:CP58" si="947">CN58+115</f>
        <v>171</v>
      </c>
      <c r="CP58">
        <f t="shared" si="947"/>
        <v>286</v>
      </c>
      <c r="CQ58" s="133">
        <f t="shared" si="9"/>
        <v>1.6725146198830409E-3</v>
      </c>
      <c r="CT58" s="128" t="s">
        <v>1339</v>
      </c>
      <c r="CU58">
        <v>2009</v>
      </c>
      <c r="CV58">
        <v>10</v>
      </c>
      <c r="CW58">
        <v>56</v>
      </c>
      <c r="CX58">
        <f t="shared" ref="CX58:CY58" si="948">CW58+80</f>
        <v>136</v>
      </c>
      <c r="CY58">
        <f t="shared" si="948"/>
        <v>216</v>
      </c>
      <c r="CZ58" s="133">
        <f t="shared" si="10"/>
        <v>1.588235294117647E-3</v>
      </c>
      <c r="DC58" s="128" t="s">
        <v>1340</v>
      </c>
      <c r="DD58">
        <v>2010</v>
      </c>
      <c r="DE58">
        <v>10</v>
      </c>
      <c r="DF58">
        <v>56</v>
      </c>
      <c r="DG58">
        <f t="shared" ref="DG58:DH58" si="949">DF58+82</f>
        <v>138</v>
      </c>
      <c r="DH58">
        <f t="shared" si="949"/>
        <v>220</v>
      </c>
      <c r="DI58" s="133">
        <f t="shared" si="11"/>
        <v>1.5942028985507246E-3</v>
      </c>
      <c r="DL58" s="128" t="s">
        <v>1341</v>
      </c>
      <c r="DM58">
        <v>2011</v>
      </c>
      <c r="DN58">
        <v>10</v>
      </c>
      <c r="DO58">
        <v>56</v>
      </c>
      <c r="DP58">
        <f t="shared" ref="DP58:DQ58" si="950">DO58+86</f>
        <v>142</v>
      </c>
      <c r="DQ58">
        <f t="shared" si="950"/>
        <v>228</v>
      </c>
      <c r="DR58" s="133">
        <f t="shared" si="12"/>
        <v>1.6056338028169015E-3</v>
      </c>
      <c r="DU58" s="128" t="s">
        <v>1342</v>
      </c>
      <c r="DV58">
        <v>2012</v>
      </c>
      <c r="DW58">
        <v>10</v>
      </c>
      <c r="DX58">
        <v>56</v>
      </c>
      <c r="DY58">
        <f t="shared" ref="DY58:DZ58" si="951">DX58+75</f>
        <v>131</v>
      </c>
      <c r="DZ58">
        <f t="shared" si="951"/>
        <v>206</v>
      </c>
      <c r="EA58" s="133">
        <f t="shared" si="13"/>
        <v>1.5725190839694656E-3</v>
      </c>
      <c r="ED58" s="128" t="s">
        <v>1343</v>
      </c>
      <c r="EE58">
        <v>2013</v>
      </c>
      <c r="EF58">
        <v>11</v>
      </c>
      <c r="EG58">
        <v>56</v>
      </c>
      <c r="EH58">
        <f t="shared" ref="EH58:EI58" si="952">EG58+80</f>
        <v>136</v>
      </c>
      <c r="EI58">
        <f t="shared" si="952"/>
        <v>216</v>
      </c>
      <c r="EJ58" s="133">
        <f t="shared" si="14"/>
        <v>1.588235294117647E-3</v>
      </c>
      <c r="EM58" s="128" t="s">
        <v>1344</v>
      </c>
      <c r="EN58">
        <v>2014</v>
      </c>
      <c r="EO58">
        <v>10</v>
      </c>
      <c r="EP58">
        <v>56</v>
      </c>
      <c r="EQ58">
        <f t="shared" ref="EQ58:ER58" si="953">EP58+71</f>
        <v>127</v>
      </c>
      <c r="ER58">
        <f t="shared" si="953"/>
        <v>198</v>
      </c>
      <c r="ES58" s="133">
        <f t="shared" si="15"/>
        <v>1.5590551181102362E-3</v>
      </c>
      <c r="EV58" s="128" t="s">
        <v>1345</v>
      </c>
      <c r="EW58">
        <v>2015</v>
      </c>
      <c r="EX58">
        <v>11</v>
      </c>
      <c r="EY58">
        <v>56</v>
      </c>
      <c r="EZ58">
        <f t="shared" ref="EZ58:FA58" si="954">EY58+80</f>
        <v>136</v>
      </c>
      <c r="FA58">
        <f t="shared" si="954"/>
        <v>216</v>
      </c>
      <c r="FB58" s="133">
        <f t="shared" si="16"/>
        <v>1.588235294117647E-3</v>
      </c>
      <c r="FE58" s="128" t="s">
        <v>1346</v>
      </c>
      <c r="FF58">
        <v>2016</v>
      </c>
      <c r="FG58">
        <v>9</v>
      </c>
      <c r="FH58">
        <v>56</v>
      </c>
      <c r="FI58">
        <f t="shared" ref="FI58:FJ58" si="955">FH58+84</f>
        <v>140</v>
      </c>
      <c r="FJ58">
        <f t="shared" si="955"/>
        <v>224</v>
      </c>
      <c r="FK58" s="133">
        <f t="shared" si="17"/>
        <v>1.6000000000000001E-3</v>
      </c>
      <c r="FN58" s="128" t="s">
        <v>1347</v>
      </c>
      <c r="FO58">
        <v>2017</v>
      </c>
      <c r="FP58">
        <v>10</v>
      </c>
      <c r="FQ58">
        <v>56</v>
      </c>
      <c r="FR58">
        <f t="shared" ref="FR58:FS58" si="956">FQ58+102</f>
        <v>158</v>
      </c>
      <c r="FS58">
        <f t="shared" si="956"/>
        <v>260</v>
      </c>
      <c r="FT58" s="133">
        <f t="shared" si="18"/>
        <v>1.6455696202531647E-3</v>
      </c>
      <c r="FW58" s="128" t="s">
        <v>1348</v>
      </c>
      <c r="FX58">
        <v>2018</v>
      </c>
      <c r="FY58">
        <v>8</v>
      </c>
      <c r="FZ58">
        <v>56</v>
      </c>
      <c r="GA58">
        <f t="shared" ref="GA58:GB58" si="957">FZ58+124</f>
        <v>180</v>
      </c>
      <c r="GB58">
        <f t="shared" si="957"/>
        <v>304</v>
      </c>
      <c r="GC58" s="133">
        <f t="shared" si="19"/>
        <v>1.6888888888888889E-3</v>
      </c>
      <c r="GF58" t="s">
        <v>2160</v>
      </c>
      <c r="GG58">
        <v>2019</v>
      </c>
      <c r="GH58">
        <v>9</v>
      </c>
      <c r="GI58">
        <v>56</v>
      </c>
      <c r="GJ58">
        <f t="shared" ref="GJ58:GK58" si="958">GI58+90</f>
        <v>146</v>
      </c>
      <c r="GK58">
        <f t="shared" si="958"/>
        <v>236</v>
      </c>
      <c r="GL58">
        <v>2.5000000000000001E-3</v>
      </c>
    </row>
    <row r="59" spans="17:194">
      <c r="Q59" s="128" t="s">
        <v>1482</v>
      </c>
      <c r="R59">
        <v>2000</v>
      </c>
      <c r="S59">
        <v>8</v>
      </c>
      <c r="T59">
        <v>57</v>
      </c>
      <c r="U59">
        <f t="shared" si="21"/>
        <v>165</v>
      </c>
      <c r="V59">
        <f t="shared" si="21"/>
        <v>273</v>
      </c>
      <c r="W59" s="140">
        <f t="shared" si="1"/>
        <v>1.6545454545454545E-3</v>
      </c>
      <c r="X59" s="140"/>
      <c r="Z59" s="128" t="s">
        <v>1350</v>
      </c>
      <c r="AA59">
        <v>2001</v>
      </c>
      <c r="AB59">
        <v>7</v>
      </c>
      <c r="AC59">
        <v>57</v>
      </c>
      <c r="AD59">
        <f t="shared" ref="AD59:AE59" si="959">AC59+105</f>
        <v>162</v>
      </c>
      <c r="AE59">
        <f t="shared" si="959"/>
        <v>267</v>
      </c>
      <c r="AF59" s="133">
        <f t="shared" si="2"/>
        <v>1.6481481481481482E-3</v>
      </c>
      <c r="AI59" s="128" t="s">
        <v>1351</v>
      </c>
      <c r="AJ59">
        <v>2002</v>
      </c>
      <c r="AK59">
        <v>8</v>
      </c>
      <c r="AL59">
        <v>57</v>
      </c>
      <c r="AM59">
        <f t="shared" ref="AM59:AN59" si="960">AL59+100</f>
        <v>157</v>
      </c>
      <c r="AN59">
        <f t="shared" si="960"/>
        <v>257</v>
      </c>
      <c r="AO59" s="133">
        <f t="shared" si="3"/>
        <v>1.6369426751592358E-3</v>
      </c>
      <c r="AR59" s="128" t="s">
        <v>1352</v>
      </c>
      <c r="AS59">
        <v>2003</v>
      </c>
      <c r="AT59">
        <v>12</v>
      </c>
      <c r="AU59">
        <v>57</v>
      </c>
      <c r="AV59">
        <f t="shared" si="24"/>
        <v>132</v>
      </c>
      <c r="AW59">
        <f t="shared" si="24"/>
        <v>207</v>
      </c>
      <c r="AX59" s="133">
        <f t="shared" si="4"/>
        <v>1.5681818181818182E-3</v>
      </c>
      <c r="BA59" s="128" t="s">
        <v>1353</v>
      </c>
      <c r="BB59">
        <v>2004</v>
      </c>
      <c r="BC59">
        <v>8</v>
      </c>
      <c r="BD59">
        <v>57</v>
      </c>
      <c r="BE59">
        <f t="shared" si="25"/>
        <v>194</v>
      </c>
      <c r="BF59">
        <f t="shared" si="25"/>
        <v>331</v>
      </c>
      <c r="BG59" s="133">
        <f t="shared" si="5"/>
        <v>1.7061855670103092E-3</v>
      </c>
      <c r="BJ59" s="128" t="s">
        <v>1354</v>
      </c>
      <c r="BK59">
        <v>2005</v>
      </c>
      <c r="BL59">
        <v>8</v>
      </c>
      <c r="BM59">
        <v>57</v>
      </c>
      <c r="BN59">
        <f t="shared" ref="BN59:BO59" si="961">BM59+96</f>
        <v>153</v>
      </c>
      <c r="BO59">
        <f t="shared" si="961"/>
        <v>249</v>
      </c>
      <c r="BP59" s="133">
        <f t="shared" si="6"/>
        <v>1.6274509803921569E-3</v>
      </c>
      <c r="BS59" s="128" t="s">
        <v>1355</v>
      </c>
      <c r="BT59">
        <v>2006</v>
      </c>
      <c r="BU59">
        <v>9</v>
      </c>
      <c r="BV59">
        <v>57</v>
      </c>
      <c r="BW59">
        <f t="shared" ref="BW59:BX59" si="962">BV59+115</f>
        <v>172</v>
      </c>
      <c r="BX59">
        <f t="shared" si="962"/>
        <v>287</v>
      </c>
      <c r="BY59" s="133">
        <f t="shared" si="7"/>
        <v>1.6686046511627908E-3</v>
      </c>
      <c r="CB59" s="128" t="s">
        <v>1356</v>
      </c>
      <c r="CC59">
        <v>2007</v>
      </c>
      <c r="CD59">
        <v>9</v>
      </c>
      <c r="CE59">
        <v>57</v>
      </c>
      <c r="CF59">
        <f t="shared" ref="CF59:CG59" si="963">CE59+115</f>
        <v>172</v>
      </c>
      <c r="CG59">
        <f t="shared" si="963"/>
        <v>287</v>
      </c>
      <c r="CH59" s="133">
        <f t="shared" si="8"/>
        <v>1.6686046511627908E-3</v>
      </c>
      <c r="CK59" s="128" t="s">
        <v>1357</v>
      </c>
      <c r="CL59">
        <v>2008</v>
      </c>
      <c r="CM59">
        <v>9</v>
      </c>
      <c r="CN59">
        <v>57</v>
      </c>
      <c r="CO59">
        <f t="shared" ref="CO59:CP59" si="964">CN59+115</f>
        <v>172</v>
      </c>
      <c r="CP59">
        <f t="shared" si="964"/>
        <v>287</v>
      </c>
      <c r="CQ59" s="133">
        <f t="shared" si="9"/>
        <v>1.6686046511627908E-3</v>
      </c>
      <c r="CT59" s="128" t="s">
        <v>1358</v>
      </c>
      <c r="CU59">
        <v>2009</v>
      </c>
      <c r="CV59">
        <v>10</v>
      </c>
      <c r="CW59">
        <v>57</v>
      </c>
      <c r="CX59">
        <f t="shared" ref="CX59:CY59" si="965">CW59+80</f>
        <v>137</v>
      </c>
      <c r="CY59">
        <f t="shared" si="965"/>
        <v>217</v>
      </c>
      <c r="CZ59" s="133">
        <f t="shared" si="10"/>
        <v>1.5839416058394159E-3</v>
      </c>
      <c r="DC59" s="128" t="s">
        <v>1359</v>
      </c>
      <c r="DD59">
        <v>2010</v>
      </c>
      <c r="DE59">
        <v>10</v>
      </c>
      <c r="DF59">
        <v>57</v>
      </c>
      <c r="DG59">
        <f t="shared" ref="DG59:DH59" si="966">DF59+82</f>
        <v>139</v>
      </c>
      <c r="DH59">
        <f t="shared" si="966"/>
        <v>221</v>
      </c>
      <c r="DI59" s="133">
        <f t="shared" si="11"/>
        <v>1.589928057553957E-3</v>
      </c>
      <c r="DL59" s="128" t="s">
        <v>1360</v>
      </c>
      <c r="DM59">
        <v>2011</v>
      </c>
      <c r="DN59">
        <v>10</v>
      </c>
      <c r="DO59">
        <v>57</v>
      </c>
      <c r="DP59">
        <f t="shared" ref="DP59:DQ59" si="967">DO59+86</f>
        <v>143</v>
      </c>
      <c r="DQ59">
        <f t="shared" si="967"/>
        <v>229</v>
      </c>
      <c r="DR59" s="133">
        <f t="shared" si="12"/>
        <v>1.6013986013986015E-3</v>
      </c>
      <c r="DU59" s="128" t="s">
        <v>1361</v>
      </c>
      <c r="DV59">
        <v>2012</v>
      </c>
      <c r="DW59">
        <v>10</v>
      </c>
      <c r="DX59">
        <v>57</v>
      </c>
      <c r="DY59">
        <f t="shared" ref="DY59:DZ59" si="968">DX59+75</f>
        <v>132</v>
      </c>
      <c r="DZ59">
        <f t="shared" si="968"/>
        <v>207</v>
      </c>
      <c r="EA59" s="133">
        <f t="shared" si="13"/>
        <v>1.5681818181818182E-3</v>
      </c>
      <c r="ED59" s="128" t="s">
        <v>1362</v>
      </c>
      <c r="EE59">
        <v>2013</v>
      </c>
      <c r="EF59">
        <v>11</v>
      </c>
      <c r="EG59">
        <v>57</v>
      </c>
      <c r="EH59">
        <f t="shared" ref="EH59:EI59" si="969">EG59+80</f>
        <v>137</v>
      </c>
      <c r="EI59">
        <f t="shared" si="969"/>
        <v>217</v>
      </c>
      <c r="EJ59" s="133">
        <f t="shared" si="14"/>
        <v>1.5839416058394159E-3</v>
      </c>
      <c r="EM59" s="128" t="s">
        <v>1363</v>
      </c>
      <c r="EN59">
        <v>2014</v>
      </c>
      <c r="EO59">
        <v>10</v>
      </c>
      <c r="EP59">
        <v>57</v>
      </c>
      <c r="EQ59">
        <f t="shared" ref="EQ59:ER59" si="970">EP59+71</f>
        <v>128</v>
      </c>
      <c r="ER59">
        <f t="shared" si="970"/>
        <v>199</v>
      </c>
      <c r="ES59" s="133">
        <f t="shared" si="15"/>
        <v>1.5546875000000001E-3</v>
      </c>
      <c r="EV59" s="128" t="s">
        <v>1364</v>
      </c>
      <c r="EW59">
        <v>2015</v>
      </c>
      <c r="EX59">
        <v>11</v>
      </c>
      <c r="EY59">
        <v>57</v>
      </c>
      <c r="EZ59">
        <f t="shared" ref="EZ59:FA59" si="971">EY59+80</f>
        <v>137</v>
      </c>
      <c r="FA59">
        <f t="shared" si="971"/>
        <v>217</v>
      </c>
      <c r="FB59" s="133">
        <f t="shared" si="16"/>
        <v>1.5839416058394159E-3</v>
      </c>
      <c r="FE59" s="128" t="s">
        <v>1365</v>
      </c>
      <c r="FF59">
        <v>2016</v>
      </c>
      <c r="FG59">
        <v>9</v>
      </c>
      <c r="FH59">
        <v>57</v>
      </c>
      <c r="FI59">
        <f t="shared" ref="FI59:FJ59" si="972">FH59+84</f>
        <v>141</v>
      </c>
      <c r="FJ59">
        <f t="shared" si="972"/>
        <v>225</v>
      </c>
      <c r="FK59" s="133">
        <f t="shared" si="17"/>
        <v>1.5957446808510637E-3</v>
      </c>
      <c r="FN59" s="128" t="s">
        <v>1366</v>
      </c>
      <c r="FO59">
        <v>2017</v>
      </c>
      <c r="FP59">
        <v>10</v>
      </c>
      <c r="FQ59">
        <v>57</v>
      </c>
      <c r="FR59">
        <f t="shared" ref="FR59:FS59" si="973">FQ59+102</f>
        <v>159</v>
      </c>
      <c r="FS59">
        <f t="shared" si="973"/>
        <v>261</v>
      </c>
      <c r="FT59" s="133">
        <f t="shared" si="18"/>
        <v>1.6415094339622643E-3</v>
      </c>
      <c r="FW59" s="128" t="s">
        <v>1367</v>
      </c>
      <c r="FX59">
        <v>2018</v>
      </c>
      <c r="FY59">
        <v>8</v>
      </c>
      <c r="FZ59">
        <v>57</v>
      </c>
      <c r="GA59">
        <f t="shared" ref="GA59:GB59" si="974">FZ59+124</f>
        <v>181</v>
      </c>
      <c r="GB59">
        <f t="shared" si="974"/>
        <v>305</v>
      </c>
      <c r="GC59" s="133">
        <f t="shared" si="19"/>
        <v>1.6850828729281769E-3</v>
      </c>
      <c r="GF59" t="s">
        <v>2161</v>
      </c>
      <c r="GG59">
        <v>2019</v>
      </c>
      <c r="GH59">
        <v>9</v>
      </c>
      <c r="GI59">
        <v>57</v>
      </c>
      <c r="GJ59">
        <f t="shared" ref="GJ59:GK59" si="975">GI59+90</f>
        <v>147</v>
      </c>
      <c r="GK59">
        <f t="shared" si="975"/>
        <v>237</v>
      </c>
      <c r="GL59">
        <v>1.6666666666666666E-2</v>
      </c>
    </row>
    <row r="60" spans="17:194">
      <c r="Q60" s="128" t="s">
        <v>1501</v>
      </c>
      <c r="R60">
        <v>2000</v>
      </c>
      <c r="S60">
        <v>8</v>
      </c>
      <c r="T60">
        <v>58</v>
      </c>
      <c r="U60">
        <f t="shared" si="21"/>
        <v>166</v>
      </c>
      <c r="V60">
        <f t="shared" si="21"/>
        <v>274</v>
      </c>
      <c r="W60" s="140">
        <f t="shared" si="1"/>
        <v>1.6506024096385543E-3</v>
      </c>
      <c r="X60" s="140"/>
      <c r="Z60" s="128" t="s">
        <v>1369</v>
      </c>
      <c r="AA60">
        <v>2001</v>
      </c>
      <c r="AB60">
        <v>7</v>
      </c>
      <c r="AC60">
        <v>58</v>
      </c>
      <c r="AD60">
        <f t="shared" ref="AD60:AE60" si="976">AC60+105</f>
        <v>163</v>
      </c>
      <c r="AE60">
        <f t="shared" si="976"/>
        <v>268</v>
      </c>
      <c r="AF60" s="133">
        <f t="shared" si="2"/>
        <v>1.6441717791411043E-3</v>
      </c>
      <c r="AI60" s="128" t="s">
        <v>1370</v>
      </c>
      <c r="AJ60">
        <v>2002</v>
      </c>
      <c r="AK60">
        <v>8</v>
      </c>
      <c r="AL60">
        <v>58</v>
      </c>
      <c r="AM60">
        <f t="shared" ref="AM60:AN60" si="977">AL60+100</f>
        <v>158</v>
      </c>
      <c r="AN60">
        <f t="shared" si="977"/>
        <v>258</v>
      </c>
      <c r="AO60" s="133">
        <f t="shared" si="3"/>
        <v>1.6329113924050634E-3</v>
      </c>
      <c r="AR60" s="128" t="s">
        <v>1371</v>
      </c>
      <c r="AS60">
        <v>2003</v>
      </c>
      <c r="AT60">
        <v>12</v>
      </c>
      <c r="AU60">
        <v>58</v>
      </c>
      <c r="AV60">
        <f t="shared" si="24"/>
        <v>133</v>
      </c>
      <c r="AW60">
        <f t="shared" si="24"/>
        <v>208</v>
      </c>
      <c r="AX60" s="133">
        <f t="shared" si="4"/>
        <v>1.5639097744360902E-3</v>
      </c>
      <c r="BA60" s="128" t="s">
        <v>1372</v>
      </c>
      <c r="BB60">
        <v>2004</v>
      </c>
      <c r="BC60">
        <v>8</v>
      </c>
      <c r="BD60">
        <v>58</v>
      </c>
      <c r="BE60">
        <f t="shared" si="25"/>
        <v>195</v>
      </c>
      <c r="BF60">
        <f t="shared" si="25"/>
        <v>332</v>
      </c>
      <c r="BG60" s="133">
        <f t="shared" si="5"/>
        <v>1.7025641025641026E-3</v>
      </c>
      <c r="BJ60" s="128" t="s">
        <v>1373</v>
      </c>
      <c r="BK60">
        <v>2005</v>
      </c>
      <c r="BL60">
        <v>8</v>
      </c>
      <c r="BM60">
        <v>58</v>
      </c>
      <c r="BN60">
        <f t="shared" ref="BN60:BO60" si="978">BM60+96</f>
        <v>154</v>
      </c>
      <c r="BO60">
        <f t="shared" si="978"/>
        <v>250</v>
      </c>
      <c r="BP60" s="133">
        <f t="shared" si="6"/>
        <v>1.6233766233766233E-3</v>
      </c>
      <c r="BS60" s="128" t="s">
        <v>1374</v>
      </c>
      <c r="BT60">
        <v>2006</v>
      </c>
      <c r="BU60">
        <v>9</v>
      </c>
      <c r="BV60">
        <v>58</v>
      </c>
      <c r="BW60">
        <f t="shared" ref="BW60:BX60" si="979">BV60+115</f>
        <v>173</v>
      </c>
      <c r="BX60">
        <f t="shared" si="979"/>
        <v>288</v>
      </c>
      <c r="BY60" s="133">
        <f t="shared" si="7"/>
        <v>1.6647398843930637E-3</v>
      </c>
      <c r="CB60" s="128" t="s">
        <v>1375</v>
      </c>
      <c r="CC60">
        <v>2007</v>
      </c>
      <c r="CD60">
        <v>9</v>
      </c>
      <c r="CE60">
        <v>58</v>
      </c>
      <c r="CF60">
        <f t="shared" ref="CF60:CG60" si="980">CE60+115</f>
        <v>173</v>
      </c>
      <c r="CG60">
        <f t="shared" si="980"/>
        <v>288</v>
      </c>
      <c r="CH60" s="133">
        <f t="shared" si="8"/>
        <v>1.6647398843930637E-3</v>
      </c>
      <c r="CK60" s="128" t="s">
        <v>1376</v>
      </c>
      <c r="CL60">
        <v>2008</v>
      </c>
      <c r="CM60">
        <v>9</v>
      </c>
      <c r="CN60">
        <v>58</v>
      </c>
      <c r="CO60">
        <f t="shared" ref="CO60:CP60" si="981">CN60+115</f>
        <v>173</v>
      </c>
      <c r="CP60">
        <f t="shared" si="981"/>
        <v>288</v>
      </c>
      <c r="CQ60" s="133">
        <f t="shared" si="9"/>
        <v>1.6647398843930637E-3</v>
      </c>
      <c r="CT60" s="128" t="s">
        <v>1377</v>
      </c>
      <c r="CU60">
        <v>2009</v>
      </c>
      <c r="CV60">
        <v>10</v>
      </c>
      <c r="CW60">
        <v>58</v>
      </c>
      <c r="CX60">
        <f t="shared" ref="CX60:CY60" si="982">CW60+80</f>
        <v>138</v>
      </c>
      <c r="CY60">
        <f t="shared" si="982"/>
        <v>218</v>
      </c>
      <c r="CZ60" s="133">
        <f t="shared" si="10"/>
        <v>1.5797101449275361E-3</v>
      </c>
      <c r="DC60" s="128" t="s">
        <v>1378</v>
      </c>
      <c r="DD60">
        <v>2010</v>
      </c>
      <c r="DE60">
        <v>10</v>
      </c>
      <c r="DF60">
        <v>58</v>
      </c>
      <c r="DG60">
        <f t="shared" ref="DG60:DH60" si="983">DF60+82</f>
        <v>140</v>
      </c>
      <c r="DH60">
        <f t="shared" si="983"/>
        <v>222</v>
      </c>
      <c r="DI60" s="133">
        <f t="shared" si="11"/>
        <v>1.5857142857142856E-3</v>
      </c>
      <c r="DL60" s="128" t="s">
        <v>1379</v>
      </c>
      <c r="DM60">
        <v>2011</v>
      </c>
      <c r="DN60">
        <v>10</v>
      </c>
      <c r="DO60">
        <v>58</v>
      </c>
      <c r="DP60">
        <f t="shared" ref="DP60:DQ60" si="984">DO60+86</f>
        <v>144</v>
      </c>
      <c r="DQ60">
        <f t="shared" si="984"/>
        <v>230</v>
      </c>
      <c r="DR60" s="133">
        <f t="shared" si="12"/>
        <v>1.5972222222222223E-3</v>
      </c>
      <c r="DU60" s="128" t="s">
        <v>1380</v>
      </c>
      <c r="DV60">
        <v>2012</v>
      </c>
      <c r="DW60">
        <v>11</v>
      </c>
      <c r="DX60">
        <v>58</v>
      </c>
      <c r="DY60">
        <f t="shared" ref="DY60:DZ60" si="985">DX60+75</f>
        <v>133</v>
      </c>
      <c r="DZ60">
        <f t="shared" si="985"/>
        <v>208</v>
      </c>
      <c r="EA60" s="133">
        <f t="shared" si="13"/>
        <v>1.5639097744360902E-3</v>
      </c>
      <c r="ED60" s="128" t="s">
        <v>1381</v>
      </c>
      <c r="EE60">
        <v>2013</v>
      </c>
      <c r="EF60">
        <v>11</v>
      </c>
      <c r="EG60">
        <v>58</v>
      </c>
      <c r="EH60">
        <f t="shared" ref="EH60:EI60" si="986">EG60+80</f>
        <v>138</v>
      </c>
      <c r="EI60">
        <f t="shared" si="986"/>
        <v>218</v>
      </c>
      <c r="EJ60" s="133">
        <f t="shared" si="14"/>
        <v>1.5797101449275361E-3</v>
      </c>
      <c r="EM60" s="128" t="s">
        <v>1382</v>
      </c>
      <c r="EN60">
        <v>2014</v>
      </c>
      <c r="EO60">
        <v>11</v>
      </c>
      <c r="EP60">
        <v>58</v>
      </c>
      <c r="EQ60">
        <f t="shared" ref="EQ60:ER60" si="987">EP60+71</f>
        <v>129</v>
      </c>
      <c r="ER60">
        <f t="shared" si="987"/>
        <v>200</v>
      </c>
      <c r="ES60" s="133">
        <f t="shared" si="15"/>
        <v>1.550387596899225E-3</v>
      </c>
      <c r="EV60" s="128" t="s">
        <v>1383</v>
      </c>
      <c r="EW60">
        <v>2015</v>
      </c>
      <c r="EX60">
        <v>11</v>
      </c>
      <c r="EY60">
        <v>58</v>
      </c>
      <c r="EZ60">
        <f t="shared" ref="EZ60:FA60" si="988">EY60+80</f>
        <v>138</v>
      </c>
      <c r="FA60">
        <f t="shared" si="988"/>
        <v>218</v>
      </c>
      <c r="FB60" s="133">
        <f t="shared" si="16"/>
        <v>1.5797101449275361E-3</v>
      </c>
      <c r="FE60" s="128" t="s">
        <v>1384</v>
      </c>
      <c r="FF60">
        <v>2016</v>
      </c>
      <c r="FG60">
        <v>9</v>
      </c>
      <c r="FH60">
        <v>58</v>
      </c>
      <c r="FI60">
        <f t="shared" ref="FI60:FJ60" si="989">FH60+84</f>
        <v>142</v>
      </c>
      <c r="FJ60">
        <f t="shared" si="989"/>
        <v>226</v>
      </c>
      <c r="FK60" s="133">
        <f t="shared" si="17"/>
        <v>1.5915492957746481E-3</v>
      </c>
      <c r="FN60" s="128" t="s">
        <v>1385</v>
      </c>
      <c r="FO60">
        <v>2017</v>
      </c>
      <c r="FP60">
        <v>10</v>
      </c>
      <c r="FQ60">
        <v>58</v>
      </c>
      <c r="FR60">
        <f t="shared" ref="FR60:FS60" si="990">FQ60+102</f>
        <v>160</v>
      </c>
      <c r="FS60">
        <f t="shared" si="990"/>
        <v>262</v>
      </c>
      <c r="FT60" s="133">
        <f t="shared" si="18"/>
        <v>1.6374999999999998E-3</v>
      </c>
      <c r="FW60" s="128" t="s">
        <v>1386</v>
      </c>
      <c r="FX60">
        <v>2018</v>
      </c>
      <c r="FY60">
        <v>8</v>
      </c>
      <c r="FZ60">
        <v>58</v>
      </c>
      <c r="GA60">
        <f t="shared" ref="GA60:GB60" si="991">FZ60+124</f>
        <v>182</v>
      </c>
      <c r="GB60">
        <f t="shared" si="991"/>
        <v>306</v>
      </c>
      <c r="GC60" s="133">
        <f t="shared" si="19"/>
        <v>1.6813186813186814E-3</v>
      </c>
      <c r="GF60" t="s">
        <v>2162</v>
      </c>
      <c r="GG60">
        <v>2019</v>
      </c>
      <c r="GH60">
        <v>9</v>
      </c>
      <c r="GI60">
        <v>58</v>
      </c>
      <c r="GJ60">
        <f t="shared" ref="GJ60:GK60" si="992">GI60+90</f>
        <v>148</v>
      </c>
      <c r="GK60">
        <f t="shared" si="992"/>
        <v>238</v>
      </c>
      <c r="GL60">
        <v>1.0147142857142857</v>
      </c>
    </row>
    <row r="61" spans="17:194">
      <c r="Q61" s="128" t="s">
        <v>1520</v>
      </c>
      <c r="R61">
        <v>2000</v>
      </c>
      <c r="S61">
        <v>8</v>
      </c>
      <c r="T61">
        <v>59</v>
      </c>
      <c r="U61">
        <f t="shared" si="21"/>
        <v>167</v>
      </c>
      <c r="V61">
        <f t="shared" si="21"/>
        <v>275</v>
      </c>
      <c r="W61" s="140">
        <f t="shared" si="1"/>
        <v>1.6467065868263472E-3</v>
      </c>
      <c r="X61" s="140"/>
      <c r="Z61" s="128" t="s">
        <v>1388</v>
      </c>
      <c r="AA61">
        <v>2001</v>
      </c>
      <c r="AB61">
        <v>8</v>
      </c>
      <c r="AC61">
        <v>59</v>
      </c>
      <c r="AD61">
        <f t="shared" ref="AD61:AE61" si="993">AC61+105</f>
        <v>164</v>
      </c>
      <c r="AE61">
        <f t="shared" si="993"/>
        <v>269</v>
      </c>
      <c r="AF61" s="133">
        <f t="shared" si="2"/>
        <v>1.6402439024390243E-3</v>
      </c>
      <c r="AI61" s="128" t="s">
        <v>1389</v>
      </c>
      <c r="AJ61">
        <v>2002</v>
      </c>
      <c r="AK61">
        <v>8</v>
      </c>
      <c r="AL61">
        <v>59</v>
      </c>
      <c r="AM61">
        <f t="shared" ref="AM61:AN61" si="994">AL61+100</f>
        <v>159</v>
      </c>
      <c r="AN61">
        <f t="shared" si="994"/>
        <v>259</v>
      </c>
      <c r="AO61" s="133">
        <f t="shared" si="3"/>
        <v>1.628930817610063E-3</v>
      </c>
      <c r="AR61" s="128" t="s">
        <v>1390</v>
      </c>
      <c r="AS61">
        <v>2003</v>
      </c>
      <c r="AT61">
        <v>12</v>
      </c>
      <c r="AU61">
        <v>59</v>
      </c>
      <c r="AV61">
        <f t="shared" si="24"/>
        <v>134</v>
      </c>
      <c r="AW61">
        <f t="shared" si="24"/>
        <v>209</v>
      </c>
      <c r="AX61" s="133">
        <f t="shared" si="4"/>
        <v>1.5597014925373134E-3</v>
      </c>
      <c r="BA61" s="128" t="s">
        <v>1391</v>
      </c>
      <c r="BB61">
        <v>2004</v>
      </c>
      <c r="BC61">
        <v>8</v>
      </c>
      <c r="BD61">
        <v>59</v>
      </c>
      <c r="BE61">
        <f t="shared" si="25"/>
        <v>196</v>
      </c>
      <c r="BF61">
        <f t="shared" si="25"/>
        <v>333</v>
      </c>
      <c r="BG61" s="133">
        <f t="shared" si="5"/>
        <v>1.6989795918367348E-3</v>
      </c>
      <c r="BJ61" s="128" t="s">
        <v>1392</v>
      </c>
      <c r="BK61">
        <v>2005</v>
      </c>
      <c r="BL61">
        <v>8</v>
      </c>
      <c r="BM61">
        <v>59</v>
      </c>
      <c r="BN61">
        <f t="shared" ref="BN61:BO61" si="995">BM61+96</f>
        <v>155</v>
      </c>
      <c r="BO61">
        <f t="shared" si="995"/>
        <v>251</v>
      </c>
      <c r="BP61" s="133">
        <f t="shared" si="6"/>
        <v>1.6193548387096774E-3</v>
      </c>
      <c r="BS61" s="128" t="s">
        <v>1393</v>
      </c>
      <c r="BT61">
        <v>2006</v>
      </c>
      <c r="BU61">
        <v>9</v>
      </c>
      <c r="BV61">
        <v>59</v>
      </c>
      <c r="BW61">
        <f t="shared" ref="BW61:BX61" si="996">BV61+115</f>
        <v>174</v>
      </c>
      <c r="BX61">
        <f t="shared" si="996"/>
        <v>289</v>
      </c>
      <c r="BY61" s="133">
        <f t="shared" si="7"/>
        <v>1.660919540229885E-3</v>
      </c>
      <c r="CB61" s="128" t="s">
        <v>1394</v>
      </c>
      <c r="CC61">
        <v>2007</v>
      </c>
      <c r="CD61">
        <v>9</v>
      </c>
      <c r="CE61">
        <v>59</v>
      </c>
      <c r="CF61">
        <f t="shared" ref="CF61:CG61" si="997">CE61+115</f>
        <v>174</v>
      </c>
      <c r="CG61">
        <f t="shared" si="997"/>
        <v>289</v>
      </c>
      <c r="CH61" s="133">
        <f t="shared" si="8"/>
        <v>1.660919540229885E-3</v>
      </c>
      <c r="CK61" s="128" t="s">
        <v>1395</v>
      </c>
      <c r="CL61">
        <v>2008</v>
      </c>
      <c r="CM61">
        <v>9</v>
      </c>
      <c r="CN61">
        <v>59</v>
      </c>
      <c r="CO61">
        <f t="shared" ref="CO61:CP61" si="998">CN61+115</f>
        <v>174</v>
      </c>
      <c r="CP61">
        <f t="shared" si="998"/>
        <v>289</v>
      </c>
      <c r="CQ61" s="133">
        <f t="shared" si="9"/>
        <v>1.660919540229885E-3</v>
      </c>
      <c r="CT61" s="128" t="s">
        <v>1396</v>
      </c>
      <c r="CU61">
        <v>2009</v>
      </c>
      <c r="CV61">
        <v>10</v>
      </c>
      <c r="CW61">
        <v>59</v>
      </c>
      <c r="CX61">
        <f t="shared" ref="CX61:CY61" si="999">CW61+80</f>
        <v>139</v>
      </c>
      <c r="CY61">
        <f t="shared" si="999"/>
        <v>219</v>
      </c>
      <c r="CZ61" s="133">
        <f t="shared" si="10"/>
        <v>1.5755395683453236E-3</v>
      </c>
      <c r="DC61" s="128" t="s">
        <v>1397</v>
      </c>
      <c r="DD61">
        <v>2010</v>
      </c>
      <c r="DE61">
        <v>10</v>
      </c>
      <c r="DF61">
        <v>59</v>
      </c>
      <c r="DG61">
        <f t="shared" ref="DG61:DH61" si="1000">DF61+82</f>
        <v>141</v>
      </c>
      <c r="DH61">
        <f t="shared" si="1000"/>
        <v>223</v>
      </c>
      <c r="DI61" s="133">
        <f t="shared" si="11"/>
        <v>1.5815602836879432E-3</v>
      </c>
      <c r="DL61" s="128" t="s">
        <v>1398</v>
      </c>
      <c r="DM61">
        <v>2011</v>
      </c>
      <c r="DN61">
        <v>10</v>
      </c>
      <c r="DO61">
        <v>59</v>
      </c>
      <c r="DP61">
        <f t="shared" ref="DP61:DQ61" si="1001">DO61+86</f>
        <v>145</v>
      </c>
      <c r="DQ61">
        <f t="shared" si="1001"/>
        <v>231</v>
      </c>
      <c r="DR61" s="133">
        <f t="shared" si="12"/>
        <v>1.5931034482758622E-3</v>
      </c>
      <c r="DU61" s="128" t="s">
        <v>1399</v>
      </c>
      <c r="DV61">
        <v>2012</v>
      </c>
      <c r="DW61">
        <v>11</v>
      </c>
      <c r="DX61">
        <v>59</v>
      </c>
      <c r="DY61">
        <f t="shared" ref="DY61:DZ61" si="1002">DX61+75</f>
        <v>134</v>
      </c>
      <c r="DZ61">
        <f t="shared" si="1002"/>
        <v>209</v>
      </c>
      <c r="EA61" s="133">
        <f t="shared" si="13"/>
        <v>1.5597014925373134E-3</v>
      </c>
      <c r="ED61" s="136" t="s">
        <v>1400</v>
      </c>
      <c r="EE61" s="28">
        <v>2013</v>
      </c>
      <c r="EF61" s="28">
        <v>11</v>
      </c>
      <c r="EG61">
        <v>59</v>
      </c>
      <c r="EH61">
        <f t="shared" ref="EH61:EI61" si="1003">EG61+80</f>
        <v>139</v>
      </c>
      <c r="EI61">
        <f t="shared" si="1003"/>
        <v>219</v>
      </c>
      <c r="EJ61" s="137">
        <f t="shared" si="14"/>
        <v>1.5755395683453236E-3</v>
      </c>
      <c r="EM61" s="128" t="s">
        <v>1401</v>
      </c>
      <c r="EN61">
        <v>2014</v>
      </c>
      <c r="EO61">
        <v>11</v>
      </c>
      <c r="EP61">
        <v>59</v>
      </c>
      <c r="EQ61">
        <f t="shared" ref="EQ61:ER61" si="1004">EP61+71</f>
        <v>130</v>
      </c>
      <c r="ER61">
        <f t="shared" si="1004"/>
        <v>201</v>
      </c>
      <c r="ES61" s="133">
        <f t="shared" si="15"/>
        <v>1.5461538461538462E-3</v>
      </c>
      <c r="EV61" s="128" t="s">
        <v>1402</v>
      </c>
      <c r="EW61">
        <v>2015</v>
      </c>
      <c r="EX61">
        <v>11</v>
      </c>
      <c r="EY61">
        <v>59</v>
      </c>
      <c r="EZ61">
        <f t="shared" ref="EZ61:FA61" si="1005">EY61+80</f>
        <v>139</v>
      </c>
      <c r="FA61">
        <f t="shared" si="1005"/>
        <v>219</v>
      </c>
      <c r="FB61" s="133">
        <f t="shared" si="16"/>
        <v>1.5755395683453236E-3</v>
      </c>
      <c r="FE61" s="128" t="s">
        <v>1403</v>
      </c>
      <c r="FF61">
        <v>2016</v>
      </c>
      <c r="FG61">
        <v>9</v>
      </c>
      <c r="FH61">
        <v>59</v>
      </c>
      <c r="FI61">
        <f t="shared" ref="FI61:FJ61" si="1006">FH61+84</f>
        <v>143</v>
      </c>
      <c r="FJ61">
        <f t="shared" si="1006"/>
        <v>227</v>
      </c>
      <c r="FK61" s="133">
        <f t="shared" si="17"/>
        <v>1.5874125874125876E-3</v>
      </c>
      <c r="FN61" s="128" t="s">
        <v>1404</v>
      </c>
      <c r="FO61">
        <v>2017</v>
      </c>
      <c r="FP61">
        <v>10</v>
      </c>
      <c r="FQ61">
        <v>59</v>
      </c>
      <c r="FR61">
        <f t="shared" ref="FR61:FS61" si="1007">FQ61+102</f>
        <v>161</v>
      </c>
      <c r="FS61">
        <f t="shared" si="1007"/>
        <v>263</v>
      </c>
      <c r="FT61" s="133">
        <f t="shared" si="18"/>
        <v>1.6335403726708076E-3</v>
      </c>
      <c r="FW61" s="128" t="s">
        <v>1405</v>
      </c>
      <c r="FX61">
        <v>2018</v>
      </c>
      <c r="FY61">
        <v>8</v>
      </c>
      <c r="FZ61">
        <v>59</v>
      </c>
      <c r="GA61">
        <f t="shared" ref="GA61:GB61" si="1008">FZ61+124</f>
        <v>183</v>
      </c>
      <c r="GB61">
        <f t="shared" si="1008"/>
        <v>307</v>
      </c>
      <c r="GC61" s="133">
        <f t="shared" si="19"/>
        <v>1.6775956284153007E-3</v>
      </c>
      <c r="GF61" t="s">
        <v>2163</v>
      </c>
      <c r="GG61">
        <v>2019</v>
      </c>
      <c r="GH61">
        <v>9</v>
      </c>
      <c r="GI61">
        <v>59</v>
      </c>
      <c r="GJ61">
        <f t="shared" ref="GJ61:GK61" si="1009">GI61+90</f>
        <v>149</v>
      </c>
      <c r="GK61">
        <f t="shared" si="1009"/>
        <v>239</v>
      </c>
      <c r="GL61">
        <v>2E-3</v>
      </c>
    </row>
    <row r="62" spans="17:194">
      <c r="Q62" s="128" t="s">
        <v>1539</v>
      </c>
      <c r="R62">
        <v>2000</v>
      </c>
      <c r="S62">
        <v>8</v>
      </c>
      <c r="T62">
        <v>60</v>
      </c>
      <c r="U62">
        <f t="shared" si="21"/>
        <v>168</v>
      </c>
      <c r="V62">
        <f t="shared" si="21"/>
        <v>276</v>
      </c>
      <c r="W62" s="140">
        <f t="shared" si="1"/>
        <v>1.6428571428571427E-3</v>
      </c>
      <c r="X62" s="140"/>
      <c r="Z62" s="128" t="s">
        <v>1407</v>
      </c>
      <c r="AA62">
        <v>2001</v>
      </c>
      <c r="AB62">
        <v>8</v>
      </c>
      <c r="AC62">
        <v>60</v>
      </c>
      <c r="AD62">
        <f t="shared" ref="AD62:AE62" si="1010">AC62+105</f>
        <v>165</v>
      </c>
      <c r="AE62">
        <f t="shared" si="1010"/>
        <v>270</v>
      </c>
      <c r="AF62" s="133">
        <f t="shared" si="2"/>
        <v>1.6363636363636365E-3</v>
      </c>
      <c r="AI62" s="128" t="s">
        <v>1408</v>
      </c>
      <c r="AJ62">
        <v>2002</v>
      </c>
      <c r="AK62">
        <v>8</v>
      </c>
      <c r="AL62">
        <v>60</v>
      </c>
      <c r="AM62">
        <f t="shared" ref="AM62:AN62" si="1011">AL62+100</f>
        <v>160</v>
      </c>
      <c r="AN62">
        <f t="shared" si="1011"/>
        <v>260</v>
      </c>
      <c r="AO62" s="133">
        <f t="shared" si="3"/>
        <v>1.6249999999999999E-3</v>
      </c>
      <c r="AR62" s="128" t="s">
        <v>1409</v>
      </c>
      <c r="AS62">
        <v>2003</v>
      </c>
      <c r="AT62">
        <v>12</v>
      </c>
      <c r="AU62">
        <v>60</v>
      </c>
      <c r="AV62">
        <f t="shared" si="24"/>
        <v>135</v>
      </c>
      <c r="AW62">
        <f t="shared" si="24"/>
        <v>210</v>
      </c>
      <c r="AX62" s="133">
        <f t="shared" si="4"/>
        <v>1.5555555555555557E-3</v>
      </c>
      <c r="BA62" s="128" t="s">
        <v>1410</v>
      </c>
      <c r="BB62">
        <v>2004</v>
      </c>
      <c r="BC62">
        <v>8</v>
      </c>
      <c r="BD62">
        <v>60</v>
      </c>
      <c r="BE62">
        <f t="shared" si="25"/>
        <v>197</v>
      </c>
      <c r="BF62">
        <f t="shared" si="25"/>
        <v>334</v>
      </c>
      <c r="BG62" s="133">
        <f t="shared" si="5"/>
        <v>1.6954314720812181E-3</v>
      </c>
      <c r="BJ62" s="128" t="s">
        <v>1411</v>
      </c>
      <c r="BK62">
        <v>2005</v>
      </c>
      <c r="BL62">
        <v>8</v>
      </c>
      <c r="BM62">
        <v>60</v>
      </c>
      <c r="BN62">
        <f t="shared" ref="BN62:BO62" si="1012">BM62+96</f>
        <v>156</v>
      </c>
      <c r="BO62">
        <f t="shared" si="1012"/>
        <v>252</v>
      </c>
      <c r="BP62" s="133">
        <f t="shared" si="6"/>
        <v>1.6153846153846153E-3</v>
      </c>
      <c r="BS62" s="128" t="s">
        <v>1412</v>
      </c>
      <c r="BT62">
        <v>2006</v>
      </c>
      <c r="BU62">
        <v>9</v>
      </c>
      <c r="BV62">
        <v>60</v>
      </c>
      <c r="BW62">
        <f t="shared" ref="BW62:BX62" si="1013">BV62+115</f>
        <v>175</v>
      </c>
      <c r="BX62">
        <f t="shared" si="1013"/>
        <v>290</v>
      </c>
      <c r="BY62" s="133">
        <f t="shared" si="7"/>
        <v>1.6571428571428572E-3</v>
      </c>
      <c r="CB62" s="128" t="s">
        <v>1413</v>
      </c>
      <c r="CC62">
        <v>2007</v>
      </c>
      <c r="CD62">
        <v>9</v>
      </c>
      <c r="CE62">
        <v>60</v>
      </c>
      <c r="CF62">
        <f t="shared" ref="CF62:CG62" si="1014">CE62+115</f>
        <v>175</v>
      </c>
      <c r="CG62">
        <f t="shared" si="1014"/>
        <v>290</v>
      </c>
      <c r="CH62" s="133">
        <f t="shared" si="8"/>
        <v>1.6571428571428572E-3</v>
      </c>
      <c r="CK62" s="128" t="s">
        <v>1414</v>
      </c>
      <c r="CL62">
        <v>2008</v>
      </c>
      <c r="CM62">
        <v>9</v>
      </c>
      <c r="CN62">
        <v>60</v>
      </c>
      <c r="CO62">
        <f t="shared" ref="CO62:CP62" si="1015">CN62+115</f>
        <v>175</v>
      </c>
      <c r="CP62">
        <f t="shared" si="1015"/>
        <v>290</v>
      </c>
      <c r="CQ62" s="133">
        <f t="shared" si="9"/>
        <v>1.6571428571428572E-3</v>
      </c>
      <c r="CT62" s="128" t="s">
        <v>1415</v>
      </c>
      <c r="CU62">
        <v>2009</v>
      </c>
      <c r="CV62">
        <v>10</v>
      </c>
      <c r="CW62">
        <v>60</v>
      </c>
      <c r="CX62">
        <f t="shared" ref="CX62:CY62" si="1016">CW62+80</f>
        <v>140</v>
      </c>
      <c r="CY62">
        <f t="shared" si="1016"/>
        <v>220</v>
      </c>
      <c r="CZ62" s="133">
        <f t="shared" si="10"/>
        <v>1.5714285714285715E-3</v>
      </c>
      <c r="DC62" s="128" t="s">
        <v>1416</v>
      </c>
      <c r="DD62">
        <v>2010</v>
      </c>
      <c r="DE62">
        <v>10</v>
      </c>
      <c r="DF62">
        <v>60</v>
      </c>
      <c r="DG62">
        <f t="shared" ref="DG62:DH62" si="1017">DF62+82</f>
        <v>142</v>
      </c>
      <c r="DH62">
        <f t="shared" si="1017"/>
        <v>224</v>
      </c>
      <c r="DI62" s="133">
        <f t="shared" si="11"/>
        <v>1.5774647887323943E-3</v>
      </c>
      <c r="DL62" s="128" t="s">
        <v>1417</v>
      </c>
      <c r="DM62">
        <v>2011</v>
      </c>
      <c r="DN62">
        <v>10</v>
      </c>
      <c r="DO62">
        <v>60</v>
      </c>
      <c r="DP62">
        <f t="shared" ref="DP62:DQ62" si="1018">DO62+86</f>
        <v>146</v>
      </c>
      <c r="DQ62">
        <f t="shared" si="1018"/>
        <v>232</v>
      </c>
      <c r="DR62" s="133">
        <f t="shared" si="12"/>
        <v>1.5890410958904109E-3</v>
      </c>
      <c r="DU62" s="128" t="s">
        <v>1418</v>
      </c>
      <c r="DV62">
        <v>2012</v>
      </c>
      <c r="DW62">
        <v>11</v>
      </c>
      <c r="DX62">
        <v>60</v>
      </c>
      <c r="DY62">
        <f t="shared" ref="DY62:DZ62" si="1019">DX62+75</f>
        <v>135</v>
      </c>
      <c r="DZ62">
        <f t="shared" si="1019"/>
        <v>210</v>
      </c>
      <c r="EA62" s="133">
        <f t="shared" si="13"/>
        <v>1.5555555555555557E-3</v>
      </c>
      <c r="ED62" s="128" t="s">
        <v>1419</v>
      </c>
      <c r="EE62">
        <v>2013</v>
      </c>
      <c r="EF62">
        <v>12</v>
      </c>
      <c r="EG62">
        <v>60</v>
      </c>
      <c r="EH62">
        <f t="shared" ref="EH62:EI62" si="1020">EG62+80</f>
        <v>140</v>
      </c>
      <c r="EI62">
        <f t="shared" si="1020"/>
        <v>220</v>
      </c>
      <c r="EJ62" s="133">
        <f t="shared" si="14"/>
        <v>1.5714285714285715E-3</v>
      </c>
      <c r="EM62" s="128" t="s">
        <v>1420</v>
      </c>
      <c r="EN62">
        <v>2014</v>
      </c>
      <c r="EO62">
        <v>11</v>
      </c>
      <c r="EP62">
        <v>60</v>
      </c>
      <c r="EQ62">
        <f t="shared" ref="EQ62:ER62" si="1021">EP62+71</f>
        <v>131</v>
      </c>
      <c r="ER62">
        <f t="shared" si="1021"/>
        <v>202</v>
      </c>
      <c r="ES62" s="133">
        <f t="shared" si="15"/>
        <v>1.5419847328244274E-3</v>
      </c>
      <c r="EV62" s="128" t="s">
        <v>1421</v>
      </c>
      <c r="EW62">
        <v>2015</v>
      </c>
      <c r="EX62">
        <v>11</v>
      </c>
      <c r="EY62">
        <v>60</v>
      </c>
      <c r="EZ62">
        <f t="shared" ref="EZ62:FA62" si="1022">EY62+80</f>
        <v>140</v>
      </c>
      <c r="FA62">
        <f t="shared" si="1022"/>
        <v>220</v>
      </c>
      <c r="FB62" s="133">
        <f t="shared" si="16"/>
        <v>1.5714285714285715E-3</v>
      </c>
      <c r="FE62" s="128" t="s">
        <v>1422</v>
      </c>
      <c r="FF62">
        <v>2016</v>
      </c>
      <c r="FG62">
        <v>9</v>
      </c>
      <c r="FH62">
        <v>60</v>
      </c>
      <c r="FI62">
        <f t="shared" ref="FI62:FJ62" si="1023">FH62+84</f>
        <v>144</v>
      </c>
      <c r="FJ62">
        <f t="shared" si="1023"/>
        <v>228</v>
      </c>
      <c r="FK62" s="133">
        <f t="shared" si="17"/>
        <v>1.5833333333333333E-3</v>
      </c>
      <c r="FN62" s="128" t="s">
        <v>1423</v>
      </c>
      <c r="FO62">
        <v>2017</v>
      </c>
      <c r="FP62">
        <v>10</v>
      </c>
      <c r="FQ62">
        <v>60</v>
      </c>
      <c r="FR62">
        <f t="shared" ref="FR62:FS62" si="1024">FQ62+102</f>
        <v>162</v>
      </c>
      <c r="FS62">
        <f t="shared" si="1024"/>
        <v>264</v>
      </c>
      <c r="FT62" s="133">
        <f t="shared" si="18"/>
        <v>1.6296296296296295E-3</v>
      </c>
      <c r="FW62" s="128" t="s">
        <v>1424</v>
      </c>
      <c r="FX62">
        <v>2018</v>
      </c>
      <c r="FY62">
        <v>8</v>
      </c>
      <c r="FZ62">
        <v>60</v>
      </c>
      <c r="GA62">
        <f t="shared" ref="GA62:GB62" si="1025">FZ62+124</f>
        <v>184</v>
      </c>
      <c r="GB62">
        <f t="shared" si="1025"/>
        <v>308</v>
      </c>
      <c r="GC62" s="133">
        <f t="shared" si="19"/>
        <v>1.6739130434782609E-3</v>
      </c>
      <c r="GF62" t="s">
        <v>2164</v>
      </c>
      <c r="GG62">
        <v>2019</v>
      </c>
      <c r="GH62">
        <v>9</v>
      </c>
      <c r="GI62">
        <v>60</v>
      </c>
      <c r="GJ62">
        <f t="shared" ref="GJ62:GK62" si="1026">GI62+90</f>
        <v>150</v>
      </c>
      <c r="GK62">
        <f t="shared" si="1026"/>
        <v>240</v>
      </c>
      <c r="GL62">
        <v>4.5499999999999999E-2</v>
      </c>
    </row>
    <row r="63" spans="17:194">
      <c r="Q63" s="128" t="s">
        <v>1558</v>
      </c>
      <c r="R63">
        <v>2000</v>
      </c>
      <c r="S63">
        <v>8</v>
      </c>
      <c r="T63">
        <v>61</v>
      </c>
      <c r="U63">
        <f t="shared" si="21"/>
        <v>169</v>
      </c>
      <c r="V63">
        <f t="shared" si="21"/>
        <v>277</v>
      </c>
      <c r="W63" s="140">
        <f t="shared" si="1"/>
        <v>1.6390532544378698E-3</v>
      </c>
      <c r="X63" s="140"/>
      <c r="Z63" s="128" t="s">
        <v>1426</v>
      </c>
      <c r="AA63">
        <v>2001</v>
      </c>
      <c r="AB63">
        <v>8</v>
      </c>
      <c r="AC63">
        <v>61</v>
      </c>
      <c r="AD63">
        <f t="shared" ref="AD63:AE63" si="1027">AC63+105</f>
        <v>166</v>
      </c>
      <c r="AE63">
        <f t="shared" si="1027"/>
        <v>271</v>
      </c>
      <c r="AF63" s="133">
        <f t="shared" si="2"/>
        <v>1.6325301204819279E-3</v>
      </c>
      <c r="AI63" s="128" t="s">
        <v>1427</v>
      </c>
      <c r="AJ63">
        <v>2002</v>
      </c>
      <c r="AK63">
        <v>8</v>
      </c>
      <c r="AL63">
        <v>61</v>
      </c>
      <c r="AM63">
        <f t="shared" ref="AM63:AN63" si="1028">AL63+100</f>
        <v>161</v>
      </c>
      <c r="AN63">
        <f t="shared" si="1028"/>
        <v>261</v>
      </c>
      <c r="AO63" s="133">
        <f t="shared" si="3"/>
        <v>1.6211180124223604E-3</v>
      </c>
      <c r="AR63" s="128" t="s">
        <v>1428</v>
      </c>
      <c r="AS63">
        <v>2004</v>
      </c>
      <c r="AT63">
        <v>1</v>
      </c>
      <c r="AU63">
        <v>61</v>
      </c>
      <c r="AV63">
        <f t="shared" si="24"/>
        <v>136</v>
      </c>
      <c r="AW63">
        <f t="shared" si="24"/>
        <v>211</v>
      </c>
      <c r="AX63" s="133">
        <f t="shared" si="4"/>
        <v>1.5514705882352941E-3</v>
      </c>
      <c r="BA63" s="128" t="s">
        <v>1429</v>
      </c>
      <c r="BB63">
        <v>2004</v>
      </c>
      <c r="BC63">
        <v>8</v>
      </c>
      <c r="BD63">
        <v>61</v>
      </c>
      <c r="BE63">
        <f t="shared" si="25"/>
        <v>198</v>
      </c>
      <c r="BF63">
        <f t="shared" si="25"/>
        <v>335</v>
      </c>
      <c r="BG63" s="133">
        <f t="shared" si="5"/>
        <v>1.6919191919191918E-3</v>
      </c>
      <c r="BJ63" s="128" t="s">
        <v>1430</v>
      </c>
      <c r="BK63">
        <v>2005</v>
      </c>
      <c r="BL63">
        <v>9</v>
      </c>
      <c r="BM63">
        <v>61</v>
      </c>
      <c r="BN63">
        <f t="shared" ref="BN63:BO63" si="1029">BM63+96</f>
        <v>157</v>
      </c>
      <c r="BO63">
        <f t="shared" si="1029"/>
        <v>253</v>
      </c>
      <c r="BP63" s="133">
        <f t="shared" si="6"/>
        <v>1.6114649681528664E-3</v>
      </c>
      <c r="BS63" s="128" t="s">
        <v>1431</v>
      </c>
      <c r="BT63">
        <v>2006</v>
      </c>
      <c r="BU63">
        <v>9</v>
      </c>
      <c r="BV63">
        <v>61</v>
      </c>
      <c r="BW63">
        <f t="shared" ref="BW63:BX63" si="1030">BV63+115</f>
        <v>176</v>
      </c>
      <c r="BX63">
        <f t="shared" si="1030"/>
        <v>291</v>
      </c>
      <c r="BY63" s="133">
        <f t="shared" si="7"/>
        <v>1.6534090909090908E-3</v>
      </c>
      <c r="CB63" s="128" t="s">
        <v>1432</v>
      </c>
      <c r="CC63">
        <v>2007</v>
      </c>
      <c r="CD63">
        <v>9</v>
      </c>
      <c r="CE63">
        <v>61</v>
      </c>
      <c r="CF63">
        <f t="shared" ref="CF63:CG63" si="1031">CE63+115</f>
        <v>176</v>
      </c>
      <c r="CG63">
        <f t="shared" si="1031"/>
        <v>291</v>
      </c>
      <c r="CH63" s="133">
        <f t="shared" si="8"/>
        <v>1.6534090909090908E-3</v>
      </c>
      <c r="CK63" s="128" t="s">
        <v>1433</v>
      </c>
      <c r="CL63">
        <v>2008</v>
      </c>
      <c r="CM63">
        <v>9</v>
      </c>
      <c r="CN63">
        <v>61</v>
      </c>
      <c r="CO63">
        <f t="shared" ref="CO63:CP63" si="1032">CN63+115</f>
        <v>176</v>
      </c>
      <c r="CP63">
        <f t="shared" si="1032"/>
        <v>291</v>
      </c>
      <c r="CQ63" s="133">
        <f t="shared" si="9"/>
        <v>1.6534090909090908E-3</v>
      </c>
      <c r="CT63" s="128" t="s">
        <v>1434</v>
      </c>
      <c r="CU63">
        <v>2009</v>
      </c>
      <c r="CV63">
        <v>10</v>
      </c>
      <c r="CW63">
        <v>61</v>
      </c>
      <c r="CX63">
        <f t="shared" ref="CX63:CY63" si="1033">CW63+80</f>
        <v>141</v>
      </c>
      <c r="CY63">
        <f t="shared" si="1033"/>
        <v>221</v>
      </c>
      <c r="CZ63" s="133">
        <f t="shared" si="10"/>
        <v>1.5673758865248227E-3</v>
      </c>
      <c r="DC63" s="128" t="s">
        <v>1435</v>
      </c>
      <c r="DD63">
        <v>2010</v>
      </c>
      <c r="DE63">
        <v>10</v>
      </c>
      <c r="DF63">
        <v>61</v>
      </c>
      <c r="DG63">
        <f t="shared" ref="DG63:DH63" si="1034">DF63+82</f>
        <v>143</v>
      </c>
      <c r="DH63">
        <f t="shared" si="1034"/>
        <v>225</v>
      </c>
      <c r="DI63" s="133">
        <f t="shared" si="11"/>
        <v>1.5734265734265733E-3</v>
      </c>
      <c r="DL63" s="128" t="s">
        <v>1436</v>
      </c>
      <c r="DM63">
        <v>2011</v>
      </c>
      <c r="DN63">
        <v>10</v>
      </c>
      <c r="DO63">
        <v>61</v>
      </c>
      <c r="DP63">
        <f t="shared" ref="DP63:DQ63" si="1035">DO63+86</f>
        <v>147</v>
      </c>
      <c r="DQ63">
        <f t="shared" si="1035"/>
        <v>233</v>
      </c>
      <c r="DR63" s="133">
        <f t="shared" si="12"/>
        <v>1.5850340136054422E-3</v>
      </c>
      <c r="DU63" s="128" t="s">
        <v>1437</v>
      </c>
      <c r="DV63">
        <v>2012</v>
      </c>
      <c r="DW63">
        <v>11</v>
      </c>
      <c r="DX63">
        <v>61</v>
      </c>
      <c r="DY63">
        <f t="shared" ref="DY63:DZ63" si="1036">DX63+75</f>
        <v>136</v>
      </c>
      <c r="DZ63">
        <f t="shared" si="1036"/>
        <v>211</v>
      </c>
      <c r="EA63" s="133">
        <f t="shared" si="13"/>
        <v>1.5514705882352941E-3</v>
      </c>
      <c r="ED63" s="128" t="s">
        <v>1438</v>
      </c>
      <c r="EE63">
        <v>2013</v>
      </c>
      <c r="EF63">
        <v>12</v>
      </c>
      <c r="EG63">
        <v>61</v>
      </c>
      <c r="EH63">
        <f t="shared" ref="EH63:EI63" si="1037">EG63+80</f>
        <v>141</v>
      </c>
      <c r="EI63">
        <f t="shared" si="1037"/>
        <v>221</v>
      </c>
      <c r="EJ63" s="133">
        <f t="shared" si="14"/>
        <v>1.5673758865248227E-3</v>
      </c>
      <c r="EM63" s="128" t="s">
        <v>1439</v>
      </c>
      <c r="EN63">
        <v>2014</v>
      </c>
      <c r="EO63">
        <v>11</v>
      </c>
      <c r="EP63">
        <v>61</v>
      </c>
      <c r="EQ63">
        <f t="shared" ref="EQ63:ER63" si="1038">EP63+71</f>
        <v>132</v>
      </c>
      <c r="ER63">
        <f t="shared" si="1038"/>
        <v>203</v>
      </c>
      <c r="ES63" s="133">
        <f t="shared" si="15"/>
        <v>1.5378787878787879E-3</v>
      </c>
      <c r="EV63" s="128" t="s">
        <v>1440</v>
      </c>
      <c r="EW63">
        <v>2015</v>
      </c>
      <c r="EX63">
        <v>11</v>
      </c>
      <c r="EY63">
        <v>61</v>
      </c>
      <c r="EZ63">
        <f t="shared" ref="EZ63:FA63" si="1039">EY63+80</f>
        <v>141</v>
      </c>
      <c r="FA63">
        <f t="shared" si="1039"/>
        <v>221</v>
      </c>
      <c r="FB63" s="133">
        <f t="shared" si="16"/>
        <v>1.5673758865248227E-3</v>
      </c>
      <c r="FE63" s="128" t="s">
        <v>1441</v>
      </c>
      <c r="FF63">
        <v>2016</v>
      </c>
      <c r="FG63">
        <v>9</v>
      </c>
      <c r="FH63">
        <v>61</v>
      </c>
      <c r="FI63">
        <f t="shared" ref="FI63:FJ63" si="1040">FH63+84</f>
        <v>145</v>
      </c>
      <c r="FJ63">
        <f t="shared" si="1040"/>
        <v>229</v>
      </c>
      <c r="FK63" s="133">
        <f t="shared" si="17"/>
        <v>1.5793103448275862E-3</v>
      </c>
      <c r="FN63" s="128" t="s">
        <v>1442</v>
      </c>
      <c r="FO63">
        <v>2017</v>
      </c>
      <c r="FP63">
        <v>10</v>
      </c>
      <c r="FQ63">
        <v>61</v>
      </c>
      <c r="FR63">
        <f t="shared" ref="FR63:FS63" si="1041">FQ63+102</f>
        <v>163</v>
      </c>
      <c r="FS63">
        <f t="shared" si="1041"/>
        <v>265</v>
      </c>
      <c r="FT63" s="133">
        <f t="shared" si="18"/>
        <v>1.625766871165644E-3</v>
      </c>
      <c r="FW63" s="128" t="s">
        <v>1443</v>
      </c>
      <c r="FX63">
        <v>2018</v>
      </c>
      <c r="FY63">
        <v>8</v>
      </c>
      <c r="FZ63">
        <v>61</v>
      </c>
      <c r="GA63">
        <f t="shared" ref="GA63:GB63" si="1042">FZ63+124</f>
        <v>185</v>
      </c>
      <c r="GB63">
        <f t="shared" si="1042"/>
        <v>309</v>
      </c>
      <c r="GC63" s="133">
        <f t="shared" si="19"/>
        <v>1.6702702702702703E-3</v>
      </c>
      <c r="GF63" t="s">
        <v>2165</v>
      </c>
      <c r="GG63">
        <v>2019</v>
      </c>
      <c r="GH63">
        <v>9</v>
      </c>
      <c r="GI63">
        <v>61</v>
      </c>
      <c r="GJ63">
        <f t="shared" ref="GJ63:GK63" si="1043">GI63+90</f>
        <v>151</v>
      </c>
      <c r="GK63">
        <f t="shared" si="1043"/>
        <v>241</v>
      </c>
      <c r="GL63">
        <v>7.7499999999999999E-2</v>
      </c>
    </row>
    <row r="64" spans="17:194">
      <c r="Q64" s="128" t="s">
        <v>1577</v>
      </c>
      <c r="R64">
        <v>2000</v>
      </c>
      <c r="S64">
        <v>8</v>
      </c>
      <c r="T64">
        <v>62</v>
      </c>
      <c r="U64">
        <f t="shared" si="21"/>
        <v>170</v>
      </c>
      <c r="V64">
        <f t="shared" si="21"/>
        <v>278</v>
      </c>
      <c r="W64" s="140">
        <f t="shared" si="1"/>
        <v>1.6352941176470588E-3</v>
      </c>
      <c r="X64" s="140"/>
      <c r="Z64" s="128" t="s">
        <v>1445</v>
      </c>
      <c r="AA64">
        <v>2001</v>
      </c>
      <c r="AB64">
        <v>8</v>
      </c>
      <c r="AC64">
        <v>62</v>
      </c>
      <c r="AD64">
        <f t="shared" ref="AD64:AE64" si="1044">AC64+105</f>
        <v>167</v>
      </c>
      <c r="AE64">
        <f t="shared" si="1044"/>
        <v>272</v>
      </c>
      <c r="AF64" s="133">
        <f t="shared" si="2"/>
        <v>1.6287425149700599E-3</v>
      </c>
      <c r="AI64" s="128" t="s">
        <v>1446</v>
      </c>
      <c r="AJ64">
        <v>2002</v>
      </c>
      <c r="AK64">
        <v>9</v>
      </c>
      <c r="AL64">
        <v>62</v>
      </c>
      <c r="AM64">
        <f t="shared" ref="AM64:AN64" si="1045">AL64+100</f>
        <v>162</v>
      </c>
      <c r="AN64">
        <f t="shared" si="1045"/>
        <v>262</v>
      </c>
      <c r="AO64" s="133">
        <f t="shared" si="3"/>
        <v>1.6172839506172841E-3</v>
      </c>
      <c r="AR64" s="128" t="s">
        <v>1447</v>
      </c>
      <c r="AS64">
        <v>2004</v>
      </c>
      <c r="AT64">
        <v>1</v>
      </c>
      <c r="AU64">
        <v>62</v>
      </c>
      <c r="AV64">
        <f t="shared" si="24"/>
        <v>137</v>
      </c>
      <c r="AW64">
        <f t="shared" si="24"/>
        <v>212</v>
      </c>
      <c r="AX64" s="133">
        <f t="shared" si="4"/>
        <v>1.5474452554744527E-3</v>
      </c>
      <c r="BA64" s="128" t="s">
        <v>1448</v>
      </c>
      <c r="BB64">
        <v>2004</v>
      </c>
      <c r="BC64">
        <v>8</v>
      </c>
      <c r="BD64">
        <v>62</v>
      </c>
      <c r="BE64">
        <f t="shared" si="25"/>
        <v>199</v>
      </c>
      <c r="BF64">
        <f t="shared" si="25"/>
        <v>336</v>
      </c>
      <c r="BG64" s="133">
        <f t="shared" si="5"/>
        <v>1.6884422110552764E-3</v>
      </c>
      <c r="BJ64" s="128" t="s">
        <v>1449</v>
      </c>
      <c r="BK64">
        <v>2005</v>
      </c>
      <c r="BL64">
        <v>9</v>
      </c>
      <c r="BM64">
        <v>62</v>
      </c>
      <c r="BN64">
        <f t="shared" ref="BN64:BO64" si="1046">BM64+96</f>
        <v>158</v>
      </c>
      <c r="BO64">
        <f t="shared" si="1046"/>
        <v>254</v>
      </c>
      <c r="BP64" s="133">
        <f t="shared" si="6"/>
        <v>1.6075949367088606E-3</v>
      </c>
      <c r="BS64" s="128" t="s">
        <v>1450</v>
      </c>
      <c r="BT64">
        <v>2006</v>
      </c>
      <c r="BU64">
        <v>9</v>
      </c>
      <c r="BV64">
        <v>62</v>
      </c>
      <c r="BW64">
        <f t="shared" ref="BW64:BX64" si="1047">BV64+115</f>
        <v>177</v>
      </c>
      <c r="BX64">
        <f t="shared" si="1047"/>
        <v>292</v>
      </c>
      <c r="BY64" s="133">
        <f t="shared" si="7"/>
        <v>1.6497175141242937E-3</v>
      </c>
      <c r="CB64" s="128" t="s">
        <v>1451</v>
      </c>
      <c r="CC64">
        <v>2007</v>
      </c>
      <c r="CD64">
        <v>9</v>
      </c>
      <c r="CE64">
        <v>62</v>
      </c>
      <c r="CF64">
        <f t="shared" ref="CF64:CG64" si="1048">CE64+115</f>
        <v>177</v>
      </c>
      <c r="CG64">
        <f t="shared" si="1048"/>
        <v>292</v>
      </c>
      <c r="CH64" s="133">
        <f t="shared" si="8"/>
        <v>1.6497175141242937E-3</v>
      </c>
      <c r="CK64" s="128" t="s">
        <v>1452</v>
      </c>
      <c r="CL64">
        <v>2008</v>
      </c>
      <c r="CM64">
        <v>9</v>
      </c>
      <c r="CN64">
        <v>62</v>
      </c>
      <c r="CO64">
        <f t="shared" ref="CO64:CP64" si="1049">CN64+115</f>
        <v>177</v>
      </c>
      <c r="CP64">
        <f t="shared" si="1049"/>
        <v>292</v>
      </c>
      <c r="CQ64" s="133">
        <f t="shared" si="9"/>
        <v>1.6497175141242937E-3</v>
      </c>
      <c r="CT64" s="128" t="s">
        <v>1453</v>
      </c>
      <c r="CU64">
        <v>2009</v>
      </c>
      <c r="CV64">
        <v>10</v>
      </c>
      <c r="CW64">
        <v>62</v>
      </c>
      <c r="CX64">
        <f t="shared" ref="CX64:CY64" si="1050">CW64+80</f>
        <v>142</v>
      </c>
      <c r="CY64">
        <f t="shared" si="1050"/>
        <v>222</v>
      </c>
      <c r="CZ64" s="133">
        <f t="shared" si="10"/>
        <v>1.5633802816901407E-3</v>
      </c>
      <c r="DC64" s="128" t="s">
        <v>1454</v>
      </c>
      <c r="DD64">
        <v>2010</v>
      </c>
      <c r="DE64">
        <v>10</v>
      </c>
      <c r="DF64">
        <v>62</v>
      </c>
      <c r="DG64">
        <f t="shared" ref="DG64:DH64" si="1051">DF64+82</f>
        <v>144</v>
      </c>
      <c r="DH64">
        <f t="shared" si="1051"/>
        <v>226</v>
      </c>
      <c r="DI64" s="133">
        <f t="shared" si="11"/>
        <v>1.5694444444444445E-3</v>
      </c>
      <c r="DL64" s="128" t="s">
        <v>1455</v>
      </c>
      <c r="DM64">
        <v>2011</v>
      </c>
      <c r="DN64">
        <v>10</v>
      </c>
      <c r="DO64">
        <v>62</v>
      </c>
      <c r="DP64">
        <f t="shared" ref="DP64:DQ64" si="1052">DO64+86</f>
        <v>148</v>
      </c>
      <c r="DQ64">
        <f t="shared" si="1052"/>
        <v>234</v>
      </c>
      <c r="DR64" s="133">
        <f t="shared" si="12"/>
        <v>1.5810810810810811E-3</v>
      </c>
      <c r="DU64" s="128" t="s">
        <v>1456</v>
      </c>
      <c r="DV64">
        <v>2012</v>
      </c>
      <c r="DW64">
        <v>11</v>
      </c>
      <c r="DX64">
        <v>62</v>
      </c>
      <c r="DY64">
        <f t="shared" ref="DY64:DZ64" si="1053">DX64+75</f>
        <v>137</v>
      </c>
      <c r="DZ64">
        <f t="shared" si="1053"/>
        <v>212</v>
      </c>
      <c r="EA64" s="133">
        <f t="shared" si="13"/>
        <v>1.5474452554744527E-3</v>
      </c>
      <c r="ED64" s="128" t="s">
        <v>1457</v>
      </c>
      <c r="EE64">
        <v>2013</v>
      </c>
      <c r="EF64">
        <v>12</v>
      </c>
      <c r="EG64">
        <v>62</v>
      </c>
      <c r="EH64">
        <f t="shared" ref="EH64:EI64" si="1054">EG64+80</f>
        <v>142</v>
      </c>
      <c r="EI64">
        <f t="shared" si="1054"/>
        <v>222</v>
      </c>
      <c r="EJ64" s="133">
        <f t="shared" si="14"/>
        <v>1.5633802816901407E-3</v>
      </c>
      <c r="EM64" s="128" t="s">
        <v>1458</v>
      </c>
      <c r="EN64">
        <v>2014</v>
      </c>
      <c r="EO64">
        <v>11</v>
      </c>
      <c r="EP64">
        <v>62</v>
      </c>
      <c r="EQ64">
        <f t="shared" ref="EQ64:ER64" si="1055">EP64+71</f>
        <v>133</v>
      </c>
      <c r="ER64">
        <f t="shared" si="1055"/>
        <v>204</v>
      </c>
      <c r="ES64" s="133">
        <f t="shared" si="15"/>
        <v>1.5338345864661653E-3</v>
      </c>
      <c r="EV64" s="128" t="s">
        <v>1459</v>
      </c>
      <c r="EW64">
        <v>2015</v>
      </c>
      <c r="EX64">
        <v>11</v>
      </c>
      <c r="EY64">
        <v>62</v>
      </c>
      <c r="EZ64">
        <f t="shared" ref="EZ64:FA64" si="1056">EY64+80</f>
        <v>142</v>
      </c>
      <c r="FA64">
        <f t="shared" si="1056"/>
        <v>222</v>
      </c>
      <c r="FB64" s="133">
        <f t="shared" si="16"/>
        <v>1.5633802816901407E-3</v>
      </c>
      <c r="FE64" s="128" t="s">
        <v>1460</v>
      </c>
      <c r="FF64">
        <v>2016</v>
      </c>
      <c r="FG64">
        <v>10</v>
      </c>
      <c r="FH64">
        <v>62</v>
      </c>
      <c r="FI64">
        <f t="shared" ref="FI64:FJ64" si="1057">FH64+84</f>
        <v>146</v>
      </c>
      <c r="FJ64">
        <f t="shared" si="1057"/>
        <v>230</v>
      </c>
      <c r="FK64" s="133">
        <f t="shared" si="17"/>
        <v>1.5753424657534247E-3</v>
      </c>
      <c r="FN64" s="128" t="s">
        <v>1461</v>
      </c>
      <c r="FO64">
        <v>2017</v>
      </c>
      <c r="FP64">
        <v>10</v>
      </c>
      <c r="FQ64">
        <v>62</v>
      </c>
      <c r="FR64">
        <f t="shared" ref="FR64:FS64" si="1058">FQ64+102</f>
        <v>164</v>
      </c>
      <c r="FS64">
        <f t="shared" si="1058"/>
        <v>266</v>
      </c>
      <c r="FT64" s="133">
        <f t="shared" si="18"/>
        <v>1.6219512195121953E-3</v>
      </c>
      <c r="FW64" s="128" t="s">
        <v>1462</v>
      </c>
      <c r="FX64">
        <v>2018</v>
      </c>
      <c r="FY64">
        <v>8</v>
      </c>
      <c r="FZ64">
        <v>62</v>
      </c>
      <c r="GA64">
        <f t="shared" ref="GA64:GB64" si="1059">FZ64+124</f>
        <v>186</v>
      </c>
      <c r="GB64">
        <f t="shared" si="1059"/>
        <v>310</v>
      </c>
      <c r="GC64" s="133">
        <f t="shared" si="19"/>
        <v>1.6666666666666668E-3</v>
      </c>
      <c r="GF64" t="s">
        <v>2166</v>
      </c>
      <c r="GG64">
        <v>2019</v>
      </c>
      <c r="GH64">
        <v>9</v>
      </c>
      <c r="GI64">
        <v>62</v>
      </c>
      <c r="GJ64">
        <f t="shared" ref="GJ64:GK64" si="1060">GI64+90</f>
        <v>152</v>
      </c>
      <c r="GK64">
        <f t="shared" si="1060"/>
        <v>242</v>
      </c>
      <c r="GL64">
        <v>6.4285714285714293E-2</v>
      </c>
    </row>
    <row r="65" spans="17:194">
      <c r="Q65" s="128" t="s">
        <v>1596</v>
      </c>
      <c r="R65">
        <v>2000</v>
      </c>
      <c r="S65">
        <v>8</v>
      </c>
      <c r="T65">
        <v>63</v>
      </c>
      <c r="U65">
        <f t="shared" si="21"/>
        <v>171</v>
      </c>
      <c r="V65">
        <f t="shared" si="21"/>
        <v>279</v>
      </c>
      <c r="W65" s="140">
        <f t="shared" si="1"/>
        <v>1.631578947368421E-3</v>
      </c>
      <c r="X65" s="140"/>
      <c r="Z65" s="128" t="s">
        <v>1464</v>
      </c>
      <c r="AA65">
        <v>2001</v>
      </c>
      <c r="AB65">
        <v>8</v>
      </c>
      <c r="AC65">
        <v>63</v>
      </c>
      <c r="AD65">
        <f t="shared" ref="AD65:AE65" si="1061">AC65+105</f>
        <v>168</v>
      </c>
      <c r="AE65">
        <f t="shared" si="1061"/>
        <v>273</v>
      </c>
      <c r="AF65" s="133">
        <f t="shared" si="2"/>
        <v>1.6249999999999999E-3</v>
      </c>
      <c r="AI65" s="128" t="s">
        <v>1465</v>
      </c>
      <c r="AJ65">
        <v>2002</v>
      </c>
      <c r="AK65">
        <v>9</v>
      </c>
      <c r="AL65">
        <v>63</v>
      </c>
      <c r="AM65">
        <f t="shared" ref="AM65:AN65" si="1062">AL65+100</f>
        <v>163</v>
      </c>
      <c r="AN65">
        <f t="shared" si="1062"/>
        <v>263</v>
      </c>
      <c r="AO65" s="133">
        <f t="shared" si="3"/>
        <v>1.6134969325153374E-3</v>
      </c>
      <c r="AR65" s="128" t="s">
        <v>1466</v>
      </c>
      <c r="AS65">
        <v>2004</v>
      </c>
      <c r="AT65">
        <v>1</v>
      </c>
      <c r="AU65">
        <v>63</v>
      </c>
      <c r="AV65">
        <f t="shared" si="24"/>
        <v>138</v>
      </c>
      <c r="AW65">
        <f t="shared" si="24"/>
        <v>213</v>
      </c>
      <c r="AX65" s="133">
        <f t="shared" si="4"/>
        <v>1.5434782608695651E-3</v>
      </c>
      <c r="BA65" s="128" t="s">
        <v>1467</v>
      </c>
      <c r="BB65">
        <v>2004</v>
      </c>
      <c r="BC65">
        <v>8</v>
      </c>
      <c r="BD65">
        <v>63</v>
      </c>
      <c r="BE65">
        <f t="shared" si="25"/>
        <v>200</v>
      </c>
      <c r="BF65">
        <f t="shared" si="25"/>
        <v>337</v>
      </c>
      <c r="BG65" s="133">
        <f t="shared" si="5"/>
        <v>1.6850000000000001E-3</v>
      </c>
      <c r="BJ65" s="128" t="s">
        <v>1468</v>
      </c>
      <c r="BK65">
        <v>2005</v>
      </c>
      <c r="BL65">
        <v>9</v>
      </c>
      <c r="BM65">
        <v>63</v>
      </c>
      <c r="BN65">
        <f t="shared" ref="BN65:BO65" si="1063">BM65+96</f>
        <v>159</v>
      </c>
      <c r="BO65">
        <f t="shared" si="1063"/>
        <v>255</v>
      </c>
      <c r="BP65" s="133">
        <f t="shared" si="6"/>
        <v>1.6037735849056605E-3</v>
      </c>
      <c r="BS65" s="128" t="s">
        <v>1469</v>
      </c>
      <c r="BT65">
        <v>2006</v>
      </c>
      <c r="BU65">
        <v>9</v>
      </c>
      <c r="BV65">
        <v>63</v>
      </c>
      <c r="BW65">
        <f t="shared" ref="BW65:BX65" si="1064">BV65+115</f>
        <v>178</v>
      </c>
      <c r="BX65">
        <f t="shared" si="1064"/>
        <v>293</v>
      </c>
      <c r="BY65" s="133">
        <f t="shared" si="7"/>
        <v>1.6460674157303371E-3</v>
      </c>
      <c r="CB65" s="128" t="s">
        <v>1470</v>
      </c>
      <c r="CC65">
        <v>2007</v>
      </c>
      <c r="CD65">
        <v>10</v>
      </c>
      <c r="CE65">
        <v>63</v>
      </c>
      <c r="CF65">
        <f t="shared" ref="CF65:CG65" si="1065">CE65+115</f>
        <v>178</v>
      </c>
      <c r="CG65">
        <f t="shared" si="1065"/>
        <v>293</v>
      </c>
      <c r="CH65" s="133">
        <f t="shared" si="8"/>
        <v>1.6460674157303371E-3</v>
      </c>
      <c r="CK65" s="128" t="s">
        <v>1471</v>
      </c>
      <c r="CL65">
        <v>2008</v>
      </c>
      <c r="CM65">
        <v>9</v>
      </c>
      <c r="CN65">
        <v>63</v>
      </c>
      <c r="CO65">
        <f t="shared" ref="CO65:CP65" si="1066">CN65+115</f>
        <v>178</v>
      </c>
      <c r="CP65">
        <f t="shared" si="1066"/>
        <v>293</v>
      </c>
      <c r="CQ65" s="133">
        <f t="shared" si="9"/>
        <v>1.6460674157303371E-3</v>
      </c>
      <c r="CT65" s="128" t="s">
        <v>1472</v>
      </c>
      <c r="CU65">
        <v>2009</v>
      </c>
      <c r="CV65">
        <v>10</v>
      </c>
      <c r="CW65">
        <v>63</v>
      </c>
      <c r="CX65">
        <f t="shared" ref="CX65:CY65" si="1067">CW65+80</f>
        <v>143</v>
      </c>
      <c r="CY65">
        <f t="shared" si="1067"/>
        <v>223</v>
      </c>
      <c r="CZ65" s="133">
        <f t="shared" si="10"/>
        <v>1.5594405594405595E-3</v>
      </c>
      <c r="DC65" s="128" t="s">
        <v>1473</v>
      </c>
      <c r="DD65">
        <v>2010</v>
      </c>
      <c r="DE65">
        <v>10</v>
      </c>
      <c r="DF65">
        <v>63</v>
      </c>
      <c r="DG65">
        <f t="shared" ref="DG65:DH65" si="1068">DF65+82</f>
        <v>145</v>
      </c>
      <c r="DH65">
        <f t="shared" si="1068"/>
        <v>227</v>
      </c>
      <c r="DI65" s="133">
        <f t="shared" si="11"/>
        <v>1.5655172413793104E-3</v>
      </c>
      <c r="DL65" s="128" t="s">
        <v>1474</v>
      </c>
      <c r="DM65">
        <v>2011</v>
      </c>
      <c r="DN65">
        <v>10</v>
      </c>
      <c r="DO65">
        <v>63</v>
      </c>
      <c r="DP65">
        <f t="shared" ref="DP65:DQ65" si="1069">DO65+86</f>
        <v>149</v>
      </c>
      <c r="DQ65">
        <f t="shared" si="1069"/>
        <v>235</v>
      </c>
      <c r="DR65" s="133">
        <f t="shared" si="12"/>
        <v>1.5771812080536912E-3</v>
      </c>
      <c r="DU65" s="128" t="s">
        <v>1475</v>
      </c>
      <c r="DV65">
        <v>2012</v>
      </c>
      <c r="DW65">
        <v>11</v>
      </c>
      <c r="DX65">
        <v>63</v>
      </c>
      <c r="DY65">
        <f t="shared" ref="DY65:DZ65" si="1070">DX65+75</f>
        <v>138</v>
      </c>
      <c r="DZ65">
        <f t="shared" si="1070"/>
        <v>213</v>
      </c>
      <c r="EA65" s="133">
        <f t="shared" si="13"/>
        <v>1.5434782608695651E-3</v>
      </c>
      <c r="ED65" s="128" t="s">
        <v>1476</v>
      </c>
      <c r="EE65">
        <v>2013</v>
      </c>
      <c r="EF65">
        <v>12</v>
      </c>
      <c r="EG65">
        <v>63</v>
      </c>
      <c r="EH65">
        <f t="shared" ref="EH65:EI65" si="1071">EG65+80</f>
        <v>143</v>
      </c>
      <c r="EI65">
        <f t="shared" si="1071"/>
        <v>223</v>
      </c>
      <c r="EJ65" s="133">
        <f t="shared" si="14"/>
        <v>1.5594405594405595E-3</v>
      </c>
      <c r="EM65" s="128" t="s">
        <v>1477</v>
      </c>
      <c r="EN65">
        <v>2014</v>
      </c>
      <c r="EO65">
        <v>11</v>
      </c>
      <c r="EP65">
        <v>63</v>
      </c>
      <c r="EQ65">
        <f t="shared" ref="EQ65:ER65" si="1072">EP65+71</f>
        <v>134</v>
      </c>
      <c r="ER65">
        <f t="shared" si="1072"/>
        <v>205</v>
      </c>
      <c r="ES65" s="133">
        <f t="shared" si="15"/>
        <v>1.5298507462686568E-3</v>
      </c>
      <c r="EV65" s="128" t="s">
        <v>1478</v>
      </c>
      <c r="EW65">
        <v>2015</v>
      </c>
      <c r="EX65">
        <v>11</v>
      </c>
      <c r="EY65">
        <v>63</v>
      </c>
      <c r="EZ65">
        <f t="shared" ref="EZ65:FA65" si="1073">EY65+80</f>
        <v>143</v>
      </c>
      <c r="FA65">
        <f t="shared" si="1073"/>
        <v>223</v>
      </c>
      <c r="FB65" s="133">
        <f t="shared" si="16"/>
        <v>1.5594405594405595E-3</v>
      </c>
      <c r="FE65" s="128" t="s">
        <v>1479</v>
      </c>
      <c r="FF65">
        <v>2016</v>
      </c>
      <c r="FG65">
        <v>10</v>
      </c>
      <c r="FH65">
        <v>63</v>
      </c>
      <c r="FI65">
        <f t="shared" ref="FI65:FJ65" si="1074">FH65+84</f>
        <v>147</v>
      </c>
      <c r="FJ65">
        <f t="shared" si="1074"/>
        <v>231</v>
      </c>
      <c r="FK65" s="133">
        <f t="shared" si="17"/>
        <v>1.5714285714285715E-3</v>
      </c>
      <c r="FN65" s="128" t="s">
        <v>1480</v>
      </c>
      <c r="FO65">
        <v>2017</v>
      </c>
      <c r="FP65">
        <v>10</v>
      </c>
      <c r="FQ65">
        <v>63</v>
      </c>
      <c r="FR65">
        <f t="shared" ref="FR65:FS65" si="1075">FQ65+102</f>
        <v>165</v>
      </c>
      <c r="FS65">
        <f t="shared" si="1075"/>
        <v>267</v>
      </c>
      <c r="FT65" s="133">
        <f t="shared" si="18"/>
        <v>1.6181818181818181E-3</v>
      </c>
      <c r="FW65" s="128" t="s">
        <v>1481</v>
      </c>
      <c r="FX65">
        <v>2018</v>
      </c>
      <c r="FY65">
        <v>9</v>
      </c>
      <c r="FZ65">
        <v>63</v>
      </c>
      <c r="GA65">
        <f t="shared" ref="GA65:GB65" si="1076">FZ65+124</f>
        <v>187</v>
      </c>
      <c r="GB65">
        <f t="shared" si="1076"/>
        <v>311</v>
      </c>
      <c r="GC65" s="133">
        <f t="shared" si="19"/>
        <v>1.6631016042780748E-3</v>
      </c>
      <c r="GF65" t="s">
        <v>2167</v>
      </c>
      <c r="GG65">
        <v>2019</v>
      </c>
      <c r="GH65">
        <v>10</v>
      </c>
      <c r="GI65">
        <v>63</v>
      </c>
      <c r="GJ65">
        <f t="shared" ref="GJ65:GK65" si="1077">GI65+90</f>
        <v>153</v>
      </c>
      <c r="GK65">
        <f t="shared" si="1077"/>
        <v>243</v>
      </c>
      <c r="GL65">
        <v>0.8125714285714285</v>
      </c>
    </row>
    <row r="66" spans="17:194">
      <c r="Q66" s="128" t="s">
        <v>1615</v>
      </c>
      <c r="R66">
        <v>2000</v>
      </c>
      <c r="S66">
        <v>8</v>
      </c>
      <c r="T66">
        <v>64</v>
      </c>
      <c r="U66">
        <f t="shared" si="21"/>
        <v>172</v>
      </c>
      <c r="V66">
        <f t="shared" si="21"/>
        <v>280</v>
      </c>
      <c r="W66" s="140">
        <f t="shared" si="1"/>
        <v>1.6279069767441861E-3</v>
      </c>
      <c r="X66" s="140"/>
      <c r="Z66" s="128" t="s">
        <v>1483</v>
      </c>
      <c r="AA66">
        <v>2001</v>
      </c>
      <c r="AB66">
        <v>8</v>
      </c>
      <c r="AC66">
        <v>64</v>
      </c>
      <c r="AD66">
        <f t="shared" ref="AD66:AE66" si="1078">AC66+105</f>
        <v>169</v>
      </c>
      <c r="AE66">
        <f t="shared" si="1078"/>
        <v>274</v>
      </c>
      <c r="AF66" s="133">
        <f t="shared" si="2"/>
        <v>1.621301775147929E-3</v>
      </c>
      <c r="AI66" s="128" t="s">
        <v>1484</v>
      </c>
      <c r="AJ66">
        <v>2002</v>
      </c>
      <c r="AK66">
        <v>9</v>
      </c>
      <c r="AL66">
        <v>64</v>
      </c>
      <c r="AM66">
        <f t="shared" ref="AM66:AN66" si="1079">AL66+100</f>
        <v>164</v>
      </c>
      <c r="AN66">
        <f t="shared" si="1079"/>
        <v>264</v>
      </c>
      <c r="AO66" s="133">
        <f t="shared" si="3"/>
        <v>1.6097560975609757E-3</v>
      </c>
      <c r="AR66" s="128" t="s">
        <v>1485</v>
      </c>
      <c r="AS66">
        <v>2004</v>
      </c>
      <c r="AT66">
        <v>1</v>
      </c>
      <c r="AU66">
        <v>64</v>
      </c>
      <c r="AV66">
        <f t="shared" si="24"/>
        <v>139</v>
      </c>
      <c r="AW66">
        <f t="shared" si="24"/>
        <v>214</v>
      </c>
      <c r="AX66" s="133">
        <f t="shared" si="4"/>
        <v>1.539568345323741E-3</v>
      </c>
      <c r="BA66" s="128" t="s">
        <v>1486</v>
      </c>
      <c r="BB66">
        <v>2004</v>
      </c>
      <c r="BC66">
        <v>8</v>
      </c>
      <c r="BD66">
        <v>64</v>
      </c>
      <c r="BE66">
        <f t="shared" si="25"/>
        <v>201</v>
      </c>
      <c r="BF66">
        <f t="shared" si="25"/>
        <v>338</v>
      </c>
      <c r="BG66" s="133">
        <f t="shared" si="5"/>
        <v>1.6815920398009949E-3</v>
      </c>
      <c r="BJ66" s="128" t="s">
        <v>1487</v>
      </c>
      <c r="BK66">
        <v>2005</v>
      </c>
      <c r="BL66">
        <v>9</v>
      </c>
      <c r="BM66">
        <v>64</v>
      </c>
      <c r="BN66">
        <f t="shared" ref="BN66:BO66" si="1080">BM66+96</f>
        <v>160</v>
      </c>
      <c r="BO66">
        <f t="shared" si="1080"/>
        <v>256</v>
      </c>
      <c r="BP66" s="133">
        <f t="shared" si="6"/>
        <v>1.6000000000000001E-3</v>
      </c>
      <c r="BS66" s="128" t="s">
        <v>1488</v>
      </c>
      <c r="BT66">
        <v>2006</v>
      </c>
      <c r="BU66">
        <v>9</v>
      </c>
      <c r="BV66">
        <v>64</v>
      </c>
      <c r="BW66">
        <f t="shared" ref="BW66:BX66" si="1081">BV66+115</f>
        <v>179</v>
      </c>
      <c r="BX66">
        <f t="shared" si="1081"/>
        <v>294</v>
      </c>
      <c r="BY66" s="133">
        <f t="shared" si="7"/>
        <v>1.6424581005586591E-3</v>
      </c>
      <c r="CB66" s="128" t="s">
        <v>1489</v>
      </c>
      <c r="CC66">
        <v>2007</v>
      </c>
      <c r="CD66">
        <v>10</v>
      </c>
      <c r="CE66">
        <v>64</v>
      </c>
      <c r="CF66">
        <f t="shared" ref="CF66:CG66" si="1082">CE66+115</f>
        <v>179</v>
      </c>
      <c r="CG66">
        <f t="shared" si="1082"/>
        <v>294</v>
      </c>
      <c r="CH66" s="133">
        <f t="shared" si="8"/>
        <v>1.6424581005586591E-3</v>
      </c>
      <c r="CK66" s="128" t="s">
        <v>1490</v>
      </c>
      <c r="CL66">
        <v>2008</v>
      </c>
      <c r="CM66">
        <v>9</v>
      </c>
      <c r="CN66">
        <v>64</v>
      </c>
      <c r="CO66">
        <f t="shared" ref="CO66:CP66" si="1083">CN66+115</f>
        <v>179</v>
      </c>
      <c r="CP66">
        <f t="shared" si="1083"/>
        <v>294</v>
      </c>
      <c r="CQ66" s="133">
        <f t="shared" si="9"/>
        <v>1.6424581005586591E-3</v>
      </c>
      <c r="CT66" s="128" t="s">
        <v>1491</v>
      </c>
      <c r="CU66">
        <v>2009</v>
      </c>
      <c r="CV66">
        <v>10</v>
      </c>
      <c r="CW66">
        <v>64</v>
      </c>
      <c r="CX66">
        <f t="shared" ref="CX66:CY66" si="1084">CW66+80</f>
        <v>144</v>
      </c>
      <c r="CY66">
        <f t="shared" si="1084"/>
        <v>224</v>
      </c>
      <c r="CZ66" s="133">
        <f t="shared" si="10"/>
        <v>1.5555555555555557E-3</v>
      </c>
      <c r="DC66" s="128" t="s">
        <v>1492</v>
      </c>
      <c r="DD66">
        <v>2010</v>
      </c>
      <c r="DE66">
        <v>11</v>
      </c>
      <c r="DF66">
        <v>64</v>
      </c>
      <c r="DG66">
        <f t="shared" ref="DG66:DH66" si="1085">DF66+82</f>
        <v>146</v>
      </c>
      <c r="DH66">
        <f t="shared" si="1085"/>
        <v>228</v>
      </c>
      <c r="DI66" s="133">
        <f t="shared" si="11"/>
        <v>1.5616438356164384E-3</v>
      </c>
      <c r="DL66" s="128" t="s">
        <v>1493</v>
      </c>
      <c r="DM66">
        <v>2011</v>
      </c>
      <c r="DN66">
        <v>10</v>
      </c>
      <c r="DO66">
        <v>64</v>
      </c>
      <c r="DP66">
        <f t="shared" ref="DP66:DQ66" si="1086">DO66+86</f>
        <v>150</v>
      </c>
      <c r="DQ66">
        <f t="shared" si="1086"/>
        <v>236</v>
      </c>
      <c r="DR66" s="133">
        <f t="shared" si="12"/>
        <v>1.5733333333333333E-3</v>
      </c>
      <c r="DU66" s="128" t="s">
        <v>1494</v>
      </c>
      <c r="DV66">
        <v>2012</v>
      </c>
      <c r="DW66">
        <v>11</v>
      </c>
      <c r="DX66">
        <v>64</v>
      </c>
      <c r="DY66">
        <f t="shared" ref="DY66:DZ66" si="1087">DX66+75</f>
        <v>139</v>
      </c>
      <c r="DZ66">
        <f t="shared" si="1087"/>
        <v>214</v>
      </c>
      <c r="EA66" s="133">
        <f t="shared" si="13"/>
        <v>1.539568345323741E-3</v>
      </c>
      <c r="ED66" s="128" t="s">
        <v>1495</v>
      </c>
      <c r="EE66">
        <v>2013</v>
      </c>
      <c r="EF66">
        <v>12</v>
      </c>
      <c r="EG66">
        <v>64</v>
      </c>
      <c r="EH66">
        <f t="shared" ref="EH66:EI66" si="1088">EG66+80</f>
        <v>144</v>
      </c>
      <c r="EI66">
        <f t="shared" si="1088"/>
        <v>224</v>
      </c>
      <c r="EJ66" s="133">
        <f t="shared" si="14"/>
        <v>1.5555555555555557E-3</v>
      </c>
      <c r="EM66" s="128" t="s">
        <v>1496</v>
      </c>
      <c r="EN66">
        <v>2014</v>
      </c>
      <c r="EO66">
        <v>11</v>
      </c>
      <c r="EP66">
        <v>64</v>
      </c>
      <c r="EQ66">
        <f t="shared" ref="EQ66:ER66" si="1089">EP66+71</f>
        <v>135</v>
      </c>
      <c r="ER66">
        <f t="shared" si="1089"/>
        <v>206</v>
      </c>
      <c r="ES66" s="133">
        <f t="shared" si="15"/>
        <v>1.5259259259259258E-3</v>
      </c>
      <c r="EV66" s="136" t="s">
        <v>1497</v>
      </c>
      <c r="EW66" s="28">
        <v>2015</v>
      </c>
      <c r="EX66" s="28">
        <v>11</v>
      </c>
      <c r="EY66">
        <v>64</v>
      </c>
      <c r="EZ66">
        <f t="shared" ref="EZ66:FA66" si="1090">EY66+80</f>
        <v>144</v>
      </c>
      <c r="FA66">
        <f t="shared" si="1090"/>
        <v>224</v>
      </c>
      <c r="FB66" s="137">
        <f t="shared" si="16"/>
        <v>1.5555555555555557E-3</v>
      </c>
      <c r="FE66" s="128" t="s">
        <v>1498</v>
      </c>
      <c r="FF66">
        <v>2016</v>
      </c>
      <c r="FG66">
        <v>10</v>
      </c>
      <c r="FH66">
        <v>64</v>
      </c>
      <c r="FI66">
        <f t="shared" ref="FI66:FJ66" si="1091">FH66+84</f>
        <v>148</v>
      </c>
      <c r="FJ66">
        <f t="shared" si="1091"/>
        <v>232</v>
      </c>
      <c r="FK66" s="133">
        <f t="shared" si="17"/>
        <v>1.5675675675675676E-3</v>
      </c>
      <c r="FN66" s="128" t="s">
        <v>1499</v>
      </c>
      <c r="FO66">
        <v>2017</v>
      </c>
      <c r="FP66">
        <v>10</v>
      </c>
      <c r="FQ66">
        <v>64</v>
      </c>
      <c r="FR66">
        <f t="shared" ref="FR66:FS66" si="1092">FQ66+102</f>
        <v>166</v>
      </c>
      <c r="FS66">
        <f t="shared" si="1092"/>
        <v>268</v>
      </c>
      <c r="FT66" s="133">
        <f t="shared" si="18"/>
        <v>1.6144578313253013E-3</v>
      </c>
      <c r="FW66" s="128" t="s">
        <v>1500</v>
      </c>
      <c r="FX66">
        <v>2018</v>
      </c>
      <c r="FY66">
        <v>9</v>
      </c>
      <c r="FZ66">
        <v>64</v>
      </c>
      <c r="GA66">
        <f t="shared" ref="GA66:GB66" si="1093">FZ66+124</f>
        <v>188</v>
      </c>
      <c r="GB66">
        <f t="shared" si="1093"/>
        <v>312</v>
      </c>
      <c r="GC66" s="133">
        <f t="shared" si="19"/>
        <v>1.6595744680851063E-3</v>
      </c>
      <c r="GF66" t="s">
        <v>2168</v>
      </c>
      <c r="GG66">
        <v>2019</v>
      </c>
      <c r="GH66">
        <v>10</v>
      </c>
      <c r="GI66">
        <v>64</v>
      </c>
      <c r="GJ66">
        <f t="shared" ref="GJ66:GK66" si="1094">GI66+90</f>
        <v>154</v>
      </c>
      <c r="GK66">
        <f t="shared" si="1094"/>
        <v>244</v>
      </c>
      <c r="GL66">
        <v>1.20475</v>
      </c>
    </row>
    <row r="67" spans="17:194">
      <c r="Q67" s="128" t="s">
        <v>1634</v>
      </c>
      <c r="R67">
        <v>2000</v>
      </c>
      <c r="S67">
        <v>8</v>
      </c>
      <c r="T67">
        <v>65</v>
      </c>
      <c r="U67">
        <f t="shared" si="21"/>
        <v>173</v>
      </c>
      <c r="V67">
        <f t="shared" si="21"/>
        <v>281</v>
      </c>
      <c r="W67" s="140">
        <f t="shared" ref="W67:W107" si="1095">IF(V67=0,"",V67/U67/1000)</f>
        <v>1.6242774566473989E-3</v>
      </c>
      <c r="X67" s="140"/>
      <c r="Z67" s="128" t="s">
        <v>1502</v>
      </c>
      <c r="AA67">
        <v>2001</v>
      </c>
      <c r="AB67">
        <v>8</v>
      </c>
      <c r="AC67">
        <v>65</v>
      </c>
      <c r="AD67">
        <f t="shared" ref="AD67:AE67" si="1096">AC67+105</f>
        <v>170</v>
      </c>
      <c r="AE67">
        <f t="shared" si="1096"/>
        <v>275</v>
      </c>
      <c r="AF67" s="133">
        <f t="shared" ref="AF67:AF107" si="1097">IF(AE67=0,"",AE67/AD67/1000)</f>
        <v>1.6176470588235294E-3</v>
      </c>
      <c r="AI67" s="128" t="s">
        <v>1503</v>
      </c>
      <c r="AJ67">
        <v>2002</v>
      </c>
      <c r="AK67">
        <v>9</v>
      </c>
      <c r="AL67">
        <v>65</v>
      </c>
      <c r="AM67">
        <f t="shared" ref="AM67:AN67" si="1098">AL67+100</f>
        <v>165</v>
      </c>
      <c r="AN67">
        <f t="shared" si="1098"/>
        <v>265</v>
      </c>
      <c r="AO67" s="133">
        <f t="shared" ref="AO67:AO101" si="1099">IF(AN67=0,"",AN67/AM67/1000)</f>
        <v>1.6060606060606059E-3</v>
      </c>
      <c r="AR67" s="128" t="s">
        <v>1504</v>
      </c>
      <c r="AS67">
        <v>2004</v>
      </c>
      <c r="AT67">
        <v>1</v>
      </c>
      <c r="AU67">
        <v>65</v>
      </c>
      <c r="AV67">
        <f t="shared" si="24"/>
        <v>140</v>
      </c>
      <c r="AW67">
        <f t="shared" si="24"/>
        <v>215</v>
      </c>
      <c r="AX67" s="133">
        <f t="shared" ref="AX67:AX77" si="1100">IF(AW67=0,"",AW67/AV67/1000)</f>
        <v>1.5357142857142859E-3</v>
      </c>
      <c r="BA67" s="128" t="s">
        <v>1505</v>
      </c>
      <c r="BB67">
        <v>2004</v>
      </c>
      <c r="BC67">
        <v>8</v>
      </c>
      <c r="BD67">
        <v>65</v>
      </c>
      <c r="BE67">
        <f t="shared" si="25"/>
        <v>202</v>
      </c>
      <c r="BF67">
        <f t="shared" si="25"/>
        <v>339</v>
      </c>
      <c r="BG67" s="133">
        <f t="shared" ref="BG67:BG130" si="1101">IF(BF67=0,"",BF67/BE67/1000)</f>
        <v>1.6782178217821782E-3</v>
      </c>
      <c r="BJ67" s="128" t="s">
        <v>1506</v>
      </c>
      <c r="BK67">
        <v>2005</v>
      </c>
      <c r="BL67">
        <v>9</v>
      </c>
      <c r="BM67">
        <v>65</v>
      </c>
      <c r="BN67">
        <f t="shared" ref="BN67:BO67" si="1102">BM67+96</f>
        <v>161</v>
      </c>
      <c r="BO67">
        <f t="shared" si="1102"/>
        <v>257</v>
      </c>
      <c r="BP67" s="133">
        <f t="shared" ref="BP67:BP98" si="1103">IF(BO67=0,"",BO67/BN67/1000)</f>
        <v>1.5962732919254658E-3</v>
      </c>
      <c r="BS67" s="128" t="s">
        <v>1507</v>
      </c>
      <c r="BT67">
        <v>2006</v>
      </c>
      <c r="BU67">
        <v>9</v>
      </c>
      <c r="BV67">
        <v>65</v>
      </c>
      <c r="BW67">
        <f t="shared" ref="BW67:BX67" si="1104">BV67+115</f>
        <v>180</v>
      </c>
      <c r="BX67">
        <f t="shared" si="1104"/>
        <v>295</v>
      </c>
      <c r="BY67" s="133">
        <f t="shared" ref="BY67:BY117" si="1105">IF(BX67=0,"",BX67/BW67/1000)</f>
        <v>1.6388888888888889E-3</v>
      </c>
      <c r="CB67" s="128" t="s">
        <v>1508</v>
      </c>
      <c r="CC67">
        <v>2007</v>
      </c>
      <c r="CD67">
        <v>10</v>
      </c>
      <c r="CE67">
        <v>65</v>
      </c>
      <c r="CF67">
        <f t="shared" ref="CF67:CG67" si="1106">CE67+115</f>
        <v>180</v>
      </c>
      <c r="CG67">
        <f t="shared" si="1106"/>
        <v>295</v>
      </c>
      <c r="CH67" s="133">
        <f t="shared" ref="CH67:CH79" si="1107">IF(CG67=0,"",CG67/CF67/1000)</f>
        <v>1.6388888888888889E-3</v>
      </c>
      <c r="CK67" s="128" t="s">
        <v>1509</v>
      </c>
      <c r="CL67">
        <v>2008</v>
      </c>
      <c r="CM67">
        <v>9</v>
      </c>
      <c r="CN67">
        <v>65</v>
      </c>
      <c r="CO67">
        <f t="shared" ref="CO67:CP67" si="1108">CN67+115</f>
        <v>180</v>
      </c>
      <c r="CP67">
        <f t="shared" si="1108"/>
        <v>295</v>
      </c>
      <c r="CQ67" s="133">
        <f t="shared" ref="CQ67:CQ115" si="1109">IF(CP67=0,"",CP67/CO67/1000)</f>
        <v>1.6388888888888889E-3</v>
      </c>
      <c r="CT67" s="128" t="s">
        <v>1510</v>
      </c>
      <c r="CU67">
        <v>2009</v>
      </c>
      <c r="CV67">
        <v>10</v>
      </c>
      <c r="CW67">
        <v>65</v>
      </c>
      <c r="CX67">
        <f t="shared" ref="CX67:CY67" si="1110">CW67+80</f>
        <v>145</v>
      </c>
      <c r="CY67">
        <f t="shared" si="1110"/>
        <v>225</v>
      </c>
      <c r="CZ67" s="133">
        <f t="shared" ref="CZ67:CZ78" si="1111">IF(CY67=0,"",CY67/CX67/1000)</f>
        <v>1.5517241379310344E-3</v>
      </c>
      <c r="DC67" s="128" t="s">
        <v>1511</v>
      </c>
      <c r="DD67">
        <v>2010</v>
      </c>
      <c r="DE67">
        <v>11</v>
      </c>
      <c r="DF67">
        <v>65</v>
      </c>
      <c r="DG67">
        <f t="shared" ref="DG67:DH67" si="1112">DF67+82</f>
        <v>147</v>
      </c>
      <c r="DH67">
        <f t="shared" si="1112"/>
        <v>229</v>
      </c>
      <c r="DI67" s="133">
        <f t="shared" ref="DI67:DI84" si="1113">IF(DH67=0,"",DH67/DG67/1000)</f>
        <v>1.5578231292517006E-3</v>
      </c>
      <c r="DL67" s="128" t="s">
        <v>1512</v>
      </c>
      <c r="DM67">
        <v>2011</v>
      </c>
      <c r="DN67">
        <v>10</v>
      </c>
      <c r="DO67">
        <v>65</v>
      </c>
      <c r="DP67">
        <f t="shared" ref="DP67:DQ67" si="1114">DO67+86</f>
        <v>151</v>
      </c>
      <c r="DQ67">
        <f t="shared" si="1114"/>
        <v>237</v>
      </c>
      <c r="DR67" s="133">
        <f t="shared" ref="DR67:DR83" si="1115">IF(DQ67=0,"",DQ67/DP67/1000)</f>
        <v>1.5695364238410595E-3</v>
      </c>
      <c r="DU67" s="136" t="s">
        <v>1513</v>
      </c>
      <c r="DV67" s="28">
        <v>2012</v>
      </c>
      <c r="DW67" s="28">
        <v>11</v>
      </c>
      <c r="DX67">
        <v>65</v>
      </c>
      <c r="DY67">
        <f t="shared" ref="DY67:DZ67" si="1116">DX67+75</f>
        <v>140</v>
      </c>
      <c r="DZ67">
        <f t="shared" si="1116"/>
        <v>215</v>
      </c>
      <c r="EA67" s="137">
        <f t="shared" ref="EA67:EA77" si="1117">IF(DZ67=0,"",DZ67/DY67/1000)</f>
        <v>1.5357142857142859E-3</v>
      </c>
      <c r="ED67" s="128" t="s">
        <v>1514</v>
      </c>
      <c r="EE67">
        <v>2013</v>
      </c>
      <c r="EF67">
        <v>12</v>
      </c>
      <c r="EG67">
        <v>65</v>
      </c>
      <c r="EH67">
        <f t="shared" ref="EH67:EI67" si="1118">EG67+80</f>
        <v>145</v>
      </c>
      <c r="EI67">
        <f t="shared" si="1118"/>
        <v>225</v>
      </c>
      <c r="EJ67" s="133">
        <f t="shared" ref="EJ67:EJ82" si="1119">IF(EI67=0,"",EI67/EH67/1000)</f>
        <v>1.5517241379310344E-3</v>
      </c>
      <c r="EM67" s="128" t="s">
        <v>1515</v>
      </c>
      <c r="EN67">
        <v>2014</v>
      </c>
      <c r="EO67">
        <v>11</v>
      </c>
      <c r="EP67">
        <v>65</v>
      </c>
      <c r="EQ67">
        <f t="shared" ref="EQ67:ER67" si="1120">EP67+71</f>
        <v>136</v>
      </c>
      <c r="ER67">
        <f t="shared" si="1120"/>
        <v>207</v>
      </c>
      <c r="ES67" s="133">
        <f t="shared" ref="ES67:ES69" si="1121">IF(ER67=0,"",ER67/EQ67/1000)</f>
        <v>1.5220588235294117E-3</v>
      </c>
      <c r="EV67" s="128" t="s">
        <v>1516</v>
      </c>
      <c r="EW67">
        <v>2015</v>
      </c>
      <c r="EX67">
        <v>12</v>
      </c>
      <c r="EY67">
        <v>65</v>
      </c>
      <c r="EZ67">
        <f t="shared" ref="EZ67:FA67" si="1122">EY67+80</f>
        <v>145</v>
      </c>
      <c r="FA67">
        <f t="shared" si="1122"/>
        <v>225</v>
      </c>
      <c r="FB67" s="133">
        <f t="shared" ref="FB67:FB82" si="1123">IF(FA67=0,"",FA67/EZ67/1000)</f>
        <v>1.5517241379310344E-3</v>
      </c>
      <c r="FE67" s="128" t="s">
        <v>1517</v>
      </c>
      <c r="FF67">
        <v>2016</v>
      </c>
      <c r="FG67">
        <v>10</v>
      </c>
      <c r="FH67">
        <v>65</v>
      </c>
      <c r="FI67">
        <f t="shared" ref="FI67:FJ67" si="1124">FH67+84</f>
        <v>149</v>
      </c>
      <c r="FJ67">
        <f t="shared" si="1124"/>
        <v>233</v>
      </c>
      <c r="FK67" s="133">
        <f t="shared" ref="FK67:FK86" si="1125">IF(FJ67=0,"",FJ67/FI67/1000)</f>
        <v>1.563758389261745E-3</v>
      </c>
      <c r="FN67" s="128" t="s">
        <v>1518</v>
      </c>
      <c r="FO67">
        <v>2017</v>
      </c>
      <c r="FP67">
        <v>10</v>
      </c>
      <c r="FQ67">
        <v>65</v>
      </c>
      <c r="FR67">
        <f t="shared" ref="FR67:FS67" si="1126">FQ67+102</f>
        <v>167</v>
      </c>
      <c r="FS67">
        <f t="shared" si="1126"/>
        <v>269</v>
      </c>
      <c r="FT67" s="133">
        <f t="shared" ref="FT67:FT104" si="1127">IF(FS67=0,"",FS67/FR67/1000)</f>
        <v>1.6107784431137724E-3</v>
      </c>
      <c r="FW67" s="128" t="s">
        <v>1519</v>
      </c>
      <c r="FX67">
        <v>2018</v>
      </c>
      <c r="FY67">
        <v>9</v>
      </c>
      <c r="FZ67">
        <v>65</v>
      </c>
      <c r="GA67">
        <f t="shared" ref="GA67:GB67" si="1128">FZ67+124</f>
        <v>189</v>
      </c>
      <c r="GB67">
        <f t="shared" si="1128"/>
        <v>313</v>
      </c>
      <c r="GC67" s="133">
        <f t="shared" ref="GC67:GC126" si="1129">IF(GB67=0,"",GB67/GA67/1000)</f>
        <v>1.6560846560846559E-3</v>
      </c>
      <c r="GF67" t="s">
        <v>2169</v>
      </c>
      <c r="GG67">
        <v>2019</v>
      </c>
      <c r="GH67">
        <v>10</v>
      </c>
      <c r="GI67">
        <v>65</v>
      </c>
      <c r="GJ67">
        <f t="shared" ref="GJ67:GK67" si="1130">GI67+90</f>
        <v>155</v>
      </c>
      <c r="GK67">
        <f t="shared" si="1130"/>
        <v>245</v>
      </c>
      <c r="GL67">
        <v>0.95899999999999996</v>
      </c>
    </row>
    <row r="68" spans="17:194">
      <c r="Q68" s="128" t="s">
        <v>1652</v>
      </c>
      <c r="R68">
        <v>2000</v>
      </c>
      <c r="S68">
        <v>8</v>
      </c>
      <c r="T68">
        <v>66</v>
      </c>
      <c r="U68">
        <f t="shared" ref="U68:V110" si="1131">T68+108</f>
        <v>174</v>
      </c>
      <c r="V68">
        <f t="shared" si="1131"/>
        <v>282</v>
      </c>
      <c r="W68" s="140">
        <f t="shared" si="1095"/>
        <v>1.6206896551724137E-3</v>
      </c>
      <c r="X68" s="140"/>
      <c r="Z68" s="128" t="s">
        <v>1521</v>
      </c>
      <c r="AA68">
        <v>2001</v>
      </c>
      <c r="AB68">
        <v>8</v>
      </c>
      <c r="AC68">
        <v>66</v>
      </c>
      <c r="AD68">
        <f t="shared" ref="AD68:AE68" si="1132">AC68+105</f>
        <v>171</v>
      </c>
      <c r="AE68">
        <f t="shared" si="1132"/>
        <v>276</v>
      </c>
      <c r="AF68" s="133">
        <f t="shared" si="1097"/>
        <v>1.6140350877192982E-3</v>
      </c>
      <c r="AI68" s="128" t="s">
        <v>1522</v>
      </c>
      <c r="AJ68">
        <v>2002</v>
      </c>
      <c r="AK68">
        <v>9</v>
      </c>
      <c r="AL68">
        <v>66</v>
      </c>
      <c r="AM68">
        <f t="shared" ref="AM68:AN68" si="1133">AL68+100</f>
        <v>166</v>
      </c>
      <c r="AN68">
        <f t="shared" si="1133"/>
        <v>266</v>
      </c>
      <c r="AO68" s="133">
        <f t="shared" si="1099"/>
        <v>1.6024096385542168E-3</v>
      </c>
      <c r="AR68" s="128" t="s">
        <v>1523</v>
      </c>
      <c r="AS68">
        <v>2004</v>
      </c>
      <c r="AT68">
        <v>2</v>
      </c>
      <c r="AU68">
        <v>66</v>
      </c>
      <c r="AV68">
        <f t="shared" ref="AV68:AW77" si="1134">AU68+75</f>
        <v>141</v>
      </c>
      <c r="AW68">
        <f t="shared" si="1134"/>
        <v>216</v>
      </c>
      <c r="AX68" s="133">
        <f t="shared" si="1100"/>
        <v>1.5319148936170212E-3</v>
      </c>
      <c r="BA68" s="128" t="s">
        <v>1524</v>
      </c>
      <c r="BB68">
        <v>2004</v>
      </c>
      <c r="BC68">
        <v>9</v>
      </c>
      <c r="BD68">
        <v>66</v>
      </c>
      <c r="BE68">
        <f t="shared" ref="BE68:BF131" si="1135">BD68+137</f>
        <v>203</v>
      </c>
      <c r="BF68">
        <f t="shared" si="1135"/>
        <v>340</v>
      </c>
      <c r="BG68" s="133">
        <f t="shared" si="1101"/>
        <v>1.6748768472906403E-3</v>
      </c>
      <c r="BJ68" s="128" t="s">
        <v>1525</v>
      </c>
      <c r="BK68">
        <v>2005</v>
      </c>
      <c r="BL68">
        <v>9</v>
      </c>
      <c r="BM68">
        <v>66</v>
      </c>
      <c r="BN68">
        <f t="shared" ref="BN68:BO68" si="1136">BM68+96</f>
        <v>162</v>
      </c>
      <c r="BO68">
        <f t="shared" si="1136"/>
        <v>258</v>
      </c>
      <c r="BP68" s="133">
        <f t="shared" si="1103"/>
        <v>1.5925925925925925E-3</v>
      </c>
      <c r="BS68" s="128" t="s">
        <v>1526</v>
      </c>
      <c r="BT68">
        <v>2006</v>
      </c>
      <c r="BU68">
        <v>10</v>
      </c>
      <c r="BV68">
        <v>66</v>
      </c>
      <c r="BW68">
        <f t="shared" ref="BW68:BX68" si="1137">BV68+115</f>
        <v>181</v>
      </c>
      <c r="BX68">
        <f t="shared" si="1137"/>
        <v>296</v>
      </c>
      <c r="BY68" s="133">
        <f t="shared" si="1105"/>
        <v>1.6353591160220996E-3</v>
      </c>
      <c r="CB68" s="128" t="s">
        <v>1527</v>
      </c>
      <c r="CC68">
        <v>2007</v>
      </c>
      <c r="CD68">
        <v>10</v>
      </c>
      <c r="CE68">
        <v>66</v>
      </c>
      <c r="CF68">
        <f t="shared" ref="CF68:CG68" si="1138">CE68+115</f>
        <v>181</v>
      </c>
      <c r="CG68">
        <f t="shared" si="1138"/>
        <v>296</v>
      </c>
      <c r="CH68" s="133">
        <f t="shared" si="1107"/>
        <v>1.6353591160220996E-3</v>
      </c>
      <c r="CK68" s="128" t="s">
        <v>1528</v>
      </c>
      <c r="CL68">
        <v>2008</v>
      </c>
      <c r="CM68">
        <v>9</v>
      </c>
      <c r="CN68">
        <v>66</v>
      </c>
      <c r="CO68">
        <f t="shared" ref="CO68:CP68" si="1139">CN68+115</f>
        <v>181</v>
      </c>
      <c r="CP68">
        <f t="shared" si="1139"/>
        <v>296</v>
      </c>
      <c r="CQ68" s="133">
        <f t="shared" si="1109"/>
        <v>1.6353591160220996E-3</v>
      </c>
      <c r="CT68" s="128" t="s">
        <v>1529</v>
      </c>
      <c r="CU68">
        <v>2009</v>
      </c>
      <c r="CV68">
        <v>11</v>
      </c>
      <c r="CW68">
        <v>66</v>
      </c>
      <c r="CX68">
        <f t="shared" ref="CX68:CY68" si="1140">CW68+80</f>
        <v>146</v>
      </c>
      <c r="CY68">
        <f t="shared" si="1140"/>
        <v>226</v>
      </c>
      <c r="CZ68" s="133">
        <f t="shared" si="1111"/>
        <v>1.547945205479452E-3</v>
      </c>
      <c r="DC68" s="128" t="s">
        <v>1530</v>
      </c>
      <c r="DD68">
        <v>2010</v>
      </c>
      <c r="DE68">
        <v>11</v>
      </c>
      <c r="DF68">
        <v>66</v>
      </c>
      <c r="DG68">
        <f t="shared" ref="DG68:DH68" si="1141">DF68+82</f>
        <v>148</v>
      </c>
      <c r="DH68">
        <f t="shared" si="1141"/>
        <v>230</v>
      </c>
      <c r="DI68" s="133">
        <f t="shared" si="1113"/>
        <v>1.554054054054054E-3</v>
      </c>
      <c r="DL68" s="128" t="s">
        <v>1531</v>
      </c>
      <c r="DM68">
        <v>2011</v>
      </c>
      <c r="DN68">
        <v>11</v>
      </c>
      <c r="DO68">
        <v>66</v>
      </c>
      <c r="DP68">
        <f t="shared" ref="DP68:DQ68" si="1142">DO68+86</f>
        <v>152</v>
      </c>
      <c r="DQ68">
        <f t="shared" si="1142"/>
        <v>238</v>
      </c>
      <c r="DR68" s="133">
        <f t="shared" si="1115"/>
        <v>1.5657894736842107E-3</v>
      </c>
      <c r="DU68" s="128" t="s">
        <v>1532</v>
      </c>
      <c r="DV68">
        <v>2012</v>
      </c>
      <c r="DW68">
        <v>12</v>
      </c>
      <c r="DX68">
        <v>66</v>
      </c>
      <c r="DY68">
        <f t="shared" ref="DY68:DZ68" si="1143">DX68+75</f>
        <v>141</v>
      </c>
      <c r="DZ68">
        <f t="shared" si="1143"/>
        <v>216</v>
      </c>
      <c r="EA68" s="133">
        <f t="shared" si="1117"/>
        <v>1.5319148936170212E-3</v>
      </c>
      <c r="ED68" s="128" t="s">
        <v>1533</v>
      </c>
      <c r="EE68">
        <v>2013</v>
      </c>
      <c r="EF68">
        <v>12</v>
      </c>
      <c r="EG68">
        <v>66</v>
      </c>
      <c r="EH68">
        <f t="shared" ref="EH68:EI68" si="1144">EG68+80</f>
        <v>146</v>
      </c>
      <c r="EI68">
        <f t="shared" si="1144"/>
        <v>226</v>
      </c>
      <c r="EJ68" s="133">
        <f t="shared" si="1119"/>
        <v>1.547945205479452E-3</v>
      </c>
      <c r="EM68" s="136" t="s">
        <v>1534</v>
      </c>
      <c r="EN68" s="28">
        <v>2014</v>
      </c>
      <c r="EO68" s="28">
        <v>11</v>
      </c>
      <c r="EP68">
        <v>66</v>
      </c>
      <c r="EQ68">
        <f t="shared" ref="EQ68:ER68" si="1145">EP68+71</f>
        <v>137</v>
      </c>
      <c r="ER68">
        <f t="shared" si="1145"/>
        <v>208</v>
      </c>
      <c r="ES68" s="137">
        <f t="shared" si="1121"/>
        <v>1.5182481751824816E-3</v>
      </c>
      <c r="EV68" s="128" t="s">
        <v>1535</v>
      </c>
      <c r="EW68">
        <v>2015</v>
      </c>
      <c r="EX68">
        <v>12</v>
      </c>
      <c r="EY68">
        <v>66</v>
      </c>
      <c r="EZ68">
        <f t="shared" ref="EZ68:FA68" si="1146">EY68+80</f>
        <v>146</v>
      </c>
      <c r="FA68">
        <f t="shared" si="1146"/>
        <v>226</v>
      </c>
      <c r="FB68" s="133">
        <f t="shared" si="1123"/>
        <v>1.547945205479452E-3</v>
      </c>
      <c r="FE68" s="128" t="s">
        <v>1536</v>
      </c>
      <c r="FF68">
        <v>2016</v>
      </c>
      <c r="FG68">
        <v>10</v>
      </c>
      <c r="FH68">
        <v>66</v>
      </c>
      <c r="FI68">
        <f t="shared" ref="FI68:FJ68" si="1147">FH68+84</f>
        <v>150</v>
      </c>
      <c r="FJ68">
        <f t="shared" si="1147"/>
        <v>234</v>
      </c>
      <c r="FK68" s="133">
        <f t="shared" si="1125"/>
        <v>1.56E-3</v>
      </c>
      <c r="FN68" s="128" t="s">
        <v>1537</v>
      </c>
      <c r="FO68">
        <v>2017</v>
      </c>
      <c r="FP68">
        <v>10</v>
      </c>
      <c r="FQ68">
        <v>66</v>
      </c>
      <c r="FR68">
        <f t="shared" ref="FR68:FS68" si="1148">FQ68+102</f>
        <v>168</v>
      </c>
      <c r="FS68">
        <f t="shared" si="1148"/>
        <v>270</v>
      </c>
      <c r="FT68" s="133">
        <f t="shared" si="1127"/>
        <v>1.6071428571428571E-3</v>
      </c>
      <c r="FW68" s="128" t="s">
        <v>1538</v>
      </c>
      <c r="FX68">
        <v>2018</v>
      </c>
      <c r="FY68">
        <v>9</v>
      </c>
      <c r="FZ68">
        <v>66</v>
      </c>
      <c r="GA68">
        <f t="shared" ref="GA68:GB68" si="1149">FZ68+124</f>
        <v>190</v>
      </c>
      <c r="GB68">
        <f t="shared" si="1149"/>
        <v>314</v>
      </c>
      <c r="GC68" s="133">
        <f t="shared" si="1129"/>
        <v>1.6526315789473685E-3</v>
      </c>
      <c r="GF68" t="s">
        <v>2170</v>
      </c>
      <c r="GG68">
        <v>2019</v>
      </c>
      <c r="GH68">
        <v>10</v>
      </c>
      <c r="GI68">
        <v>66</v>
      </c>
      <c r="GJ68">
        <f t="shared" ref="GJ68:GK68" si="1150">GI68+90</f>
        <v>156</v>
      </c>
      <c r="GK68">
        <f t="shared" si="1150"/>
        <v>246</v>
      </c>
      <c r="GL68">
        <v>2.5208333333333335</v>
      </c>
    </row>
    <row r="69" spans="17:194">
      <c r="Q69" s="128" t="s">
        <v>1670</v>
      </c>
      <c r="R69">
        <v>2000</v>
      </c>
      <c r="S69">
        <v>8</v>
      </c>
      <c r="T69">
        <v>67</v>
      </c>
      <c r="U69">
        <f t="shared" si="1131"/>
        <v>175</v>
      </c>
      <c r="V69">
        <f t="shared" si="1131"/>
        <v>283</v>
      </c>
      <c r="W69" s="140">
        <f t="shared" si="1095"/>
        <v>1.6171428571428571E-3</v>
      </c>
      <c r="X69" s="140"/>
      <c r="Z69" s="128" t="s">
        <v>1540</v>
      </c>
      <c r="AA69">
        <v>2001</v>
      </c>
      <c r="AB69">
        <v>8</v>
      </c>
      <c r="AC69">
        <v>67</v>
      </c>
      <c r="AD69">
        <f t="shared" ref="AD69:AE69" si="1151">AC69+105</f>
        <v>172</v>
      </c>
      <c r="AE69">
        <f t="shared" si="1151"/>
        <v>277</v>
      </c>
      <c r="AF69" s="133">
        <f t="shared" si="1097"/>
        <v>1.6104651162790696E-3</v>
      </c>
      <c r="AI69" s="128" t="s">
        <v>1541</v>
      </c>
      <c r="AJ69">
        <v>2002</v>
      </c>
      <c r="AK69">
        <v>9</v>
      </c>
      <c r="AL69">
        <v>67</v>
      </c>
      <c r="AM69">
        <f t="shared" ref="AM69:AN69" si="1152">AL69+100</f>
        <v>167</v>
      </c>
      <c r="AN69">
        <f t="shared" si="1152"/>
        <v>267</v>
      </c>
      <c r="AO69" s="133">
        <f t="shared" si="1099"/>
        <v>1.5988023952095809E-3</v>
      </c>
      <c r="AR69" s="128" t="s">
        <v>1542</v>
      </c>
      <c r="AS69">
        <v>2004</v>
      </c>
      <c r="AT69">
        <v>2</v>
      </c>
      <c r="AU69">
        <v>67</v>
      </c>
      <c r="AV69">
        <f t="shared" si="1134"/>
        <v>142</v>
      </c>
      <c r="AW69">
        <f t="shared" si="1134"/>
        <v>217</v>
      </c>
      <c r="AX69" s="133">
        <f t="shared" si="1100"/>
        <v>1.528169014084507E-3</v>
      </c>
      <c r="BA69" s="128" t="s">
        <v>1543</v>
      </c>
      <c r="BB69">
        <v>2004</v>
      </c>
      <c r="BC69">
        <v>9</v>
      </c>
      <c r="BD69">
        <v>67</v>
      </c>
      <c r="BE69">
        <f t="shared" si="1135"/>
        <v>204</v>
      </c>
      <c r="BF69">
        <f t="shared" si="1135"/>
        <v>341</v>
      </c>
      <c r="BG69" s="133">
        <f t="shared" si="1101"/>
        <v>1.6715686274509805E-3</v>
      </c>
      <c r="BJ69" s="128" t="s">
        <v>1544</v>
      </c>
      <c r="BK69">
        <v>2005</v>
      </c>
      <c r="BL69">
        <v>9</v>
      </c>
      <c r="BM69">
        <v>67</v>
      </c>
      <c r="BN69">
        <f t="shared" ref="BN69:BO69" si="1153">BM69+96</f>
        <v>163</v>
      </c>
      <c r="BO69">
        <f t="shared" si="1153"/>
        <v>259</v>
      </c>
      <c r="BP69" s="133">
        <f t="shared" si="1103"/>
        <v>1.5889570552147239E-3</v>
      </c>
      <c r="BS69" s="128" t="s">
        <v>1545</v>
      </c>
      <c r="BT69">
        <v>2006</v>
      </c>
      <c r="BU69">
        <v>10</v>
      </c>
      <c r="BV69">
        <v>67</v>
      </c>
      <c r="BW69">
        <f t="shared" ref="BW69:BX69" si="1154">BV69+115</f>
        <v>182</v>
      </c>
      <c r="BX69">
        <f t="shared" si="1154"/>
        <v>297</v>
      </c>
      <c r="BY69" s="133">
        <f t="shared" si="1105"/>
        <v>1.6318681318681319E-3</v>
      </c>
      <c r="CB69" s="128" t="s">
        <v>1546</v>
      </c>
      <c r="CC69">
        <v>2007</v>
      </c>
      <c r="CD69">
        <v>10</v>
      </c>
      <c r="CE69">
        <v>67</v>
      </c>
      <c r="CF69">
        <f t="shared" ref="CF69:CG69" si="1155">CE69+115</f>
        <v>182</v>
      </c>
      <c r="CG69">
        <f t="shared" si="1155"/>
        <v>297</v>
      </c>
      <c r="CH69" s="133">
        <f t="shared" si="1107"/>
        <v>1.6318681318681319E-3</v>
      </c>
      <c r="CK69" s="128" t="s">
        <v>1547</v>
      </c>
      <c r="CL69">
        <v>2008</v>
      </c>
      <c r="CM69">
        <v>9</v>
      </c>
      <c r="CN69">
        <v>67</v>
      </c>
      <c r="CO69">
        <f t="shared" ref="CO69:CP69" si="1156">CN69+115</f>
        <v>182</v>
      </c>
      <c r="CP69">
        <f t="shared" si="1156"/>
        <v>297</v>
      </c>
      <c r="CQ69" s="133">
        <f t="shared" si="1109"/>
        <v>1.6318681318681319E-3</v>
      </c>
      <c r="CT69" s="128" t="s">
        <v>1548</v>
      </c>
      <c r="CU69">
        <v>2009</v>
      </c>
      <c r="CV69">
        <v>11</v>
      </c>
      <c r="CW69">
        <v>67</v>
      </c>
      <c r="CX69">
        <f t="shared" ref="CX69:CY69" si="1157">CW69+80</f>
        <v>147</v>
      </c>
      <c r="CY69">
        <f t="shared" si="1157"/>
        <v>227</v>
      </c>
      <c r="CZ69" s="133">
        <f t="shared" si="1111"/>
        <v>1.5442176870748298E-3</v>
      </c>
      <c r="DC69" s="128" t="s">
        <v>1549</v>
      </c>
      <c r="DD69">
        <v>2010</v>
      </c>
      <c r="DE69">
        <v>11</v>
      </c>
      <c r="DF69">
        <v>67</v>
      </c>
      <c r="DG69">
        <f t="shared" ref="DG69:DH69" si="1158">DF69+82</f>
        <v>149</v>
      </c>
      <c r="DH69">
        <f t="shared" si="1158"/>
        <v>231</v>
      </c>
      <c r="DI69" s="133">
        <f t="shared" si="1113"/>
        <v>1.5503355704697987E-3</v>
      </c>
      <c r="DL69" s="128" t="s">
        <v>1550</v>
      </c>
      <c r="DM69">
        <v>2011</v>
      </c>
      <c r="DN69">
        <v>11</v>
      </c>
      <c r="DO69">
        <v>67</v>
      </c>
      <c r="DP69">
        <f t="shared" ref="DP69:DQ69" si="1159">DO69+86</f>
        <v>153</v>
      </c>
      <c r="DQ69">
        <f t="shared" si="1159"/>
        <v>239</v>
      </c>
      <c r="DR69" s="133">
        <f t="shared" si="1115"/>
        <v>1.5620915032679738E-3</v>
      </c>
      <c r="DU69" s="128" t="s">
        <v>1551</v>
      </c>
      <c r="DV69">
        <v>2012</v>
      </c>
      <c r="DW69">
        <v>12</v>
      </c>
      <c r="DX69">
        <v>67</v>
      </c>
      <c r="DY69">
        <f t="shared" ref="DY69:DZ69" si="1160">DX69+75</f>
        <v>142</v>
      </c>
      <c r="DZ69">
        <f t="shared" si="1160"/>
        <v>217</v>
      </c>
      <c r="EA69" s="133">
        <f t="shared" si="1117"/>
        <v>1.528169014084507E-3</v>
      </c>
      <c r="ED69" s="128" t="s">
        <v>1552</v>
      </c>
      <c r="EE69">
        <v>2013</v>
      </c>
      <c r="EF69">
        <v>12</v>
      </c>
      <c r="EG69">
        <v>67</v>
      </c>
      <c r="EH69">
        <f t="shared" ref="EH69:EI69" si="1161">EG69+80</f>
        <v>147</v>
      </c>
      <c r="EI69">
        <f t="shared" si="1161"/>
        <v>227</v>
      </c>
      <c r="EJ69" s="133">
        <f t="shared" si="1119"/>
        <v>1.5442176870748298E-3</v>
      </c>
      <c r="EM69" s="136" t="s">
        <v>1553</v>
      </c>
      <c r="EN69" s="28">
        <v>2014</v>
      </c>
      <c r="EO69" s="28">
        <v>12</v>
      </c>
      <c r="EP69">
        <v>67</v>
      </c>
      <c r="EQ69">
        <f t="shared" ref="EQ69:ER69" si="1162">EP69+71</f>
        <v>138</v>
      </c>
      <c r="ER69">
        <f t="shared" si="1162"/>
        <v>209</v>
      </c>
      <c r="ES69" s="137">
        <f t="shared" si="1121"/>
        <v>1.5144927536231885E-3</v>
      </c>
      <c r="EV69" s="128" t="s">
        <v>1554</v>
      </c>
      <c r="EW69">
        <v>2015</v>
      </c>
      <c r="EX69">
        <v>12</v>
      </c>
      <c r="EY69">
        <v>67</v>
      </c>
      <c r="EZ69">
        <f t="shared" ref="EZ69:FA69" si="1163">EY69+80</f>
        <v>147</v>
      </c>
      <c r="FA69">
        <f t="shared" si="1163"/>
        <v>227</v>
      </c>
      <c r="FB69" s="133">
        <f t="shared" si="1123"/>
        <v>1.5442176870748298E-3</v>
      </c>
      <c r="FE69" s="128" t="s">
        <v>1555</v>
      </c>
      <c r="FF69">
        <v>2016</v>
      </c>
      <c r="FG69">
        <v>11</v>
      </c>
      <c r="FH69">
        <v>67</v>
      </c>
      <c r="FI69">
        <f t="shared" ref="FI69:FJ69" si="1164">FH69+84</f>
        <v>151</v>
      </c>
      <c r="FJ69">
        <f t="shared" si="1164"/>
        <v>235</v>
      </c>
      <c r="FK69" s="133">
        <f t="shared" si="1125"/>
        <v>1.5562913907284767E-3</v>
      </c>
      <c r="FN69" s="128" t="s">
        <v>1556</v>
      </c>
      <c r="FO69">
        <v>2017</v>
      </c>
      <c r="FP69">
        <v>10</v>
      </c>
      <c r="FQ69">
        <v>67</v>
      </c>
      <c r="FR69">
        <f t="shared" ref="FR69:FS69" si="1165">FQ69+102</f>
        <v>169</v>
      </c>
      <c r="FS69">
        <f t="shared" si="1165"/>
        <v>271</v>
      </c>
      <c r="FT69" s="133">
        <f t="shared" si="1127"/>
        <v>1.6035502958579881E-3</v>
      </c>
      <c r="FW69" s="128" t="s">
        <v>1557</v>
      </c>
      <c r="FX69">
        <v>2018</v>
      </c>
      <c r="FY69">
        <v>9</v>
      </c>
      <c r="FZ69">
        <v>67</v>
      </c>
      <c r="GA69">
        <f t="shared" ref="GA69:GB69" si="1166">FZ69+124</f>
        <v>191</v>
      </c>
      <c r="GB69">
        <f t="shared" si="1166"/>
        <v>315</v>
      </c>
      <c r="GC69" s="133">
        <f t="shared" si="1129"/>
        <v>1.6492146596858639E-3</v>
      </c>
      <c r="GF69" t="s">
        <v>2171</v>
      </c>
      <c r="GG69">
        <v>2019</v>
      </c>
      <c r="GH69">
        <v>10</v>
      </c>
      <c r="GI69">
        <v>67</v>
      </c>
      <c r="GJ69">
        <f t="shared" ref="GJ69:GK69" si="1167">GI69+90</f>
        <v>157</v>
      </c>
      <c r="GK69">
        <f t="shared" si="1167"/>
        <v>247</v>
      </c>
      <c r="GL69">
        <v>0.32866666666666666</v>
      </c>
    </row>
    <row r="70" spans="17:194">
      <c r="Q70" s="128" t="s">
        <v>1688</v>
      </c>
      <c r="R70">
        <v>2000</v>
      </c>
      <c r="S70">
        <v>8</v>
      </c>
      <c r="T70">
        <v>68</v>
      </c>
      <c r="U70">
        <f t="shared" si="1131"/>
        <v>176</v>
      </c>
      <c r="V70">
        <f t="shared" si="1131"/>
        <v>284</v>
      </c>
      <c r="W70" s="140">
        <f t="shared" si="1095"/>
        <v>1.6136363636363635E-3</v>
      </c>
      <c r="X70" s="140"/>
      <c r="Z70" s="128" t="s">
        <v>1559</v>
      </c>
      <c r="AA70">
        <v>2001</v>
      </c>
      <c r="AB70">
        <v>8</v>
      </c>
      <c r="AC70">
        <v>68</v>
      </c>
      <c r="AD70">
        <f t="shared" ref="AD70:AE70" si="1168">AC70+105</f>
        <v>173</v>
      </c>
      <c r="AE70">
        <f t="shared" si="1168"/>
        <v>278</v>
      </c>
      <c r="AF70" s="133">
        <f t="shared" si="1097"/>
        <v>1.606936416184971E-3</v>
      </c>
      <c r="AI70" s="128" t="s">
        <v>1560</v>
      </c>
      <c r="AJ70">
        <v>2002</v>
      </c>
      <c r="AK70">
        <v>9</v>
      </c>
      <c r="AL70">
        <v>68</v>
      </c>
      <c r="AM70">
        <f t="shared" ref="AM70:AN70" si="1169">AL70+100</f>
        <v>168</v>
      </c>
      <c r="AN70">
        <f t="shared" si="1169"/>
        <v>268</v>
      </c>
      <c r="AO70" s="133">
        <f t="shared" si="1099"/>
        <v>1.5952380952380953E-3</v>
      </c>
      <c r="AR70" s="128" t="s">
        <v>1561</v>
      </c>
      <c r="AS70">
        <v>2004</v>
      </c>
      <c r="AT70">
        <v>2</v>
      </c>
      <c r="AU70">
        <v>68</v>
      </c>
      <c r="AV70">
        <f t="shared" si="1134"/>
        <v>143</v>
      </c>
      <c r="AW70">
        <f t="shared" si="1134"/>
        <v>218</v>
      </c>
      <c r="AX70" s="133">
        <f t="shared" si="1100"/>
        <v>1.5244755244755244E-3</v>
      </c>
      <c r="BA70" s="128" t="s">
        <v>1562</v>
      </c>
      <c r="BB70">
        <v>2004</v>
      </c>
      <c r="BC70">
        <v>9</v>
      </c>
      <c r="BD70">
        <v>68</v>
      </c>
      <c r="BE70">
        <f t="shared" si="1135"/>
        <v>205</v>
      </c>
      <c r="BF70">
        <f t="shared" si="1135"/>
        <v>342</v>
      </c>
      <c r="BG70" s="133">
        <f t="shared" si="1101"/>
        <v>1.6682926829268293E-3</v>
      </c>
      <c r="BJ70" s="128" t="s">
        <v>1563</v>
      </c>
      <c r="BK70">
        <v>2005</v>
      </c>
      <c r="BL70">
        <v>9</v>
      </c>
      <c r="BM70">
        <v>68</v>
      </c>
      <c r="BN70">
        <f t="shared" ref="BN70:BO70" si="1170">BM70+96</f>
        <v>164</v>
      </c>
      <c r="BO70">
        <f t="shared" si="1170"/>
        <v>260</v>
      </c>
      <c r="BP70" s="133">
        <f t="shared" si="1103"/>
        <v>1.5853658536585367E-3</v>
      </c>
      <c r="BS70" s="128" t="s">
        <v>1564</v>
      </c>
      <c r="BT70">
        <v>2006</v>
      </c>
      <c r="BU70">
        <v>10</v>
      </c>
      <c r="BV70">
        <v>68</v>
      </c>
      <c r="BW70">
        <f t="shared" ref="BW70:BX70" si="1171">BV70+115</f>
        <v>183</v>
      </c>
      <c r="BX70">
        <f t="shared" si="1171"/>
        <v>298</v>
      </c>
      <c r="BY70" s="133">
        <f t="shared" si="1105"/>
        <v>1.6284153005464482E-3</v>
      </c>
      <c r="CB70" s="128" t="s">
        <v>1565</v>
      </c>
      <c r="CC70">
        <v>2007</v>
      </c>
      <c r="CD70">
        <v>10</v>
      </c>
      <c r="CE70">
        <v>68</v>
      </c>
      <c r="CF70">
        <f t="shared" ref="CF70:CG70" si="1172">CE70+115</f>
        <v>183</v>
      </c>
      <c r="CG70">
        <f t="shared" si="1172"/>
        <v>298</v>
      </c>
      <c r="CH70" s="133">
        <f t="shared" si="1107"/>
        <v>1.6284153005464482E-3</v>
      </c>
      <c r="CK70" s="128" t="s">
        <v>1566</v>
      </c>
      <c r="CL70">
        <v>2008</v>
      </c>
      <c r="CM70">
        <v>9</v>
      </c>
      <c r="CN70">
        <v>68</v>
      </c>
      <c r="CO70">
        <f t="shared" ref="CO70:CP70" si="1173">CN70+115</f>
        <v>183</v>
      </c>
      <c r="CP70">
        <f t="shared" si="1173"/>
        <v>298</v>
      </c>
      <c r="CQ70" s="133">
        <f t="shared" si="1109"/>
        <v>1.6284153005464482E-3</v>
      </c>
      <c r="CT70" s="128" t="s">
        <v>1567</v>
      </c>
      <c r="CU70">
        <v>2009</v>
      </c>
      <c r="CV70">
        <v>11</v>
      </c>
      <c r="CW70">
        <v>68</v>
      </c>
      <c r="CX70">
        <f t="shared" ref="CX70:CY70" si="1174">CW70+80</f>
        <v>148</v>
      </c>
      <c r="CY70">
        <f t="shared" si="1174"/>
        <v>228</v>
      </c>
      <c r="CZ70" s="133">
        <f t="shared" si="1111"/>
        <v>1.5405405405405407E-3</v>
      </c>
      <c r="DC70" s="128" t="s">
        <v>1568</v>
      </c>
      <c r="DD70">
        <v>2010</v>
      </c>
      <c r="DE70">
        <v>11</v>
      </c>
      <c r="DF70">
        <v>68</v>
      </c>
      <c r="DG70">
        <f t="shared" ref="DG70:DH70" si="1175">DF70+82</f>
        <v>150</v>
      </c>
      <c r="DH70">
        <f t="shared" si="1175"/>
        <v>232</v>
      </c>
      <c r="DI70" s="133">
        <f t="shared" si="1113"/>
        <v>1.5466666666666667E-3</v>
      </c>
      <c r="DL70" s="128" t="s">
        <v>1569</v>
      </c>
      <c r="DM70">
        <v>2011</v>
      </c>
      <c r="DN70">
        <v>11</v>
      </c>
      <c r="DO70">
        <v>68</v>
      </c>
      <c r="DP70">
        <f t="shared" ref="DP70:DQ70" si="1176">DO70+86</f>
        <v>154</v>
      </c>
      <c r="DQ70">
        <f t="shared" si="1176"/>
        <v>240</v>
      </c>
      <c r="DR70" s="133">
        <f t="shared" si="1115"/>
        <v>1.5584415584415584E-3</v>
      </c>
      <c r="DU70" s="128" t="s">
        <v>1570</v>
      </c>
      <c r="DV70">
        <v>2012</v>
      </c>
      <c r="DW70">
        <v>12</v>
      </c>
      <c r="DX70">
        <v>68</v>
      </c>
      <c r="DY70">
        <f t="shared" ref="DY70:DZ70" si="1177">DX70+75</f>
        <v>143</v>
      </c>
      <c r="DZ70">
        <f t="shared" si="1177"/>
        <v>218</v>
      </c>
      <c r="EA70" s="133">
        <f t="shared" si="1117"/>
        <v>1.5244755244755244E-3</v>
      </c>
      <c r="ED70" s="128" t="s">
        <v>1571</v>
      </c>
      <c r="EE70">
        <v>2014</v>
      </c>
      <c r="EF70">
        <v>1</v>
      </c>
      <c r="EG70">
        <v>68</v>
      </c>
      <c r="EH70">
        <f t="shared" ref="EH70:EI70" si="1178">EG70+80</f>
        <v>148</v>
      </c>
      <c r="EI70">
        <f t="shared" si="1178"/>
        <v>228</v>
      </c>
      <c r="EJ70" s="133">
        <f t="shared" si="1119"/>
        <v>1.5405405405405407E-3</v>
      </c>
      <c r="EM70" s="128" t="s">
        <v>1572</v>
      </c>
      <c r="EN70">
        <v>2015</v>
      </c>
      <c r="EO70">
        <v>3</v>
      </c>
      <c r="EP70">
        <v>68</v>
      </c>
      <c r="EQ70">
        <f t="shared" ref="EQ70:ER70" si="1179">EP70+71</f>
        <v>139</v>
      </c>
      <c r="ER70">
        <f t="shared" si="1179"/>
        <v>210</v>
      </c>
      <c r="ES70" s="133">
        <f>IF(ER70=0,"",ER70/EQ70/1000)</f>
        <v>1.5107913669064746E-3</v>
      </c>
      <c r="EV70" s="128" t="s">
        <v>1573</v>
      </c>
      <c r="EW70">
        <v>2015</v>
      </c>
      <c r="EX70">
        <v>12</v>
      </c>
      <c r="EY70">
        <v>68</v>
      </c>
      <c r="EZ70">
        <f t="shared" ref="EZ70:FA70" si="1180">EY70+80</f>
        <v>148</v>
      </c>
      <c r="FA70">
        <f t="shared" si="1180"/>
        <v>228</v>
      </c>
      <c r="FB70" s="133">
        <f t="shared" si="1123"/>
        <v>1.5405405405405407E-3</v>
      </c>
      <c r="FE70" s="128" t="s">
        <v>1574</v>
      </c>
      <c r="FF70">
        <v>2016</v>
      </c>
      <c r="FG70">
        <v>11</v>
      </c>
      <c r="FH70">
        <v>68</v>
      </c>
      <c r="FI70">
        <f t="shared" ref="FI70:FJ70" si="1181">FH70+84</f>
        <v>152</v>
      </c>
      <c r="FJ70">
        <f t="shared" si="1181"/>
        <v>236</v>
      </c>
      <c r="FK70" s="133">
        <f t="shared" si="1125"/>
        <v>1.5526315789473684E-3</v>
      </c>
      <c r="FN70" s="128" t="s">
        <v>1575</v>
      </c>
      <c r="FO70">
        <v>2017</v>
      </c>
      <c r="FP70">
        <v>10</v>
      </c>
      <c r="FQ70">
        <v>68</v>
      </c>
      <c r="FR70">
        <f t="shared" ref="FR70:FS70" si="1182">FQ70+102</f>
        <v>170</v>
      </c>
      <c r="FS70">
        <f t="shared" si="1182"/>
        <v>272</v>
      </c>
      <c r="FT70" s="133">
        <f t="shared" si="1127"/>
        <v>1.6000000000000001E-3</v>
      </c>
      <c r="FW70" s="128" t="s">
        <v>1576</v>
      </c>
      <c r="FX70">
        <v>2018</v>
      </c>
      <c r="FY70">
        <v>9</v>
      </c>
      <c r="FZ70">
        <v>68</v>
      </c>
      <c r="GA70">
        <f t="shared" ref="GA70:GB70" si="1183">FZ70+124</f>
        <v>192</v>
      </c>
      <c r="GB70">
        <f t="shared" si="1183"/>
        <v>316</v>
      </c>
      <c r="GC70" s="133">
        <f t="shared" si="1129"/>
        <v>1.6458333333333333E-3</v>
      </c>
      <c r="GF70" t="s">
        <v>2172</v>
      </c>
      <c r="GG70">
        <v>2019</v>
      </c>
      <c r="GH70">
        <v>10</v>
      </c>
      <c r="GI70">
        <v>68</v>
      </c>
      <c r="GJ70">
        <f t="shared" ref="GJ70:GK70" si="1184">GI70+90</f>
        <v>158</v>
      </c>
      <c r="GK70">
        <f t="shared" si="1184"/>
        <v>248</v>
      </c>
      <c r="GL70">
        <v>0.10942857142857143</v>
      </c>
    </row>
    <row r="71" spans="17:194">
      <c r="Q71" s="128" t="s">
        <v>1706</v>
      </c>
      <c r="R71">
        <v>2000</v>
      </c>
      <c r="S71">
        <v>9</v>
      </c>
      <c r="T71">
        <v>69</v>
      </c>
      <c r="U71">
        <f t="shared" si="1131"/>
        <v>177</v>
      </c>
      <c r="V71">
        <f t="shared" si="1131"/>
        <v>285</v>
      </c>
      <c r="W71" s="140">
        <f t="shared" si="1095"/>
        <v>1.6101694915254237E-3</v>
      </c>
      <c r="X71" s="140"/>
      <c r="Z71" s="128" t="s">
        <v>1578</v>
      </c>
      <c r="AA71">
        <v>2001</v>
      </c>
      <c r="AB71">
        <v>8</v>
      </c>
      <c r="AC71">
        <v>69</v>
      </c>
      <c r="AD71">
        <f t="shared" ref="AD71:AE71" si="1185">AC71+105</f>
        <v>174</v>
      </c>
      <c r="AE71">
        <f t="shared" si="1185"/>
        <v>279</v>
      </c>
      <c r="AF71" s="133">
        <f t="shared" si="1097"/>
        <v>1.603448275862069E-3</v>
      </c>
      <c r="AI71" s="128" t="s">
        <v>1579</v>
      </c>
      <c r="AJ71">
        <v>2002</v>
      </c>
      <c r="AK71">
        <v>9</v>
      </c>
      <c r="AL71">
        <v>69</v>
      </c>
      <c r="AM71">
        <f t="shared" ref="AM71:AN71" si="1186">AL71+100</f>
        <v>169</v>
      </c>
      <c r="AN71">
        <f t="shared" si="1186"/>
        <v>269</v>
      </c>
      <c r="AO71" s="133">
        <f t="shared" si="1099"/>
        <v>1.5917159763313609E-3</v>
      </c>
      <c r="AR71" s="128" t="s">
        <v>1580</v>
      </c>
      <c r="AS71">
        <v>2004</v>
      </c>
      <c r="AT71">
        <v>2</v>
      </c>
      <c r="AU71">
        <v>69</v>
      </c>
      <c r="AV71">
        <f t="shared" si="1134"/>
        <v>144</v>
      </c>
      <c r="AW71">
        <f t="shared" si="1134"/>
        <v>219</v>
      </c>
      <c r="AX71" s="133">
        <f t="shared" si="1100"/>
        <v>1.5208333333333332E-3</v>
      </c>
      <c r="BA71" s="128" t="s">
        <v>1581</v>
      </c>
      <c r="BB71">
        <v>2004</v>
      </c>
      <c r="BC71">
        <v>9</v>
      </c>
      <c r="BD71">
        <v>69</v>
      </c>
      <c r="BE71">
        <f t="shared" si="1135"/>
        <v>206</v>
      </c>
      <c r="BF71">
        <f t="shared" si="1135"/>
        <v>343</v>
      </c>
      <c r="BG71" s="133">
        <f t="shared" si="1101"/>
        <v>1.6650485436893203E-3</v>
      </c>
      <c r="BJ71" s="128" t="s">
        <v>1582</v>
      </c>
      <c r="BK71">
        <v>2005</v>
      </c>
      <c r="BL71">
        <v>10</v>
      </c>
      <c r="BM71">
        <v>69</v>
      </c>
      <c r="BN71">
        <f t="shared" ref="BN71:BO71" si="1187">BM71+96</f>
        <v>165</v>
      </c>
      <c r="BO71">
        <f t="shared" si="1187"/>
        <v>261</v>
      </c>
      <c r="BP71" s="133">
        <f t="shared" si="1103"/>
        <v>1.5818181818181818E-3</v>
      </c>
      <c r="BS71" s="128" t="s">
        <v>1583</v>
      </c>
      <c r="BT71">
        <v>2006</v>
      </c>
      <c r="BU71">
        <v>10</v>
      </c>
      <c r="BV71">
        <v>69</v>
      </c>
      <c r="BW71">
        <f t="shared" ref="BW71:BX71" si="1188">BV71+115</f>
        <v>184</v>
      </c>
      <c r="BX71">
        <f t="shared" si="1188"/>
        <v>299</v>
      </c>
      <c r="BY71" s="133">
        <f t="shared" si="1105"/>
        <v>1.6249999999999999E-3</v>
      </c>
      <c r="CB71" s="128" t="s">
        <v>1584</v>
      </c>
      <c r="CC71">
        <v>2007</v>
      </c>
      <c r="CD71">
        <v>10</v>
      </c>
      <c r="CE71">
        <v>69</v>
      </c>
      <c r="CF71">
        <f t="shared" ref="CF71:CG71" si="1189">CE71+115</f>
        <v>184</v>
      </c>
      <c r="CG71">
        <f t="shared" si="1189"/>
        <v>299</v>
      </c>
      <c r="CH71" s="133">
        <f t="shared" si="1107"/>
        <v>1.6249999999999999E-3</v>
      </c>
      <c r="CK71" s="128" t="s">
        <v>1585</v>
      </c>
      <c r="CL71">
        <v>2008</v>
      </c>
      <c r="CM71">
        <v>9</v>
      </c>
      <c r="CN71">
        <v>69</v>
      </c>
      <c r="CO71">
        <f t="shared" ref="CO71:CP71" si="1190">CN71+115</f>
        <v>184</v>
      </c>
      <c r="CP71">
        <f t="shared" si="1190"/>
        <v>299</v>
      </c>
      <c r="CQ71" s="133">
        <f t="shared" si="1109"/>
        <v>1.6249999999999999E-3</v>
      </c>
      <c r="CT71" s="128" t="s">
        <v>1586</v>
      </c>
      <c r="CU71">
        <v>2009</v>
      </c>
      <c r="CV71">
        <v>11</v>
      </c>
      <c r="CW71">
        <v>69</v>
      </c>
      <c r="CX71">
        <f t="shared" ref="CX71:CY71" si="1191">CW71+80</f>
        <v>149</v>
      </c>
      <c r="CY71">
        <f t="shared" si="1191"/>
        <v>229</v>
      </c>
      <c r="CZ71" s="133">
        <f t="shared" si="1111"/>
        <v>1.5369127516778522E-3</v>
      </c>
      <c r="DC71" s="128" t="s">
        <v>1587</v>
      </c>
      <c r="DD71">
        <v>2010</v>
      </c>
      <c r="DE71">
        <v>11</v>
      </c>
      <c r="DF71">
        <v>69</v>
      </c>
      <c r="DG71">
        <f t="shared" ref="DG71:DH71" si="1192">DF71+82</f>
        <v>151</v>
      </c>
      <c r="DH71">
        <f t="shared" si="1192"/>
        <v>233</v>
      </c>
      <c r="DI71" s="133">
        <f t="shared" si="1113"/>
        <v>1.5430463576158941E-3</v>
      </c>
      <c r="DL71" s="128" t="s">
        <v>1588</v>
      </c>
      <c r="DM71">
        <v>2011</v>
      </c>
      <c r="DN71">
        <v>11</v>
      </c>
      <c r="DO71">
        <v>69</v>
      </c>
      <c r="DP71">
        <f t="shared" ref="DP71:DQ71" si="1193">DO71+86</f>
        <v>155</v>
      </c>
      <c r="DQ71">
        <f t="shared" si="1193"/>
        <v>241</v>
      </c>
      <c r="DR71" s="133">
        <f t="shared" si="1115"/>
        <v>1.5548387096774195E-3</v>
      </c>
      <c r="DU71" s="128" t="s">
        <v>1589</v>
      </c>
      <c r="DV71">
        <v>2012</v>
      </c>
      <c r="DW71">
        <v>12</v>
      </c>
      <c r="DX71">
        <v>69</v>
      </c>
      <c r="DY71">
        <f t="shared" ref="DY71:DZ71" si="1194">DX71+75</f>
        <v>144</v>
      </c>
      <c r="DZ71">
        <f t="shared" si="1194"/>
        <v>219</v>
      </c>
      <c r="EA71" s="133">
        <f t="shared" si="1117"/>
        <v>1.5208333333333332E-3</v>
      </c>
      <c r="ED71" s="128" t="s">
        <v>1590</v>
      </c>
      <c r="EE71">
        <v>2014</v>
      </c>
      <c r="EF71">
        <v>1</v>
      </c>
      <c r="EG71">
        <v>69</v>
      </c>
      <c r="EH71">
        <f t="shared" ref="EH71:EI71" si="1195">EG71+80</f>
        <v>149</v>
      </c>
      <c r="EI71">
        <f t="shared" si="1195"/>
        <v>229</v>
      </c>
      <c r="EJ71" s="133">
        <f t="shared" si="1119"/>
        <v>1.5369127516778522E-3</v>
      </c>
      <c r="EM71" s="128" t="s">
        <v>1591</v>
      </c>
      <c r="EN71">
        <v>2015</v>
      </c>
      <c r="EO71">
        <v>3</v>
      </c>
      <c r="EP71">
        <v>69</v>
      </c>
      <c r="EQ71">
        <f t="shared" ref="EQ71:ER71" si="1196">EP71+71</f>
        <v>140</v>
      </c>
      <c r="ER71">
        <f t="shared" si="1196"/>
        <v>211</v>
      </c>
      <c r="ES71" s="133">
        <f>IF(ER71=0,"",ER71/EQ71/1000)</f>
        <v>1.5071428571428571E-3</v>
      </c>
      <c r="EV71" s="128" t="s">
        <v>1592</v>
      </c>
      <c r="EW71">
        <v>2015</v>
      </c>
      <c r="EX71">
        <v>12</v>
      </c>
      <c r="EY71">
        <v>69</v>
      </c>
      <c r="EZ71">
        <f t="shared" ref="EZ71:FA71" si="1197">EY71+80</f>
        <v>149</v>
      </c>
      <c r="FA71">
        <f t="shared" si="1197"/>
        <v>229</v>
      </c>
      <c r="FB71" s="133">
        <f t="shared" si="1123"/>
        <v>1.5369127516778522E-3</v>
      </c>
      <c r="FE71" s="128" t="s">
        <v>1593</v>
      </c>
      <c r="FF71">
        <v>2016</v>
      </c>
      <c r="FG71">
        <v>11</v>
      </c>
      <c r="FH71">
        <v>69</v>
      </c>
      <c r="FI71">
        <f t="shared" ref="FI71:FJ71" si="1198">FH71+84</f>
        <v>153</v>
      </c>
      <c r="FJ71">
        <f t="shared" si="1198"/>
        <v>237</v>
      </c>
      <c r="FK71" s="133">
        <f t="shared" si="1125"/>
        <v>1.5490196078431374E-3</v>
      </c>
      <c r="FN71" s="128" t="s">
        <v>1594</v>
      </c>
      <c r="FO71">
        <v>2017</v>
      </c>
      <c r="FP71">
        <v>11</v>
      </c>
      <c r="FQ71">
        <v>69</v>
      </c>
      <c r="FR71">
        <f t="shared" ref="FR71:FS71" si="1199">FQ71+102</f>
        <v>171</v>
      </c>
      <c r="FS71">
        <f t="shared" si="1199"/>
        <v>273</v>
      </c>
      <c r="FT71" s="133">
        <f t="shared" si="1127"/>
        <v>1.5964912280701756E-3</v>
      </c>
      <c r="FW71" s="128" t="s">
        <v>1595</v>
      </c>
      <c r="FX71">
        <v>2018</v>
      </c>
      <c r="FY71">
        <v>9</v>
      </c>
      <c r="FZ71">
        <v>69</v>
      </c>
      <c r="GA71">
        <f t="shared" ref="GA71:GB71" si="1200">FZ71+124</f>
        <v>193</v>
      </c>
      <c r="GB71">
        <f t="shared" si="1200"/>
        <v>317</v>
      </c>
      <c r="GC71" s="133">
        <f t="shared" si="1129"/>
        <v>1.6424870466321244E-3</v>
      </c>
      <c r="GF71" t="s">
        <v>2173</v>
      </c>
      <c r="GG71">
        <v>2019</v>
      </c>
      <c r="GH71">
        <v>10</v>
      </c>
      <c r="GI71">
        <v>69</v>
      </c>
      <c r="GJ71">
        <f t="shared" ref="GJ71:GK71" si="1201">GI71+90</f>
        <v>159</v>
      </c>
      <c r="GK71">
        <f t="shared" si="1201"/>
        <v>249</v>
      </c>
      <c r="GL71">
        <v>0.11666666666666667</v>
      </c>
    </row>
    <row r="72" spans="17:194">
      <c r="Q72" s="128" t="s">
        <v>1722</v>
      </c>
      <c r="R72">
        <v>2000</v>
      </c>
      <c r="S72">
        <v>9</v>
      </c>
      <c r="T72">
        <v>70</v>
      </c>
      <c r="U72">
        <f t="shared" si="1131"/>
        <v>178</v>
      </c>
      <c r="V72">
        <f t="shared" si="1131"/>
        <v>286</v>
      </c>
      <c r="W72" s="140">
        <f t="shared" si="1095"/>
        <v>1.6067415730337078E-3</v>
      </c>
      <c r="X72" s="140"/>
      <c r="Z72" s="128" t="s">
        <v>1597</v>
      </c>
      <c r="AA72">
        <v>2001</v>
      </c>
      <c r="AB72">
        <v>8</v>
      </c>
      <c r="AC72">
        <v>70</v>
      </c>
      <c r="AD72">
        <f t="shared" ref="AD72:AE72" si="1202">AC72+105</f>
        <v>175</v>
      </c>
      <c r="AE72">
        <f t="shared" si="1202"/>
        <v>280</v>
      </c>
      <c r="AF72" s="133">
        <f t="shared" si="1097"/>
        <v>1.6000000000000001E-3</v>
      </c>
      <c r="AI72" s="128" t="s">
        <v>1598</v>
      </c>
      <c r="AJ72">
        <v>2002</v>
      </c>
      <c r="AK72">
        <v>9</v>
      </c>
      <c r="AL72">
        <v>70</v>
      </c>
      <c r="AM72">
        <f t="shared" ref="AM72:AN72" si="1203">AL72+100</f>
        <v>170</v>
      </c>
      <c r="AN72">
        <f t="shared" si="1203"/>
        <v>270</v>
      </c>
      <c r="AO72" s="133">
        <f t="shared" si="1099"/>
        <v>1.588235294117647E-3</v>
      </c>
      <c r="AR72" s="128" t="s">
        <v>1599</v>
      </c>
      <c r="AS72">
        <v>2004</v>
      </c>
      <c r="AT72">
        <v>2</v>
      </c>
      <c r="AU72">
        <v>70</v>
      </c>
      <c r="AV72">
        <f t="shared" si="1134"/>
        <v>145</v>
      </c>
      <c r="AW72">
        <f t="shared" si="1134"/>
        <v>220</v>
      </c>
      <c r="AX72" s="133">
        <f t="shared" si="1100"/>
        <v>1.5172413793103448E-3</v>
      </c>
      <c r="BA72" s="128" t="s">
        <v>1600</v>
      </c>
      <c r="BB72">
        <v>2004</v>
      </c>
      <c r="BC72">
        <v>9</v>
      </c>
      <c r="BD72">
        <v>70</v>
      </c>
      <c r="BE72">
        <f t="shared" si="1135"/>
        <v>207</v>
      </c>
      <c r="BF72">
        <f t="shared" si="1135"/>
        <v>344</v>
      </c>
      <c r="BG72" s="133">
        <f t="shared" si="1101"/>
        <v>1.6618357487922706E-3</v>
      </c>
      <c r="BJ72" s="128" t="s">
        <v>1601</v>
      </c>
      <c r="BK72">
        <v>2005</v>
      </c>
      <c r="BL72">
        <v>10</v>
      </c>
      <c r="BM72">
        <v>70</v>
      </c>
      <c r="BN72">
        <f t="shared" ref="BN72:BO72" si="1204">BM72+96</f>
        <v>166</v>
      </c>
      <c r="BO72">
        <f t="shared" si="1204"/>
        <v>262</v>
      </c>
      <c r="BP72" s="133">
        <f t="shared" si="1103"/>
        <v>1.5783132530120482E-3</v>
      </c>
      <c r="BS72" s="128" t="s">
        <v>1602</v>
      </c>
      <c r="BT72">
        <v>2006</v>
      </c>
      <c r="BU72">
        <v>10</v>
      </c>
      <c r="BV72">
        <v>70</v>
      </c>
      <c r="BW72">
        <f t="shared" ref="BW72:BX72" si="1205">BV72+115</f>
        <v>185</v>
      </c>
      <c r="BX72">
        <f t="shared" si="1205"/>
        <v>300</v>
      </c>
      <c r="BY72" s="133">
        <f t="shared" si="1105"/>
        <v>1.6216216216216218E-3</v>
      </c>
      <c r="CB72" s="128" t="s">
        <v>1603</v>
      </c>
      <c r="CC72">
        <v>2007</v>
      </c>
      <c r="CD72">
        <v>10</v>
      </c>
      <c r="CE72">
        <v>70</v>
      </c>
      <c r="CF72">
        <f t="shared" ref="CF72:CG72" si="1206">CE72+115</f>
        <v>185</v>
      </c>
      <c r="CG72">
        <f t="shared" si="1206"/>
        <v>300</v>
      </c>
      <c r="CH72" s="133">
        <f t="shared" si="1107"/>
        <v>1.6216216216216218E-3</v>
      </c>
      <c r="CK72" s="128" t="s">
        <v>1604</v>
      </c>
      <c r="CL72">
        <v>2008</v>
      </c>
      <c r="CM72">
        <v>9</v>
      </c>
      <c r="CN72">
        <v>70</v>
      </c>
      <c r="CO72">
        <f t="shared" ref="CO72:CP72" si="1207">CN72+115</f>
        <v>185</v>
      </c>
      <c r="CP72">
        <f t="shared" si="1207"/>
        <v>300</v>
      </c>
      <c r="CQ72" s="133">
        <f t="shared" si="1109"/>
        <v>1.6216216216216218E-3</v>
      </c>
      <c r="CT72" s="128" t="s">
        <v>1605</v>
      </c>
      <c r="CU72">
        <v>2009</v>
      </c>
      <c r="CV72">
        <v>11</v>
      </c>
      <c r="CW72">
        <v>70</v>
      </c>
      <c r="CX72">
        <f t="shared" ref="CX72:CY72" si="1208">CW72+80</f>
        <v>150</v>
      </c>
      <c r="CY72">
        <f t="shared" si="1208"/>
        <v>230</v>
      </c>
      <c r="CZ72" s="133">
        <f t="shared" si="1111"/>
        <v>1.5333333333333334E-3</v>
      </c>
      <c r="DC72" s="128" t="s">
        <v>1606</v>
      </c>
      <c r="DD72">
        <v>2010</v>
      </c>
      <c r="DE72">
        <v>11</v>
      </c>
      <c r="DF72">
        <v>70</v>
      </c>
      <c r="DG72">
        <f t="shared" ref="DG72:DH72" si="1209">DF72+82</f>
        <v>152</v>
      </c>
      <c r="DH72">
        <f t="shared" si="1209"/>
        <v>234</v>
      </c>
      <c r="DI72" s="133">
        <f t="shared" si="1113"/>
        <v>1.5394736842105263E-3</v>
      </c>
      <c r="DL72" s="128" t="s">
        <v>1607</v>
      </c>
      <c r="DM72">
        <v>2011</v>
      </c>
      <c r="DN72">
        <v>11</v>
      </c>
      <c r="DO72">
        <v>70</v>
      </c>
      <c r="DP72">
        <f t="shared" ref="DP72:DQ72" si="1210">DO72+86</f>
        <v>156</v>
      </c>
      <c r="DQ72">
        <f t="shared" si="1210"/>
        <v>242</v>
      </c>
      <c r="DR72" s="133">
        <f t="shared" si="1115"/>
        <v>1.5512820512820513E-3</v>
      </c>
      <c r="DU72" s="128" t="s">
        <v>1608</v>
      </c>
      <c r="DV72">
        <v>2013</v>
      </c>
      <c r="DW72">
        <v>1</v>
      </c>
      <c r="DX72">
        <v>70</v>
      </c>
      <c r="DY72">
        <f t="shared" ref="DY72:DZ72" si="1211">DX72+75</f>
        <v>145</v>
      </c>
      <c r="DZ72">
        <f t="shared" si="1211"/>
        <v>220</v>
      </c>
      <c r="EA72" s="133">
        <f t="shared" si="1117"/>
        <v>1.5172413793103448E-3</v>
      </c>
      <c r="ED72" s="128" t="s">
        <v>1609</v>
      </c>
      <c r="EE72">
        <v>2014</v>
      </c>
      <c r="EF72">
        <v>1</v>
      </c>
      <c r="EG72">
        <v>70</v>
      </c>
      <c r="EH72">
        <f t="shared" ref="EH72:EI72" si="1212">EG72+80</f>
        <v>150</v>
      </c>
      <c r="EI72">
        <f t="shared" si="1212"/>
        <v>230</v>
      </c>
      <c r="EJ72" s="133">
        <f t="shared" si="1119"/>
        <v>1.5333333333333334E-3</v>
      </c>
      <c r="EM72" s="128" t="s">
        <v>1610</v>
      </c>
      <c r="EN72">
        <v>2015</v>
      </c>
      <c r="EO72">
        <v>3</v>
      </c>
      <c r="EP72">
        <v>70</v>
      </c>
      <c r="EQ72">
        <f t="shared" ref="EQ72:ER72" si="1213">EP72+71</f>
        <v>141</v>
      </c>
      <c r="ER72">
        <f t="shared" si="1213"/>
        <v>212</v>
      </c>
      <c r="ES72" s="133">
        <f>IF(ER72=0,"",ER72/EQ72/1000)</f>
        <v>1.5035460992907802E-3</v>
      </c>
      <c r="EV72" s="128" t="s">
        <v>1611</v>
      </c>
      <c r="EW72">
        <v>2015</v>
      </c>
      <c r="EX72">
        <v>12</v>
      </c>
      <c r="EY72">
        <v>70</v>
      </c>
      <c r="EZ72">
        <f t="shared" ref="EZ72:FA72" si="1214">EY72+80</f>
        <v>150</v>
      </c>
      <c r="FA72">
        <f t="shared" si="1214"/>
        <v>230</v>
      </c>
      <c r="FB72" s="133">
        <f t="shared" si="1123"/>
        <v>1.5333333333333334E-3</v>
      </c>
      <c r="FE72" s="128" t="s">
        <v>1612</v>
      </c>
      <c r="FF72">
        <v>2016</v>
      </c>
      <c r="FG72">
        <v>11</v>
      </c>
      <c r="FH72">
        <v>70</v>
      </c>
      <c r="FI72">
        <f t="shared" ref="FI72:FJ72" si="1215">FH72+84</f>
        <v>154</v>
      </c>
      <c r="FJ72">
        <f t="shared" si="1215"/>
        <v>238</v>
      </c>
      <c r="FK72" s="133">
        <f t="shared" si="1125"/>
        <v>1.5454545454545454E-3</v>
      </c>
      <c r="FN72" s="128" t="s">
        <v>1613</v>
      </c>
      <c r="FO72">
        <v>2017</v>
      </c>
      <c r="FP72">
        <v>11</v>
      </c>
      <c r="FQ72">
        <v>70</v>
      </c>
      <c r="FR72">
        <f t="shared" ref="FR72:FS72" si="1216">FQ72+102</f>
        <v>172</v>
      </c>
      <c r="FS72">
        <f t="shared" si="1216"/>
        <v>274</v>
      </c>
      <c r="FT72" s="133">
        <f t="shared" si="1127"/>
        <v>1.5930232558139534E-3</v>
      </c>
      <c r="FW72" s="128" t="s">
        <v>1614</v>
      </c>
      <c r="FX72">
        <v>2018</v>
      </c>
      <c r="FY72">
        <v>9</v>
      </c>
      <c r="FZ72">
        <v>70</v>
      </c>
      <c r="GA72">
        <f t="shared" ref="GA72:GB72" si="1217">FZ72+124</f>
        <v>194</v>
      </c>
      <c r="GB72">
        <f t="shared" si="1217"/>
        <v>318</v>
      </c>
      <c r="GC72" s="133">
        <f t="shared" si="1129"/>
        <v>1.6391752577319587E-3</v>
      </c>
      <c r="GF72" t="s">
        <v>2174</v>
      </c>
      <c r="GG72">
        <v>2019</v>
      </c>
      <c r="GH72">
        <v>10</v>
      </c>
      <c r="GI72">
        <v>70</v>
      </c>
      <c r="GJ72">
        <f t="shared" ref="GJ72:GK72" si="1218">GI72+90</f>
        <v>160</v>
      </c>
      <c r="GK72">
        <f t="shared" si="1218"/>
        <v>250</v>
      </c>
      <c r="GL72">
        <v>0.22075</v>
      </c>
    </row>
    <row r="73" spans="17:194">
      <c r="Q73" s="128" t="s">
        <v>1738</v>
      </c>
      <c r="R73">
        <v>2000</v>
      </c>
      <c r="S73">
        <v>9</v>
      </c>
      <c r="T73">
        <v>71</v>
      </c>
      <c r="U73">
        <f t="shared" si="1131"/>
        <v>179</v>
      </c>
      <c r="V73">
        <f t="shared" si="1131"/>
        <v>287</v>
      </c>
      <c r="W73" s="140">
        <f t="shared" si="1095"/>
        <v>1.6033519553072626E-3</v>
      </c>
      <c r="X73" s="140"/>
      <c r="Z73" s="128" t="s">
        <v>1616</v>
      </c>
      <c r="AA73">
        <v>2001</v>
      </c>
      <c r="AB73">
        <v>8</v>
      </c>
      <c r="AC73">
        <v>71</v>
      </c>
      <c r="AD73">
        <f t="shared" ref="AD73:AE73" si="1219">AC73+105</f>
        <v>176</v>
      </c>
      <c r="AE73">
        <f t="shared" si="1219"/>
        <v>281</v>
      </c>
      <c r="AF73" s="133">
        <f t="shared" si="1097"/>
        <v>1.5965909090909093E-3</v>
      </c>
      <c r="AI73" s="128" t="s">
        <v>1617</v>
      </c>
      <c r="AJ73">
        <v>2002</v>
      </c>
      <c r="AK73">
        <v>9</v>
      </c>
      <c r="AL73">
        <v>71</v>
      </c>
      <c r="AM73">
        <f t="shared" ref="AM73:AN73" si="1220">AL73+100</f>
        <v>171</v>
      </c>
      <c r="AN73">
        <f t="shared" si="1220"/>
        <v>271</v>
      </c>
      <c r="AO73" s="133">
        <f t="shared" si="1099"/>
        <v>1.5847953216374269E-3</v>
      </c>
      <c r="AR73" s="128" t="s">
        <v>1618</v>
      </c>
      <c r="AS73">
        <v>2004</v>
      </c>
      <c r="AT73">
        <v>2</v>
      </c>
      <c r="AU73">
        <v>71</v>
      </c>
      <c r="AV73">
        <f t="shared" si="1134"/>
        <v>146</v>
      </c>
      <c r="AW73">
        <f t="shared" si="1134"/>
        <v>221</v>
      </c>
      <c r="AX73" s="133">
        <f t="shared" si="1100"/>
        <v>1.5136986301369864E-3</v>
      </c>
      <c r="BA73" s="128" t="s">
        <v>1619</v>
      </c>
      <c r="BB73">
        <v>2004</v>
      </c>
      <c r="BC73">
        <v>9</v>
      </c>
      <c r="BD73">
        <v>71</v>
      </c>
      <c r="BE73">
        <f t="shared" si="1135"/>
        <v>208</v>
      </c>
      <c r="BF73">
        <f t="shared" si="1135"/>
        <v>345</v>
      </c>
      <c r="BG73" s="133">
        <f t="shared" si="1101"/>
        <v>1.6586538461538462E-3</v>
      </c>
      <c r="BJ73" s="128" t="s">
        <v>1620</v>
      </c>
      <c r="BK73">
        <v>2005</v>
      </c>
      <c r="BL73">
        <v>10</v>
      </c>
      <c r="BM73">
        <v>71</v>
      </c>
      <c r="BN73">
        <f t="shared" ref="BN73:BO73" si="1221">BM73+96</f>
        <v>167</v>
      </c>
      <c r="BO73">
        <f t="shared" si="1221"/>
        <v>263</v>
      </c>
      <c r="BP73" s="133">
        <f t="shared" si="1103"/>
        <v>1.5748502994011977E-3</v>
      </c>
      <c r="BS73" s="128" t="s">
        <v>1621</v>
      </c>
      <c r="BT73">
        <v>2006</v>
      </c>
      <c r="BU73">
        <v>10</v>
      </c>
      <c r="BV73">
        <v>71</v>
      </c>
      <c r="BW73">
        <f t="shared" ref="BW73:BX73" si="1222">BV73+115</f>
        <v>186</v>
      </c>
      <c r="BX73">
        <f t="shared" si="1222"/>
        <v>301</v>
      </c>
      <c r="BY73" s="133">
        <f t="shared" si="1105"/>
        <v>1.6182795698924731E-3</v>
      </c>
      <c r="CB73" s="128" t="s">
        <v>1622</v>
      </c>
      <c r="CC73">
        <v>2007</v>
      </c>
      <c r="CD73">
        <v>10</v>
      </c>
      <c r="CE73">
        <v>71</v>
      </c>
      <c r="CF73">
        <f t="shared" ref="CF73:CG73" si="1223">CE73+115</f>
        <v>186</v>
      </c>
      <c r="CG73">
        <f t="shared" si="1223"/>
        <v>301</v>
      </c>
      <c r="CH73" s="133">
        <f t="shared" si="1107"/>
        <v>1.6182795698924731E-3</v>
      </c>
      <c r="CK73" s="128" t="s">
        <v>1623</v>
      </c>
      <c r="CL73">
        <v>2008</v>
      </c>
      <c r="CM73">
        <v>9</v>
      </c>
      <c r="CN73">
        <v>71</v>
      </c>
      <c r="CO73">
        <f t="shared" ref="CO73:CP73" si="1224">CN73+115</f>
        <v>186</v>
      </c>
      <c r="CP73">
        <f t="shared" si="1224"/>
        <v>301</v>
      </c>
      <c r="CQ73" s="133">
        <f t="shared" si="1109"/>
        <v>1.6182795698924731E-3</v>
      </c>
      <c r="CT73" s="128" t="s">
        <v>1624</v>
      </c>
      <c r="CU73">
        <v>2009</v>
      </c>
      <c r="CV73">
        <v>11</v>
      </c>
      <c r="CW73">
        <v>71</v>
      </c>
      <c r="CX73">
        <f t="shared" ref="CX73:CY73" si="1225">CW73+80</f>
        <v>151</v>
      </c>
      <c r="CY73">
        <f t="shared" si="1225"/>
        <v>231</v>
      </c>
      <c r="CZ73" s="133">
        <f t="shared" si="1111"/>
        <v>1.5298013245033113E-3</v>
      </c>
      <c r="DC73" s="136" t="s">
        <v>1625</v>
      </c>
      <c r="DD73" s="28">
        <v>2010</v>
      </c>
      <c r="DE73" s="28">
        <v>11</v>
      </c>
      <c r="DF73">
        <v>71</v>
      </c>
      <c r="DG73">
        <f t="shared" ref="DG73:DH73" si="1226">DF73+82</f>
        <v>153</v>
      </c>
      <c r="DH73">
        <f t="shared" si="1226"/>
        <v>235</v>
      </c>
      <c r="DI73" s="137">
        <f t="shared" si="1113"/>
        <v>1.5359477124183007E-3</v>
      </c>
      <c r="DL73" s="128" t="s">
        <v>1626</v>
      </c>
      <c r="DM73">
        <v>2011</v>
      </c>
      <c r="DN73">
        <v>11</v>
      </c>
      <c r="DO73">
        <v>71</v>
      </c>
      <c r="DP73">
        <f t="shared" ref="DP73:DQ73" si="1227">DO73+86</f>
        <v>157</v>
      </c>
      <c r="DQ73">
        <f t="shared" si="1227"/>
        <v>243</v>
      </c>
      <c r="DR73" s="133">
        <f t="shared" si="1115"/>
        <v>1.5477707006369427E-3</v>
      </c>
      <c r="DU73" s="128" t="s">
        <v>1627</v>
      </c>
      <c r="DV73">
        <v>2013</v>
      </c>
      <c r="DW73">
        <v>1</v>
      </c>
      <c r="DX73">
        <v>71</v>
      </c>
      <c r="DY73">
        <f t="shared" ref="DY73:DZ73" si="1228">DX73+75</f>
        <v>146</v>
      </c>
      <c r="DZ73">
        <f t="shared" si="1228"/>
        <v>221</v>
      </c>
      <c r="EA73" s="133">
        <f t="shared" si="1117"/>
        <v>1.5136986301369864E-3</v>
      </c>
      <c r="ED73" s="128" t="s">
        <v>1628</v>
      </c>
      <c r="EE73">
        <v>2014</v>
      </c>
      <c r="EF73">
        <v>1</v>
      </c>
      <c r="EG73">
        <v>71</v>
      </c>
      <c r="EH73">
        <f t="shared" ref="EH73:EI73" si="1229">EG73+80</f>
        <v>151</v>
      </c>
      <c r="EI73">
        <f t="shared" si="1229"/>
        <v>231</v>
      </c>
      <c r="EJ73" s="133">
        <f t="shared" si="1119"/>
        <v>1.5298013245033113E-3</v>
      </c>
      <c r="EM73" s="128" t="s">
        <v>1629</v>
      </c>
      <c r="EN73">
        <v>2015</v>
      </c>
      <c r="EO73">
        <v>3</v>
      </c>
      <c r="EP73">
        <v>71</v>
      </c>
      <c r="EQ73">
        <f t="shared" ref="EQ73:ER73" si="1230">EP73+71</f>
        <v>142</v>
      </c>
      <c r="ER73">
        <f t="shared" si="1230"/>
        <v>213</v>
      </c>
      <c r="ES73" s="133">
        <f>IF(ER73=0,"",ER73/EQ73/1000)</f>
        <v>1.5E-3</v>
      </c>
      <c r="EV73" s="128" t="s">
        <v>1630</v>
      </c>
      <c r="EW73">
        <v>2016</v>
      </c>
      <c r="EX73">
        <v>1</v>
      </c>
      <c r="EY73">
        <v>71</v>
      </c>
      <c r="EZ73">
        <f t="shared" ref="EZ73:FA73" si="1231">EY73+80</f>
        <v>151</v>
      </c>
      <c r="FA73">
        <f t="shared" si="1231"/>
        <v>231</v>
      </c>
      <c r="FB73" s="133">
        <f t="shared" si="1123"/>
        <v>1.5298013245033113E-3</v>
      </c>
      <c r="FE73" s="136" t="s">
        <v>1631</v>
      </c>
      <c r="FF73" s="28">
        <v>2016</v>
      </c>
      <c r="FG73" s="28">
        <v>11</v>
      </c>
      <c r="FH73">
        <v>71</v>
      </c>
      <c r="FI73">
        <f t="shared" ref="FI73:FJ73" si="1232">FH73+84</f>
        <v>155</v>
      </c>
      <c r="FJ73">
        <f t="shared" si="1232"/>
        <v>239</v>
      </c>
      <c r="FK73" s="137">
        <f t="shared" si="1125"/>
        <v>1.5419354838709677E-3</v>
      </c>
      <c r="FN73" s="128" t="s">
        <v>1632</v>
      </c>
      <c r="FO73">
        <v>2017</v>
      </c>
      <c r="FP73">
        <v>11</v>
      </c>
      <c r="FQ73">
        <v>71</v>
      </c>
      <c r="FR73">
        <f t="shared" ref="FR73:FS73" si="1233">FQ73+102</f>
        <v>173</v>
      </c>
      <c r="FS73">
        <f t="shared" si="1233"/>
        <v>275</v>
      </c>
      <c r="FT73" s="133">
        <f t="shared" si="1127"/>
        <v>1.5895953757225434E-3</v>
      </c>
      <c r="FW73" s="128" t="s">
        <v>1633</v>
      </c>
      <c r="FX73">
        <v>2018</v>
      </c>
      <c r="FY73">
        <v>9</v>
      </c>
      <c r="FZ73">
        <v>71</v>
      </c>
      <c r="GA73">
        <f t="shared" ref="GA73:GB73" si="1234">FZ73+124</f>
        <v>195</v>
      </c>
      <c r="GB73">
        <f t="shared" si="1234"/>
        <v>319</v>
      </c>
      <c r="GC73" s="133">
        <f t="shared" si="1129"/>
        <v>1.6358974358974359E-3</v>
      </c>
      <c r="GF73" t="s">
        <v>2175</v>
      </c>
      <c r="GG73">
        <v>2019</v>
      </c>
      <c r="GH73">
        <v>10</v>
      </c>
      <c r="GI73">
        <v>71</v>
      </c>
      <c r="GJ73">
        <f t="shared" ref="GJ73:GK73" si="1235">GI73+90</f>
        <v>161</v>
      </c>
      <c r="GK73">
        <f t="shared" si="1235"/>
        <v>251</v>
      </c>
      <c r="GL73">
        <v>0.20433333333333334</v>
      </c>
    </row>
    <row r="74" spans="17:194">
      <c r="Q74" s="128" t="s">
        <v>1754</v>
      </c>
      <c r="R74">
        <v>2000</v>
      </c>
      <c r="S74">
        <v>9</v>
      </c>
      <c r="T74">
        <v>72</v>
      </c>
      <c r="U74">
        <f t="shared" si="1131"/>
        <v>180</v>
      </c>
      <c r="V74">
        <f t="shared" si="1131"/>
        <v>288</v>
      </c>
      <c r="W74" s="140">
        <f t="shared" si="1095"/>
        <v>1.6000000000000001E-3</v>
      </c>
      <c r="X74" s="140"/>
      <c r="Z74" s="128" t="s">
        <v>1635</v>
      </c>
      <c r="AA74">
        <v>2001</v>
      </c>
      <c r="AB74">
        <v>8</v>
      </c>
      <c r="AC74">
        <v>72</v>
      </c>
      <c r="AD74">
        <f t="shared" ref="AD74:AE74" si="1236">AC74+105</f>
        <v>177</v>
      </c>
      <c r="AE74">
        <f t="shared" si="1236"/>
        <v>282</v>
      </c>
      <c r="AF74" s="133">
        <f t="shared" si="1097"/>
        <v>1.5932203389830508E-3</v>
      </c>
      <c r="AI74" s="128" t="s">
        <v>1636</v>
      </c>
      <c r="AJ74">
        <v>2002</v>
      </c>
      <c r="AK74">
        <v>9</v>
      </c>
      <c r="AL74">
        <v>72</v>
      </c>
      <c r="AM74">
        <f t="shared" ref="AM74:AN74" si="1237">AL74+100</f>
        <v>172</v>
      </c>
      <c r="AN74">
        <f t="shared" si="1237"/>
        <v>272</v>
      </c>
      <c r="AO74" s="133">
        <f t="shared" si="1099"/>
        <v>1.5813953488372093E-3</v>
      </c>
      <c r="AR74" s="136" t="s">
        <v>1637</v>
      </c>
      <c r="AS74" s="28">
        <v>2004</v>
      </c>
      <c r="AT74" s="28">
        <v>2</v>
      </c>
      <c r="AU74">
        <v>72</v>
      </c>
      <c r="AV74">
        <f t="shared" si="1134"/>
        <v>147</v>
      </c>
      <c r="AW74">
        <f t="shared" si="1134"/>
        <v>222</v>
      </c>
      <c r="AX74" s="137">
        <f t="shared" si="1100"/>
        <v>1.5102040816326529E-3</v>
      </c>
      <c r="BA74" s="128" t="s">
        <v>1638</v>
      </c>
      <c r="BB74">
        <v>2004</v>
      </c>
      <c r="BC74">
        <v>9</v>
      </c>
      <c r="BD74">
        <v>72</v>
      </c>
      <c r="BE74">
        <f t="shared" si="1135"/>
        <v>209</v>
      </c>
      <c r="BF74">
        <f t="shared" si="1135"/>
        <v>346</v>
      </c>
      <c r="BG74" s="133">
        <f t="shared" si="1101"/>
        <v>1.6555023923444975E-3</v>
      </c>
      <c r="BJ74" s="128" t="s">
        <v>1639</v>
      </c>
      <c r="BK74">
        <v>2005</v>
      </c>
      <c r="BL74">
        <v>10</v>
      </c>
      <c r="BM74">
        <v>72</v>
      </c>
      <c r="BN74">
        <f t="shared" ref="BN74:BO74" si="1238">BM74+96</f>
        <v>168</v>
      </c>
      <c r="BO74">
        <f t="shared" si="1238"/>
        <v>264</v>
      </c>
      <c r="BP74" s="133">
        <f t="shared" si="1103"/>
        <v>1.5714285714285715E-3</v>
      </c>
      <c r="BS74" s="128" t="s">
        <v>1640</v>
      </c>
      <c r="BT74">
        <v>2006</v>
      </c>
      <c r="BU74">
        <v>10</v>
      </c>
      <c r="BV74">
        <v>72</v>
      </c>
      <c r="BW74">
        <f t="shared" ref="BW74:BX74" si="1239">BV74+115</f>
        <v>187</v>
      </c>
      <c r="BX74">
        <f t="shared" si="1239"/>
        <v>302</v>
      </c>
      <c r="BY74" s="133">
        <f t="shared" si="1105"/>
        <v>1.6149732620320855E-3</v>
      </c>
      <c r="CB74" s="128" t="s">
        <v>1641</v>
      </c>
      <c r="CC74">
        <v>2007</v>
      </c>
      <c r="CD74">
        <v>10</v>
      </c>
      <c r="CE74">
        <v>72</v>
      </c>
      <c r="CF74">
        <f t="shared" ref="CF74:CG74" si="1240">CE74+115</f>
        <v>187</v>
      </c>
      <c r="CG74">
        <f t="shared" si="1240"/>
        <v>302</v>
      </c>
      <c r="CH74" s="133">
        <f t="shared" si="1107"/>
        <v>1.6149732620320855E-3</v>
      </c>
      <c r="CK74" s="128" t="s">
        <v>1642</v>
      </c>
      <c r="CL74">
        <v>2008</v>
      </c>
      <c r="CM74">
        <v>9</v>
      </c>
      <c r="CN74">
        <v>72</v>
      </c>
      <c r="CO74">
        <f t="shared" ref="CO74:CP74" si="1241">CN74+115</f>
        <v>187</v>
      </c>
      <c r="CP74">
        <f t="shared" si="1241"/>
        <v>302</v>
      </c>
      <c r="CQ74" s="133">
        <f t="shared" si="1109"/>
        <v>1.6149732620320855E-3</v>
      </c>
      <c r="CT74" s="128" t="s">
        <v>1643</v>
      </c>
      <c r="CU74">
        <v>2009</v>
      </c>
      <c r="CV74">
        <v>11</v>
      </c>
      <c r="CW74">
        <v>72</v>
      </c>
      <c r="CX74">
        <f t="shared" ref="CX74:CY74" si="1242">CW74+80</f>
        <v>152</v>
      </c>
      <c r="CY74">
        <f t="shared" si="1242"/>
        <v>232</v>
      </c>
      <c r="CZ74" s="133">
        <f t="shared" si="1111"/>
        <v>1.5263157894736842E-3</v>
      </c>
      <c r="DC74" s="128" t="s">
        <v>1644</v>
      </c>
      <c r="DD74">
        <v>2010</v>
      </c>
      <c r="DE74">
        <v>12</v>
      </c>
      <c r="DF74">
        <v>72</v>
      </c>
      <c r="DG74">
        <f t="shared" ref="DG74:DH74" si="1243">DF74+82</f>
        <v>154</v>
      </c>
      <c r="DH74">
        <f t="shared" si="1243"/>
        <v>236</v>
      </c>
      <c r="DI74" s="133">
        <f t="shared" si="1113"/>
        <v>1.5324675324675326E-3</v>
      </c>
      <c r="DL74" s="128" t="s">
        <v>1645</v>
      </c>
      <c r="DM74">
        <v>2011</v>
      </c>
      <c r="DN74">
        <v>11</v>
      </c>
      <c r="DO74">
        <v>72</v>
      </c>
      <c r="DP74">
        <f t="shared" ref="DP74:DQ74" si="1244">DO74+86</f>
        <v>158</v>
      </c>
      <c r="DQ74">
        <f t="shared" si="1244"/>
        <v>244</v>
      </c>
      <c r="DR74" s="133">
        <f t="shared" si="1115"/>
        <v>1.5443037974683545E-3</v>
      </c>
      <c r="DU74" s="128" t="s">
        <v>1646</v>
      </c>
      <c r="DV74">
        <v>2013</v>
      </c>
      <c r="DW74">
        <v>1</v>
      </c>
      <c r="DX74">
        <v>72</v>
      </c>
      <c r="DY74">
        <f t="shared" ref="DY74:DZ74" si="1245">DX74+75</f>
        <v>147</v>
      </c>
      <c r="DZ74">
        <f t="shared" si="1245"/>
        <v>222</v>
      </c>
      <c r="EA74" s="133">
        <f t="shared" si="1117"/>
        <v>1.5102040816326529E-3</v>
      </c>
      <c r="ED74" s="128" t="s">
        <v>1647</v>
      </c>
      <c r="EE74">
        <v>2014</v>
      </c>
      <c r="EF74">
        <v>1</v>
      </c>
      <c r="EG74">
        <v>72</v>
      </c>
      <c r="EH74">
        <f t="shared" ref="EH74:EI74" si="1246">EG74+80</f>
        <v>152</v>
      </c>
      <c r="EI74">
        <f t="shared" si="1246"/>
        <v>232</v>
      </c>
      <c r="EJ74" s="133">
        <f t="shared" si="1119"/>
        <v>1.5263157894736842E-3</v>
      </c>
      <c r="EV74" s="128" t="s">
        <v>1648</v>
      </c>
      <c r="EW74">
        <v>2016</v>
      </c>
      <c r="EX74">
        <v>2</v>
      </c>
      <c r="EY74">
        <v>72</v>
      </c>
      <c r="EZ74">
        <f t="shared" ref="EZ74:FA74" si="1247">EY74+80</f>
        <v>152</v>
      </c>
      <c r="FA74">
        <f t="shared" si="1247"/>
        <v>232</v>
      </c>
      <c r="FB74" s="133">
        <f t="shared" si="1123"/>
        <v>1.5263157894736842E-3</v>
      </c>
      <c r="FE74" s="128" t="s">
        <v>1649</v>
      </c>
      <c r="FF74">
        <v>2016</v>
      </c>
      <c r="FG74">
        <v>12</v>
      </c>
      <c r="FH74">
        <v>72</v>
      </c>
      <c r="FI74">
        <f t="shared" ref="FI74:FJ74" si="1248">FH74+84</f>
        <v>156</v>
      </c>
      <c r="FJ74">
        <f t="shared" si="1248"/>
        <v>240</v>
      </c>
      <c r="FK74" s="133">
        <f t="shared" si="1125"/>
        <v>1.5384615384615385E-3</v>
      </c>
      <c r="FN74" s="128" t="s">
        <v>1650</v>
      </c>
      <c r="FO74">
        <v>2017</v>
      </c>
      <c r="FP74">
        <v>11</v>
      </c>
      <c r="FQ74">
        <v>72</v>
      </c>
      <c r="FR74">
        <f t="shared" ref="FR74:FS74" si="1249">FQ74+102</f>
        <v>174</v>
      </c>
      <c r="FS74">
        <f t="shared" si="1249"/>
        <v>276</v>
      </c>
      <c r="FT74" s="133">
        <f t="shared" si="1127"/>
        <v>1.5862068965517243E-3</v>
      </c>
      <c r="FW74" s="128" t="s">
        <v>1651</v>
      </c>
      <c r="FX74">
        <v>2018</v>
      </c>
      <c r="FY74">
        <v>9</v>
      </c>
      <c r="FZ74">
        <v>72</v>
      </c>
      <c r="GA74">
        <f t="shared" ref="GA74:GB74" si="1250">FZ74+124</f>
        <v>196</v>
      </c>
      <c r="GB74">
        <f t="shared" si="1250"/>
        <v>320</v>
      </c>
      <c r="GC74" s="133">
        <f t="shared" si="1129"/>
        <v>1.6326530612244899E-3</v>
      </c>
      <c r="GF74" t="s">
        <v>2176</v>
      </c>
      <c r="GG74">
        <v>2019</v>
      </c>
      <c r="GH74">
        <v>10</v>
      </c>
      <c r="GI74">
        <v>72</v>
      </c>
      <c r="GJ74">
        <f t="shared" ref="GJ74:GK74" si="1251">GI74+90</f>
        <v>162</v>
      </c>
      <c r="GK74">
        <f t="shared" si="1251"/>
        <v>252</v>
      </c>
      <c r="GL74">
        <v>0.172875</v>
      </c>
    </row>
    <row r="75" spans="17:194">
      <c r="Q75" s="128" t="s">
        <v>1770</v>
      </c>
      <c r="R75">
        <v>2000</v>
      </c>
      <c r="S75">
        <v>9</v>
      </c>
      <c r="T75">
        <v>73</v>
      </c>
      <c r="U75">
        <f t="shared" si="1131"/>
        <v>181</v>
      </c>
      <c r="V75">
        <f t="shared" si="1131"/>
        <v>289</v>
      </c>
      <c r="W75" s="140">
        <f t="shared" si="1095"/>
        <v>1.5966850828729282E-3</v>
      </c>
      <c r="X75" s="140"/>
      <c r="Z75" s="128" t="s">
        <v>1653</v>
      </c>
      <c r="AA75">
        <v>2001</v>
      </c>
      <c r="AB75">
        <v>8</v>
      </c>
      <c r="AC75">
        <v>73</v>
      </c>
      <c r="AD75">
        <f t="shared" ref="AD75:AE75" si="1252">AC75+105</f>
        <v>178</v>
      </c>
      <c r="AE75">
        <f t="shared" si="1252"/>
        <v>283</v>
      </c>
      <c r="AF75" s="133">
        <f t="shared" si="1097"/>
        <v>1.5898876404494382E-3</v>
      </c>
      <c r="AI75" s="128" t="s">
        <v>1654</v>
      </c>
      <c r="AJ75">
        <v>2002</v>
      </c>
      <c r="AK75">
        <v>9</v>
      </c>
      <c r="AL75">
        <v>73</v>
      </c>
      <c r="AM75">
        <f t="shared" ref="AM75:AN75" si="1253">AL75+100</f>
        <v>173</v>
      </c>
      <c r="AN75">
        <f t="shared" si="1253"/>
        <v>273</v>
      </c>
      <c r="AO75" s="133">
        <f t="shared" si="1099"/>
        <v>1.5780346820809248E-3</v>
      </c>
      <c r="AR75" s="128" t="s">
        <v>1655</v>
      </c>
      <c r="AS75">
        <v>2004</v>
      </c>
      <c r="AT75">
        <v>3</v>
      </c>
      <c r="AU75">
        <v>73</v>
      </c>
      <c r="AV75">
        <f t="shared" si="1134"/>
        <v>148</v>
      </c>
      <c r="AW75">
        <f t="shared" si="1134"/>
        <v>223</v>
      </c>
      <c r="AX75" s="133">
        <f t="shared" si="1100"/>
        <v>1.5067567567567568E-3</v>
      </c>
      <c r="BA75" s="128" t="s">
        <v>1656</v>
      </c>
      <c r="BB75">
        <v>2004</v>
      </c>
      <c r="BC75">
        <v>9</v>
      </c>
      <c r="BD75">
        <v>73</v>
      </c>
      <c r="BE75">
        <f t="shared" si="1135"/>
        <v>210</v>
      </c>
      <c r="BF75">
        <f t="shared" si="1135"/>
        <v>347</v>
      </c>
      <c r="BG75" s="133">
        <f t="shared" si="1101"/>
        <v>1.6523809523809523E-3</v>
      </c>
      <c r="BJ75" s="128" t="s">
        <v>1657</v>
      </c>
      <c r="BK75">
        <v>2005</v>
      </c>
      <c r="BL75">
        <v>10</v>
      </c>
      <c r="BM75">
        <v>73</v>
      </c>
      <c r="BN75">
        <f t="shared" ref="BN75:BO75" si="1254">BM75+96</f>
        <v>169</v>
      </c>
      <c r="BO75">
        <f t="shared" si="1254"/>
        <v>265</v>
      </c>
      <c r="BP75" s="133">
        <f t="shared" si="1103"/>
        <v>1.5680473372781064E-3</v>
      </c>
      <c r="BS75" s="128" t="s">
        <v>1658</v>
      </c>
      <c r="BT75">
        <v>2006</v>
      </c>
      <c r="BU75">
        <v>10</v>
      </c>
      <c r="BV75">
        <v>73</v>
      </c>
      <c r="BW75">
        <f t="shared" ref="BW75:BX75" si="1255">BV75+115</f>
        <v>188</v>
      </c>
      <c r="BX75">
        <f t="shared" si="1255"/>
        <v>303</v>
      </c>
      <c r="BY75" s="133">
        <f t="shared" si="1105"/>
        <v>1.6117021276595743E-3</v>
      </c>
      <c r="CB75" s="128" t="s">
        <v>1659</v>
      </c>
      <c r="CC75">
        <v>2007</v>
      </c>
      <c r="CD75">
        <v>11</v>
      </c>
      <c r="CE75">
        <v>73</v>
      </c>
      <c r="CF75">
        <f t="shared" ref="CF75:CG75" si="1256">CE75+115</f>
        <v>188</v>
      </c>
      <c r="CG75">
        <f t="shared" si="1256"/>
        <v>303</v>
      </c>
      <c r="CH75" s="133">
        <f t="shared" si="1107"/>
        <v>1.6117021276595743E-3</v>
      </c>
      <c r="CK75" s="128" t="s">
        <v>1660</v>
      </c>
      <c r="CL75">
        <v>2008</v>
      </c>
      <c r="CM75">
        <v>9</v>
      </c>
      <c r="CN75">
        <v>73</v>
      </c>
      <c r="CO75">
        <f t="shared" ref="CO75:CP75" si="1257">CN75+115</f>
        <v>188</v>
      </c>
      <c r="CP75">
        <f t="shared" si="1257"/>
        <v>303</v>
      </c>
      <c r="CQ75" s="133">
        <f t="shared" si="1109"/>
        <v>1.6117021276595743E-3</v>
      </c>
      <c r="CT75" s="128" t="s">
        <v>1661</v>
      </c>
      <c r="CU75">
        <v>2009</v>
      </c>
      <c r="CV75">
        <v>11</v>
      </c>
      <c r="CW75">
        <v>73</v>
      </c>
      <c r="CX75">
        <f t="shared" ref="CX75:CY75" si="1258">CW75+80</f>
        <v>153</v>
      </c>
      <c r="CY75">
        <f t="shared" si="1258"/>
        <v>233</v>
      </c>
      <c r="CZ75" s="133">
        <f t="shared" si="1111"/>
        <v>1.5228758169934639E-3</v>
      </c>
      <c r="DC75" s="128" t="s">
        <v>1662</v>
      </c>
      <c r="DD75">
        <v>2010</v>
      </c>
      <c r="DE75">
        <v>12</v>
      </c>
      <c r="DF75">
        <v>73</v>
      </c>
      <c r="DG75">
        <f t="shared" ref="DG75:DH75" si="1259">DF75+82</f>
        <v>155</v>
      </c>
      <c r="DH75">
        <f t="shared" si="1259"/>
        <v>237</v>
      </c>
      <c r="DI75" s="133">
        <f t="shared" si="1113"/>
        <v>1.5290322580645162E-3</v>
      </c>
      <c r="DL75" s="128" t="s">
        <v>1663</v>
      </c>
      <c r="DM75">
        <v>2011</v>
      </c>
      <c r="DN75">
        <v>11</v>
      </c>
      <c r="DO75">
        <v>73</v>
      </c>
      <c r="DP75">
        <f t="shared" ref="DP75:DQ75" si="1260">DO75+86</f>
        <v>159</v>
      </c>
      <c r="DQ75">
        <f t="shared" si="1260"/>
        <v>245</v>
      </c>
      <c r="DR75" s="133">
        <f t="shared" si="1115"/>
        <v>1.5408805031446541E-3</v>
      </c>
      <c r="DU75" s="136" t="s">
        <v>1664</v>
      </c>
      <c r="DV75" s="28">
        <v>2013</v>
      </c>
      <c r="DW75" s="28">
        <v>2</v>
      </c>
      <c r="DX75">
        <v>73</v>
      </c>
      <c r="DY75">
        <f t="shared" ref="DY75:DZ75" si="1261">DX75+75</f>
        <v>148</v>
      </c>
      <c r="DZ75">
        <f t="shared" si="1261"/>
        <v>223</v>
      </c>
      <c r="EA75" s="137">
        <f t="shared" si="1117"/>
        <v>1.5067567567567568E-3</v>
      </c>
      <c r="ED75" s="128" t="s">
        <v>1665</v>
      </c>
      <c r="EE75">
        <v>2014</v>
      </c>
      <c r="EF75">
        <v>1</v>
      </c>
      <c r="EG75">
        <v>73</v>
      </c>
      <c r="EH75">
        <f t="shared" ref="EH75:EI75" si="1262">EG75+80</f>
        <v>153</v>
      </c>
      <c r="EI75">
        <f t="shared" si="1262"/>
        <v>233</v>
      </c>
      <c r="EJ75" s="133">
        <f t="shared" si="1119"/>
        <v>1.5228758169934639E-3</v>
      </c>
      <c r="EV75" s="128" t="s">
        <v>1666</v>
      </c>
      <c r="EW75">
        <v>2016</v>
      </c>
      <c r="EX75">
        <v>2</v>
      </c>
      <c r="EY75">
        <v>73</v>
      </c>
      <c r="EZ75">
        <f t="shared" ref="EZ75:FA75" si="1263">EY75+80</f>
        <v>153</v>
      </c>
      <c r="FA75">
        <f t="shared" si="1263"/>
        <v>233</v>
      </c>
      <c r="FB75" s="133">
        <f t="shared" si="1123"/>
        <v>1.5228758169934639E-3</v>
      </c>
      <c r="FE75" s="128" t="s">
        <v>1667</v>
      </c>
      <c r="FF75">
        <v>2017</v>
      </c>
      <c r="FG75">
        <v>1</v>
      </c>
      <c r="FH75">
        <v>73</v>
      </c>
      <c r="FI75">
        <f t="shared" ref="FI75:FJ75" si="1264">FH75+84</f>
        <v>157</v>
      </c>
      <c r="FJ75">
        <f t="shared" si="1264"/>
        <v>241</v>
      </c>
      <c r="FK75" s="133">
        <f t="shared" si="1125"/>
        <v>1.535031847133758E-3</v>
      </c>
      <c r="FN75" s="128" t="s">
        <v>1668</v>
      </c>
      <c r="FO75">
        <v>2017</v>
      </c>
      <c r="FP75">
        <v>11</v>
      </c>
      <c r="FQ75">
        <v>73</v>
      </c>
      <c r="FR75">
        <f t="shared" ref="FR75:FS75" si="1265">FQ75+102</f>
        <v>175</v>
      </c>
      <c r="FS75">
        <f t="shared" si="1265"/>
        <v>277</v>
      </c>
      <c r="FT75" s="133">
        <f t="shared" si="1127"/>
        <v>1.582857142857143E-3</v>
      </c>
      <c r="FW75" s="128" t="s">
        <v>1669</v>
      </c>
      <c r="FX75">
        <v>2018</v>
      </c>
      <c r="FY75">
        <v>9</v>
      </c>
      <c r="FZ75">
        <v>73</v>
      </c>
      <c r="GA75">
        <f t="shared" ref="GA75:GB75" si="1266">FZ75+124</f>
        <v>197</v>
      </c>
      <c r="GB75">
        <f t="shared" si="1266"/>
        <v>321</v>
      </c>
      <c r="GC75" s="133">
        <f t="shared" si="1129"/>
        <v>1.6294416243654824E-3</v>
      </c>
      <c r="GF75" t="s">
        <v>2177</v>
      </c>
      <c r="GG75">
        <v>2019</v>
      </c>
      <c r="GH75">
        <v>10</v>
      </c>
      <c r="GI75">
        <v>73</v>
      </c>
      <c r="GJ75">
        <f t="shared" ref="GJ75:GK75" si="1267">GI75+90</f>
        <v>163</v>
      </c>
      <c r="GK75">
        <f t="shared" si="1267"/>
        <v>253</v>
      </c>
      <c r="GL75">
        <v>1.8749999999999999E-2</v>
      </c>
    </row>
    <row r="76" spans="17:194">
      <c r="Q76" s="128" t="s">
        <v>1786</v>
      </c>
      <c r="R76">
        <v>2000</v>
      </c>
      <c r="S76">
        <v>9</v>
      </c>
      <c r="T76">
        <v>74</v>
      </c>
      <c r="U76">
        <f t="shared" si="1131"/>
        <v>182</v>
      </c>
      <c r="V76">
        <f t="shared" si="1131"/>
        <v>290</v>
      </c>
      <c r="W76" s="140">
        <f t="shared" si="1095"/>
        <v>1.5934065934065933E-3</v>
      </c>
      <c r="X76" s="140"/>
      <c r="Z76" s="128" t="s">
        <v>1671</v>
      </c>
      <c r="AA76">
        <v>2001</v>
      </c>
      <c r="AB76">
        <v>8</v>
      </c>
      <c r="AC76">
        <v>74</v>
      </c>
      <c r="AD76">
        <f t="shared" ref="AD76:AE76" si="1268">AC76+105</f>
        <v>179</v>
      </c>
      <c r="AE76">
        <f t="shared" si="1268"/>
        <v>284</v>
      </c>
      <c r="AF76" s="133">
        <f t="shared" si="1097"/>
        <v>1.5865921787709498E-3</v>
      </c>
      <c r="AI76" s="128" t="s">
        <v>1672</v>
      </c>
      <c r="AJ76">
        <v>2002</v>
      </c>
      <c r="AK76">
        <v>9</v>
      </c>
      <c r="AL76">
        <v>74</v>
      </c>
      <c r="AM76">
        <f t="shared" ref="AM76:AN76" si="1269">AL76+100</f>
        <v>174</v>
      </c>
      <c r="AN76">
        <f t="shared" si="1269"/>
        <v>274</v>
      </c>
      <c r="AO76" s="133">
        <f t="shared" si="1099"/>
        <v>1.5747126436781609E-3</v>
      </c>
      <c r="AR76" s="128" t="s">
        <v>1673</v>
      </c>
      <c r="AS76">
        <v>2004</v>
      </c>
      <c r="AT76">
        <v>3</v>
      </c>
      <c r="AU76">
        <v>74</v>
      </c>
      <c r="AV76">
        <f t="shared" si="1134"/>
        <v>149</v>
      </c>
      <c r="AW76">
        <f t="shared" si="1134"/>
        <v>224</v>
      </c>
      <c r="AX76" s="133">
        <f t="shared" si="1100"/>
        <v>1.5033557046979867E-3</v>
      </c>
      <c r="BA76" s="128" t="s">
        <v>1674</v>
      </c>
      <c r="BB76">
        <v>2004</v>
      </c>
      <c r="BC76">
        <v>9</v>
      </c>
      <c r="BD76">
        <v>74</v>
      </c>
      <c r="BE76">
        <f t="shared" si="1135"/>
        <v>211</v>
      </c>
      <c r="BF76">
        <f t="shared" si="1135"/>
        <v>348</v>
      </c>
      <c r="BG76" s="133">
        <f t="shared" si="1101"/>
        <v>1.6492890995260664E-3</v>
      </c>
      <c r="BJ76" s="128" t="s">
        <v>1675</v>
      </c>
      <c r="BK76">
        <v>2005</v>
      </c>
      <c r="BL76">
        <v>10</v>
      </c>
      <c r="BM76">
        <v>74</v>
      </c>
      <c r="BN76">
        <f t="shared" ref="BN76:BO76" si="1270">BM76+96</f>
        <v>170</v>
      </c>
      <c r="BO76">
        <f t="shared" si="1270"/>
        <v>266</v>
      </c>
      <c r="BP76" s="133">
        <f t="shared" si="1103"/>
        <v>1.5647058823529411E-3</v>
      </c>
      <c r="BS76" s="128" t="s">
        <v>1676</v>
      </c>
      <c r="BT76">
        <v>2006</v>
      </c>
      <c r="BU76">
        <v>10</v>
      </c>
      <c r="BV76">
        <v>74</v>
      </c>
      <c r="BW76">
        <f t="shared" ref="BW76:BX76" si="1271">BV76+115</f>
        <v>189</v>
      </c>
      <c r="BX76">
        <f t="shared" si="1271"/>
        <v>304</v>
      </c>
      <c r="BY76" s="133">
        <f t="shared" si="1105"/>
        <v>1.6084656084656083E-3</v>
      </c>
      <c r="CB76" s="128" t="s">
        <v>1677</v>
      </c>
      <c r="CC76">
        <v>2007</v>
      </c>
      <c r="CD76">
        <v>11</v>
      </c>
      <c r="CE76">
        <v>74</v>
      </c>
      <c r="CF76">
        <f t="shared" ref="CF76:CG76" si="1272">CE76+115</f>
        <v>189</v>
      </c>
      <c r="CG76">
        <f t="shared" si="1272"/>
        <v>304</v>
      </c>
      <c r="CH76" s="133">
        <f t="shared" si="1107"/>
        <v>1.6084656084656083E-3</v>
      </c>
      <c r="CK76" s="128" t="s">
        <v>1678</v>
      </c>
      <c r="CL76">
        <v>2008</v>
      </c>
      <c r="CM76">
        <v>9</v>
      </c>
      <c r="CN76">
        <v>74</v>
      </c>
      <c r="CO76">
        <f t="shared" ref="CO76:CP76" si="1273">CN76+115</f>
        <v>189</v>
      </c>
      <c r="CP76">
        <f t="shared" si="1273"/>
        <v>304</v>
      </c>
      <c r="CQ76" s="133">
        <f t="shared" si="1109"/>
        <v>1.6084656084656083E-3</v>
      </c>
      <c r="CT76" s="136" t="s">
        <v>1679</v>
      </c>
      <c r="CU76" s="28">
        <v>2009</v>
      </c>
      <c r="CV76" s="28">
        <v>11</v>
      </c>
      <c r="CW76">
        <v>74</v>
      </c>
      <c r="CX76">
        <f t="shared" ref="CX76:CY76" si="1274">CW76+80</f>
        <v>154</v>
      </c>
      <c r="CY76">
        <f t="shared" si="1274"/>
        <v>234</v>
      </c>
      <c r="CZ76" s="137">
        <f t="shared" si="1111"/>
        <v>1.5194805194805195E-3</v>
      </c>
      <c r="DC76" s="128" t="s">
        <v>1680</v>
      </c>
      <c r="DD76">
        <v>2010</v>
      </c>
      <c r="DE76">
        <v>12</v>
      </c>
      <c r="DF76">
        <v>74</v>
      </c>
      <c r="DG76">
        <f t="shared" ref="DG76:DH76" si="1275">DF76+82</f>
        <v>156</v>
      </c>
      <c r="DH76">
        <f t="shared" si="1275"/>
        <v>238</v>
      </c>
      <c r="DI76" s="133">
        <f t="shared" si="1113"/>
        <v>1.5256410256410257E-3</v>
      </c>
      <c r="DL76" s="128" t="s">
        <v>1681</v>
      </c>
      <c r="DM76">
        <v>2011</v>
      </c>
      <c r="DN76">
        <v>11</v>
      </c>
      <c r="DO76">
        <v>74</v>
      </c>
      <c r="DP76">
        <f t="shared" ref="DP76:DQ76" si="1276">DO76+86</f>
        <v>160</v>
      </c>
      <c r="DQ76">
        <f t="shared" si="1276"/>
        <v>246</v>
      </c>
      <c r="DR76" s="133">
        <f t="shared" si="1115"/>
        <v>1.5375E-3</v>
      </c>
      <c r="DU76" s="128" t="s">
        <v>1682</v>
      </c>
      <c r="DV76">
        <v>2013</v>
      </c>
      <c r="DW76">
        <v>3</v>
      </c>
      <c r="DX76">
        <v>74</v>
      </c>
      <c r="DY76">
        <f t="shared" ref="DY76:DZ76" si="1277">DX76+75</f>
        <v>149</v>
      </c>
      <c r="DZ76">
        <f t="shared" si="1277"/>
        <v>224</v>
      </c>
      <c r="EA76" s="133">
        <f t="shared" si="1117"/>
        <v>1.5033557046979867E-3</v>
      </c>
      <c r="ED76" s="128" t="s">
        <v>1683</v>
      </c>
      <c r="EE76">
        <v>2014</v>
      </c>
      <c r="EF76">
        <v>2</v>
      </c>
      <c r="EG76">
        <v>74</v>
      </c>
      <c r="EH76">
        <f t="shared" ref="EH76:EI76" si="1278">EG76+80</f>
        <v>154</v>
      </c>
      <c r="EI76">
        <f t="shared" si="1278"/>
        <v>234</v>
      </c>
      <c r="EJ76" s="133">
        <f t="shared" si="1119"/>
        <v>1.5194805194805195E-3</v>
      </c>
      <c r="EV76" s="136" t="s">
        <v>1684</v>
      </c>
      <c r="EW76" s="28">
        <v>2016</v>
      </c>
      <c r="EX76" s="28">
        <v>2</v>
      </c>
      <c r="EY76">
        <v>74</v>
      </c>
      <c r="EZ76">
        <f t="shared" ref="EZ76:FA76" si="1279">EY76+80</f>
        <v>154</v>
      </c>
      <c r="FA76">
        <f t="shared" si="1279"/>
        <v>234</v>
      </c>
      <c r="FB76" s="137">
        <f t="shared" si="1123"/>
        <v>1.5194805194805195E-3</v>
      </c>
      <c r="FE76" s="128" t="s">
        <v>1685</v>
      </c>
      <c r="FF76">
        <v>2017</v>
      </c>
      <c r="FG76">
        <v>1</v>
      </c>
      <c r="FH76">
        <v>74</v>
      </c>
      <c r="FI76">
        <f t="shared" ref="FI76:FJ76" si="1280">FH76+84</f>
        <v>158</v>
      </c>
      <c r="FJ76">
        <f t="shared" si="1280"/>
        <v>242</v>
      </c>
      <c r="FK76" s="133">
        <f t="shared" si="1125"/>
        <v>1.5316455696202532E-3</v>
      </c>
      <c r="FN76" s="128" t="s">
        <v>1686</v>
      </c>
      <c r="FO76">
        <v>2017</v>
      </c>
      <c r="FP76">
        <v>11</v>
      </c>
      <c r="FQ76">
        <v>74</v>
      </c>
      <c r="FR76">
        <f t="shared" ref="FR76:FS76" si="1281">FQ76+102</f>
        <v>176</v>
      </c>
      <c r="FS76">
        <f t="shared" si="1281"/>
        <v>278</v>
      </c>
      <c r="FT76" s="133">
        <f t="shared" si="1127"/>
        <v>1.5795454545454546E-3</v>
      </c>
      <c r="FW76" s="128" t="s">
        <v>1687</v>
      </c>
      <c r="FX76">
        <v>2018</v>
      </c>
      <c r="FY76">
        <v>9</v>
      </c>
      <c r="FZ76">
        <v>74</v>
      </c>
      <c r="GA76">
        <f t="shared" ref="GA76:GB76" si="1282">FZ76+124</f>
        <v>198</v>
      </c>
      <c r="GB76">
        <f t="shared" si="1282"/>
        <v>322</v>
      </c>
      <c r="GC76" s="133">
        <f t="shared" si="1129"/>
        <v>1.6262626262626262E-3</v>
      </c>
      <c r="GF76" t="s">
        <v>2178</v>
      </c>
      <c r="GG76">
        <v>2019</v>
      </c>
      <c r="GH76">
        <v>11</v>
      </c>
      <c r="GI76">
        <v>74</v>
      </c>
      <c r="GJ76">
        <f t="shared" ref="GJ76:GK76" si="1283">GI76+90</f>
        <v>164</v>
      </c>
      <c r="GK76">
        <f t="shared" si="1283"/>
        <v>254</v>
      </c>
      <c r="GL76">
        <v>0.23100000000000001</v>
      </c>
    </row>
    <row r="77" spans="17:194">
      <c r="Q77" s="128" t="s">
        <v>1799</v>
      </c>
      <c r="R77">
        <v>2000</v>
      </c>
      <c r="S77">
        <v>9</v>
      </c>
      <c r="T77">
        <v>75</v>
      </c>
      <c r="U77">
        <f t="shared" si="1131"/>
        <v>183</v>
      </c>
      <c r="V77">
        <f t="shared" si="1131"/>
        <v>291</v>
      </c>
      <c r="W77" s="140">
        <f t="shared" si="1095"/>
        <v>1.5901639344262294E-3</v>
      </c>
      <c r="X77" s="140"/>
      <c r="Z77" s="128" t="s">
        <v>1689</v>
      </c>
      <c r="AA77">
        <v>2001</v>
      </c>
      <c r="AB77">
        <v>8</v>
      </c>
      <c r="AC77">
        <v>75</v>
      </c>
      <c r="AD77">
        <f t="shared" ref="AD77:AE77" si="1284">AC77+105</f>
        <v>180</v>
      </c>
      <c r="AE77">
        <f t="shared" si="1284"/>
        <v>285</v>
      </c>
      <c r="AF77" s="133">
        <f t="shared" si="1097"/>
        <v>1.5833333333333333E-3</v>
      </c>
      <c r="AI77" s="128" t="s">
        <v>1690</v>
      </c>
      <c r="AJ77">
        <v>2002</v>
      </c>
      <c r="AK77">
        <v>9</v>
      </c>
      <c r="AL77">
        <v>75</v>
      </c>
      <c r="AM77">
        <f t="shared" ref="AM77:AN77" si="1285">AL77+100</f>
        <v>175</v>
      </c>
      <c r="AN77">
        <f t="shared" si="1285"/>
        <v>275</v>
      </c>
      <c r="AO77" s="133">
        <f t="shared" si="1099"/>
        <v>1.5714285714285715E-3</v>
      </c>
      <c r="AR77" s="128" t="s">
        <v>1691</v>
      </c>
      <c r="AS77">
        <v>2004</v>
      </c>
      <c r="AT77">
        <v>3</v>
      </c>
      <c r="AU77">
        <v>75</v>
      </c>
      <c r="AV77">
        <f t="shared" si="1134"/>
        <v>150</v>
      </c>
      <c r="AW77">
        <f t="shared" si="1134"/>
        <v>225</v>
      </c>
      <c r="AX77" s="133">
        <f t="shared" si="1100"/>
        <v>1.5E-3</v>
      </c>
      <c r="BA77" s="128" t="s">
        <v>1692</v>
      </c>
      <c r="BB77">
        <v>2004</v>
      </c>
      <c r="BC77">
        <v>9</v>
      </c>
      <c r="BD77">
        <v>75</v>
      </c>
      <c r="BE77">
        <f t="shared" si="1135"/>
        <v>212</v>
      </c>
      <c r="BF77">
        <f t="shared" si="1135"/>
        <v>349</v>
      </c>
      <c r="BG77" s="133">
        <f t="shared" si="1101"/>
        <v>1.6462264150943395E-3</v>
      </c>
      <c r="BJ77" s="128" t="s">
        <v>1693</v>
      </c>
      <c r="BK77">
        <v>2005</v>
      </c>
      <c r="BL77">
        <v>10</v>
      </c>
      <c r="BM77">
        <v>75</v>
      </c>
      <c r="BN77">
        <f t="shared" ref="BN77:BO77" si="1286">BM77+96</f>
        <v>171</v>
      </c>
      <c r="BO77">
        <f t="shared" si="1286"/>
        <v>267</v>
      </c>
      <c r="BP77" s="133">
        <f t="shared" si="1103"/>
        <v>1.5614035087719298E-3</v>
      </c>
      <c r="BS77" s="128" t="s">
        <v>1694</v>
      </c>
      <c r="BT77">
        <v>2006</v>
      </c>
      <c r="BU77">
        <v>10</v>
      </c>
      <c r="BV77">
        <v>75</v>
      </c>
      <c r="BW77">
        <f t="shared" ref="BW77:BX77" si="1287">BV77+115</f>
        <v>190</v>
      </c>
      <c r="BX77">
        <f t="shared" si="1287"/>
        <v>305</v>
      </c>
      <c r="BY77" s="133">
        <f t="shared" si="1105"/>
        <v>1.605263157894737E-3</v>
      </c>
      <c r="CB77" s="128" t="s">
        <v>1695</v>
      </c>
      <c r="CC77">
        <v>2007</v>
      </c>
      <c r="CD77">
        <v>11</v>
      </c>
      <c r="CE77">
        <v>75</v>
      </c>
      <c r="CF77">
        <f t="shared" ref="CF77:CG77" si="1288">CE77+115</f>
        <v>190</v>
      </c>
      <c r="CG77">
        <f t="shared" si="1288"/>
        <v>305</v>
      </c>
      <c r="CH77" s="133">
        <f t="shared" si="1107"/>
        <v>1.605263157894737E-3</v>
      </c>
      <c r="CK77" s="128" t="s">
        <v>1696</v>
      </c>
      <c r="CL77">
        <v>2008</v>
      </c>
      <c r="CM77">
        <v>10</v>
      </c>
      <c r="CN77">
        <v>75</v>
      </c>
      <c r="CO77">
        <f t="shared" ref="CO77:CP77" si="1289">CN77+115</f>
        <v>190</v>
      </c>
      <c r="CP77">
        <f t="shared" si="1289"/>
        <v>305</v>
      </c>
      <c r="CQ77" s="133">
        <f t="shared" si="1109"/>
        <v>1.605263157894737E-3</v>
      </c>
      <c r="CT77" s="128" t="s">
        <v>1697</v>
      </c>
      <c r="CU77">
        <v>2009</v>
      </c>
      <c r="CV77">
        <v>12</v>
      </c>
      <c r="CW77">
        <v>75</v>
      </c>
      <c r="CX77">
        <f t="shared" ref="CX77:CY77" si="1290">CW77+80</f>
        <v>155</v>
      </c>
      <c r="CY77">
        <f t="shared" si="1290"/>
        <v>235</v>
      </c>
      <c r="CZ77" s="133">
        <f t="shared" si="1111"/>
        <v>1.5161290322580644E-3</v>
      </c>
      <c r="DC77" s="128" t="s">
        <v>1698</v>
      </c>
      <c r="DD77">
        <v>2011</v>
      </c>
      <c r="DE77">
        <v>1</v>
      </c>
      <c r="DF77">
        <v>75</v>
      </c>
      <c r="DG77">
        <f t="shared" ref="DG77:DH77" si="1291">DF77+82</f>
        <v>157</v>
      </c>
      <c r="DH77">
        <f t="shared" si="1291"/>
        <v>239</v>
      </c>
      <c r="DI77" s="133">
        <f t="shared" si="1113"/>
        <v>1.5222929936305734E-3</v>
      </c>
      <c r="DL77" s="128" t="s">
        <v>1699</v>
      </c>
      <c r="DM77">
        <v>2011</v>
      </c>
      <c r="DN77">
        <v>11</v>
      </c>
      <c r="DO77">
        <v>75</v>
      </c>
      <c r="DP77">
        <f t="shared" ref="DP77:DQ77" si="1292">DO77+86</f>
        <v>161</v>
      </c>
      <c r="DQ77">
        <f t="shared" si="1292"/>
        <v>247</v>
      </c>
      <c r="DR77" s="133">
        <f t="shared" si="1115"/>
        <v>1.5341614906832298E-3</v>
      </c>
      <c r="DU77" s="128" t="s">
        <v>1700</v>
      </c>
      <c r="DV77">
        <v>2013</v>
      </c>
      <c r="DW77">
        <v>3</v>
      </c>
      <c r="DX77">
        <v>75</v>
      </c>
      <c r="DY77">
        <f t="shared" ref="DY77:DZ77" si="1293">DX77+75</f>
        <v>150</v>
      </c>
      <c r="DZ77">
        <f t="shared" si="1293"/>
        <v>225</v>
      </c>
      <c r="EA77" s="133">
        <f t="shared" si="1117"/>
        <v>1.5E-3</v>
      </c>
      <c r="ED77" s="128" t="s">
        <v>1701</v>
      </c>
      <c r="EE77">
        <v>2014</v>
      </c>
      <c r="EF77">
        <v>2</v>
      </c>
      <c r="EG77">
        <v>75</v>
      </c>
      <c r="EH77">
        <f t="shared" ref="EH77:EI77" si="1294">EG77+80</f>
        <v>155</v>
      </c>
      <c r="EI77">
        <f t="shared" si="1294"/>
        <v>235</v>
      </c>
      <c r="EJ77" s="133">
        <f t="shared" si="1119"/>
        <v>1.5161290322580644E-3</v>
      </c>
      <c r="EV77" s="128" t="s">
        <v>1702</v>
      </c>
      <c r="EW77">
        <v>2016</v>
      </c>
      <c r="EX77">
        <v>3</v>
      </c>
      <c r="EY77">
        <v>75</v>
      </c>
      <c r="EZ77">
        <f t="shared" ref="EZ77:FA77" si="1295">EY77+80</f>
        <v>155</v>
      </c>
      <c r="FA77">
        <f t="shared" si="1295"/>
        <v>235</v>
      </c>
      <c r="FB77" s="133">
        <f t="shared" si="1123"/>
        <v>1.5161290322580644E-3</v>
      </c>
      <c r="FE77" s="128" t="s">
        <v>1703</v>
      </c>
      <c r="FF77">
        <v>2017</v>
      </c>
      <c r="FG77">
        <v>1</v>
      </c>
      <c r="FH77">
        <v>75</v>
      </c>
      <c r="FI77">
        <f t="shared" ref="FI77:FJ77" si="1296">FH77+84</f>
        <v>159</v>
      </c>
      <c r="FJ77">
        <f t="shared" si="1296"/>
        <v>243</v>
      </c>
      <c r="FK77" s="133">
        <f t="shared" si="1125"/>
        <v>1.528301886792453E-3</v>
      </c>
      <c r="FN77" s="128" t="s">
        <v>1704</v>
      </c>
      <c r="FO77">
        <v>2017</v>
      </c>
      <c r="FP77">
        <v>11</v>
      </c>
      <c r="FQ77">
        <v>75</v>
      </c>
      <c r="FR77">
        <f t="shared" ref="FR77:FS77" si="1297">FQ77+102</f>
        <v>177</v>
      </c>
      <c r="FS77">
        <f t="shared" si="1297"/>
        <v>279</v>
      </c>
      <c r="FT77" s="133">
        <f t="shared" si="1127"/>
        <v>1.576271186440678E-3</v>
      </c>
      <c r="FW77" s="128" t="s">
        <v>1705</v>
      </c>
      <c r="FX77">
        <v>2018</v>
      </c>
      <c r="FY77">
        <v>9</v>
      </c>
      <c r="FZ77">
        <v>75</v>
      </c>
      <c r="GA77">
        <f t="shared" ref="GA77:GB77" si="1298">FZ77+124</f>
        <v>199</v>
      </c>
      <c r="GB77">
        <f t="shared" si="1298"/>
        <v>323</v>
      </c>
      <c r="GC77" s="133">
        <f t="shared" si="1129"/>
        <v>1.6231155778894473E-3</v>
      </c>
      <c r="GF77" t="s">
        <v>2179</v>
      </c>
      <c r="GG77">
        <v>2019</v>
      </c>
      <c r="GH77">
        <v>11</v>
      </c>
      <c r="GI77">
        <v>75</v>
      </c>
      <c r="GJ77">
        <f t="shared" ref="GJ77:GK77" si="1299">GI77+90</f>
        <v>165</v>
      </c>
      <c r="GK77">
        <f t="shared" si="1299"/>
        <v>255</v>
      </c>
      <c r="GL77">
        <v>1.5714285714285712E-2</v>
      </c>
    </row>
    <row r="78" spans="17:194">
      <c r="Q78" s="128" t="s">
        <v>1811</v>
      </c>
      <c r="R78">
        <v>2000</v>
      </c>
      <c r="S78">
        <v>9</v>
      </c>
      <c r="T78">
        <v>76</v>
      </c>
      <c r="U78">
        <f t="shared" si="1131"/>
        <v>184</v>
      </c>
      <c r="V78">
        <f t="shared" si="1131"/>
        <v>292</v>
      </c>
      <c r="W78" s="140">
        <f t="shared" si="1095"/>
        <v>1.5869565217391305E-3</v>
      </c>
      <c r="X78" s="140"/>
      <c r="Z78" s="128" t="s">
        <v>1707</v>
      </c>
      <c r="AA78">
        <v>2001</v>
      </c>
      <c r="AB78">
        <v>8</v>
      </c>
      <c r="AC78">
        <v>76</v>
      </c>
      <c r="AD78">
        <f t="shared" ref="AD78:AE78" si="1300">AC78+105</f>
        <v>181</v>
      </c>
      <c r="AE78">
        <f t="shared" si="1300"/>
        <v>286</v>
      </c>
      <c r="AF78" s="133">
        <f t="shared" si="1097"/>
        <v>1.5801104972375691E-3</v>
      </c>
      <c r="AI78" s="128" t="s">
        <v>1708</v>
      </c>
      <c r="AJ78">
        <v>2002</v>
      </c>
      <c r="AK78">
        <v>9</v>
      </c>
      <c r="AL78">
        <v>76</v>
      </c>
      <c r="AM78">
        <f t="shared" ref="AM78:AN78" si="1301">AL78+100</f>
        <v>176</v>
      </c>
      <c r="AN78">
        <f t="shared" si="1301"/>
        <v>276</v>
      </c>
      <c r="AO78" s="133">
        <f t="shared" si="1099"/>
        <v>1.5681818181818182E-3</v>
      </c>
      <c r="BA78" s="128" t="s">
        <v>1709</v>
      </c>
      <c r="BB78">
        <v>2004</v>
      </c>
      <c r="BC78">
        <v>9</v>
      </c>
      <c r="BD78">
        <v>76</v>
      </c>
      <c r="BE78">
        <f t="shared" si="1135"/>
        <v>213</v>
      </c>
      <c r="BF78">
        <f t="shared" si="1135"/>
        <v>350</v>
      </c>
      <c r="BG78" s="133">
        <f t="shared" si="1101"/>
        <v>1.6431924882629107E-3</v>
      </c>
      <c r="BJ78" s="128" t="s">
        <v>1710</v>
      </c>
      <c r="BK78">
        <v>2005</v>
      </c>
      <c r="BL78">
        <v>10</v>
      </c>
      <c r="BM78">
        <v>76</v>
      </c>
      <c r="BN78">
        <f t="shared" ref="BN78:BO78" si="1302">BM78+96</f>
        <v>172</v>
      </c>
      <c r="BO78">
        <f t="shared" si="1302"/>
        <v>268</v>
      </c>
      <c r="BP78" s="133">
        <f t="shared" si="1103"/>
        <v>1.5581395348837211E-3</v>
      </c>
      <c r="BS78" s="128" t="s">
        <v>1711</v>
      </c>
      <c r="BT78">
        <v>2006</v>
      </c>
      <c r="BU78">
        <v>10</v>
      </c>
      <c r="BV78">
        <v>76</v>
      </c>
      <c r="BW78">
        <f t="shared" ref="BW78:BX78" si="1303">BV78+115</f>
        <v>191</v>
      </c>
      <c r="BX78">
        <f t="shared" si="1303"/>
        <v>306</v>
      </c>
      <c r="BY78" s="133">
        <f t="shared" si="1105"/>
        <v>1.6020942408376964E-3</v>
      </c>
      <c r="CB78" s="128" t="s">
        <v>1712</v>
      </c>
      <c r="CC78">
        <v>2007</v>
      </c>
      <c r="CD78">
        <v>11</v>
      </c>
      <c r="CE78">
        <v>76</v>
      </c>
      <c r="CF78">
        <f t="shared" ref="CF78:CG78" si="1304">CE78+115</f>
        <v>191</v>
      </c>
      <c r="CG78">
        <f t="shared" si="1304"/>
        <v>306</v>
      </c>
      <c r="CH78" s="133">
        <f t="shared" si="1107"/>
        <v>1.6020942408376964E-3</v>
      </c>
      <c r="CK78" s="128" t="s">
        <v>1713</v>
      </c>
      <c r="CL78">
        <v>2008</v>
      </c>
      <c r="CM78">
        <v>10</v>
      </c>
      <c r="CN78">
        <v>76</v>
      </c>
      <c r="CO78">
        <f t="shared" ref="CO78:CP78" si="1305">CN78+115</f>
        <v>191</v>
      </c>
      <c r="CP78">
        <f t="shared" si="1305"/>
        <v>306</v>
      </c>
      <c r="CQ78" s="133">
        <f t="shared" si="1109"/>
        <v>1.6020942408376964E-3</v>
      </c>
      <c r="CT78" s="128" t="s">
        <v>1714</v>
      </c>
      <c r="CU78">
        <v>2009</v>
      </c>
      <c r="CV78">
        <v>12</v>
      </c>
      <c r="CW78">
        <v>76</v>
      </c>
      <c r="CX78">
        <f t="shared" ref="CX78:CY78" si="1306">CW78+80</f>
        <v>156</v>
      </c>
      <c r="CY78">
        <f t="shared" si="1306"/>
        <v>236</v>
      </c>
      <c r="CZ78" s="133">
        <f t="shared" si="1111"/>
        <v>1.5128205128205128E-3</v>
      </c>
      <c r="DC78" s="128" t="s">
        <v>1715</v>
      </c>
      <c r="DD78">
        <v>2011</v>
      </c>
      <c r="DE78">
        <v>1</v>
      </c>
      <c r="DF78">
        <v>76</v>
      </c>
      <c r="DG78">
        <f t="shared" ref="DG78:DH78" si="1307">DF78+82</f>
        <v>158</v>
      </c>
      <c r="DH78">
        <f t="shared" si="1307"/>
        <v>240</v>
      </c>
      <c r="DI78" s="133">
        <f t="shared" si="1113"/>
        <v>1.5189873417721521E-3</v>
      </c>
      <c r="DL78" s="128" t="s">
        <v>1716</v>
      </c>
      <c r="DM78">
        <v>2011</v>
      </c>
      <c r="DN78">
        <v>11</v>
      </c>
      <c r="DO78">
        <v>76</v>
      </c>
      <c r="DP78">
        <f t="shared" ref="DP78:DQ78" si="1308">DO78+86</f>
        <v>162</v>
      </c>
      <c r="DQ78">
        <f t="shared" si="1308"/>
        <v>248</v>
      </c>
      <c r="DR78" s="133">
        <f t="shared" si="1115"/>
        <v>1.5308641975308641E-3</v>
      </c>
      <c r="ED78" s="128" t="s">
        <v>1717</v>
      </c>
      <c r="EE78">
        <v>2014</v>
      </c>
      <c r="EF78">
        <v>2</v>
      </c>
      <c r="EG78">
        <v>76</v>
      </c>
      <c r="EH78">
        <f t="shared" ref="EH78:EI78" si="1309">EG78+80</f>
        <v>156</v>
      </c>
      <c r="EI78">
        <f t="shared" si="1309"/>
        <v>236</v>
      </c>
      <c r="EJ78" s="133">
        <f t="shared" si="1119"/>
        <v>1.5128205128205128E-3</v>
      </c>
      <c r="EV78" s="128" t="s">
        <v>1718</v>
      </c>
      <c r="EW78">
        <v>2016</v>
      </c>
      <c r="EX78">
        <v>3</v>
      </c>
      <c r="EY78">
        <v>76</v>
      </c>
      <c r="EZ78">
        <f t="shared" ref="EZ78:FA78" si="1310">EY78+80</f>
        <v>156</v>
      </c>
      <c r="FA78">
        <f t="shared" si="1310"/>
        <v>236</v>
      </c>
      <c r="FB78" s="133">
        <f t="shared" si="1123"/>
        <v>1.5128205128205128E-3</v>
      </c>
      <c r="FE78" s="128" t="s">
        <v>1719</v>
      </c>
      <c r="FF78">
        <v>2017</v>
      </c>
      <c r="FG78">
        <v>1</v>
      </c>
      <c r="FH78">
        <v>76</v>
      </c>
      <c r="FI78">
        <f t="shared" ref="FI78:FJ78" si="1311">FH78+84</f>
        <v>160</v>
      </c>
      <c r="FJ78">
        <f t="shared" si="1311"/>
        <v>244</v>
      </c>
      <c r="FK78" s="133">
        <f t="shared" si="1125"/>
        <v>1.5249999999999999E-3</v>
      </c>
      <c r="FN78" s="128" t="s">
        <v>1720</v>
      </c>
      <c r="FO78">
        <v>2017</v>
      </c>
      <c r="FP78">
        <v>11</v>
      </c>
      <c r="FQ78">
        <v>76</v>
      </c>
      <c r="FR78">
        <f t="shared" ref="FR78:FS78" si="1312">FQ78+102</f>
        <v>178</v>
      </c>
      <c r="FS78">
        <f t="shared" si="1312"/>
        <v>280</v>
      </c>
      <c r="FT78" s="133">
        <f t="shared" si="1127"/>
        <v>1.5730337078651685E-3</v>
      </c>
      <c r="FW78" s="128" t="s">
        <v>1721</v>
      </c>
      <c r="FX78">
        <v>2018</v>
      </c>
      <c r="FY78">
        <v>9</v>
      </c>
      <c r="FZ78">
        <v>76</v>
      </c>
      <c r="GA78">
        <f t="shared" ref="GA78:GB78" si="1313">FZ78+124</f>
        <v>200</v>
      </c>
      <c r="GB78">
        <f t="shared" si="1313"/>
        <v>324</v>
      </c>
      <c r="GC78" s="133">
        <f t="shared" si="1129"/>
        <v>1.6200000000000001E-3</v>
      </c>
      <c r="GF78" t="s">
        <v>2180</v>
      </c>
      <c r="GG78">
        <v>2019</v>
      </c>
      <c r="GH78">
        <v>11</v>
      </c>
      <c r="GI78">
        <v>76</v>
      </c>
      <c r="GJ78">
        <f t="shared" ref="GJ78:GK78" si="1314">GI78+90</f>
        <v>166</v>
      </c>
      <c r="GK78">
        <f t="shared" si="1314"/>
        <v>256</v>
      </c>
      <c r="GL78">
        <v>0.02</v>
      </c>
    </row>
    <row r="79" spans="17:194">
      <c r="Q79" s="128" t="s">
        <v>1822</v>
      </c>
      <c r="R79">
        <v>2000</v>
      </c>
      <c r="S79">
        <v>9</v>
      </c>
      <c r="T79">
        <v>77</v>
      </c>
      <c r="U79">
        <f t="shared" si="1131"/>
        <v>185</v>
      </c>
      <c r="V79">
        <f t="shared" si="1131"/>
        <v>293</v>
      </c>
      <c r="W79" s="140">
        <f t="shared" si="1095"/>
        <v>1.5837837837837838E-3</v>
      </c>
      <c r="X79" s="140"/>
      <c r="Z79" s="128" t="s">
        <v>1723</v>
      </c>
      <c r="AA79">
        <v>2001</v>
      </c>
      <c r="AB79">
        <v>9</v>
      </c>
      <c r="AC79">
        <v>77</v>
      </c>
      <c r="AD79">
        <f t="shared" ref="AD79:AE79" si="1315">AC79+105</f>
        <v>182</v>
      </c>
      <c r="AE79">
        <f t="shared" si="1315"/>
        <v>287</v>
      </c>
      <c r="AF79" s="133">
        <f t="shared" si="1097"/>
        <v>1.5769230769230769E-3</v>
      </c>
      <c r="AI79" s="128" t="s">
        <v>1724</v>
      </c>
      <c r="AJ79">
        <v>2002</v>
      </c>
      <c r="AK79">
        <v>9</v>
      </c>
      <c r="AL79">
        <v>77</v>
      </c>
      <c r="AM79">
        <f t="shared" ref="AM79:AN79" si="1316">AL79+100</f>
        <v>177</v>
      </c>
      <c r="AN79">
        <f t="shared" si="1316"/>
        <v>277</v>
      </c>
      <c r="AO79" s="133">
        <f t="shared" si="1099"/>
        <v>1.5649717514124293E-3</v>
      </c>
      <c r="BA79" s="128" t="s">
        <v>1725</v>
      </c>
      <c r="BB79">
        <v>2004</v>
      </c>
      <c r="BC79">
        <v>9</v>
      </c>
      <c r="BD79">
        <v>77</v>
      </c>
      <c r="BE79">
        <f t="shared" si="1135"/>
        <v>214</v>
      </c>
      <c r="BF79">
        <f t="shared" si="1135"/>
        <v>351</v>
      </c>
      <c r="BG79" s="133">
        <f t="shared" si="1101"/>
        <v>1.6401869158878504E-3</v>
      </c>
      <c r="BJ79" s="128" t="s">
        <v>1726</v>
      </c>
      <c r="BK79">
        <v>2005</v>
      </c>
      <c r="BL79">
        <v>10</v>
      </c>
      <c r="BM79">
        <v>77</v>
      </c>
      <c r="BN79">
        <f t="shared" ref="BN79:BO79" si="1317">BM79+96</f>
        <v>173</v>
      </c>
      <c r="BO79">
        <f t="shared" si="1317"/>
        <v>269</v>
      </c>
      <c r="BP79" s="133">
        <f t="shared" si="1103"/>
        <v>1.5549132947976878E-3</v>
      </c>
      <c r="BS79" s="128" t="s">
        <v>1727</v>
      </c>
      <c r="BT79">
        <v>2006</v>
      </c>
      <c r="BU79">
        <v>10</v>
      </c>
      <c r="BV79">
        <v>77</v>
      </c>
      <c r="BW79">
        <f t="shared" ref="BW79:BX79" si="1318">BV79+115</f>
        <v>192</v>
      </c>
      <c r="BX79">
        <f t="shared" si="1318"/>
        <v>307</v>
      </c>
      <c r="BY79" s="133">
        <f t="shared" si="1105"/>
        <v>1.5989583333333333E-3</v>
      </c>
      <c r="CB79" s="136" t="s">
        <v>1728</v>
      </c>
      <c r="CC79" s="28">
        <v>2007</v>
      </c>
      <c r="CD79" s="28">
        <v>11</v>
      </c>
      <c r="CE79">
        <v>77</v>
      </c>
      <c r="CF79">
        <f t="shared" ref="CF79:CG79" si="1319">CE79+115</f>
        <v>192</v>
      </c>
      <c r="CG79">
        <f t="shared" si="1319"/>
        <v>307</v>
      </c>
      <c r="CH79" s="137">
        <f t="shared" si="1107"/>
        <v>1.5989583333333333E-3</v>
      </c>
      <c r="CK79" s="128" t="s">
        <v>1729</v>
      </c>
      <c r="CL79">
        <v>2008</v>
      </c>
      <c r="CM79">
        <v>10</v>
      </c>
      <c r="CN79">
        <v>77</v>
      </c>
      <c r="CO79">
        <f t="shared" ref="CO79:CP79" si="1320">CN79+115</f>
        <v>192</v>
      </c>
      <c r="CP79">
        <f t="shared" si="1320"/>
        <v>307</v>
      </c>
      <c r="CQ79" s="133">
        <f t="shared" si="1109"/>
        <v>1.5989583333333333E-3</v>
      </c>
      <c r="CT79" s="136" t="s">
        <v>1730</v>
      </c>
      <c r="CU79" s="28">
        <v>2010</v>
      </c>
      <c r="CV79" s="28">
        <v>1</v>
      </c>
      <c r="CW79">
        <v>77</v>
      </c>
      <c r="CX79">
        <f t="shared" ref="CX79:CY79" si="1321">CW79+80</f>
        <v>157</v>
      </c>
      <c r="CY79">
        <f t="shared" si="1321"/>
        <v>237</v>
      </c>
      <c r="CZ79" s="137">
        <f>IF(CY79=0,"",CY79/CX79/1000)</f>
        <v>1.5095541401273886E-3</v>
      </c>
      <c r="DC79" s="128" t="s">
        <v>1731</v>
      </c>
      <c r="DD79">
        <v>2011</v>
      </c>
      <c r="DE79">
        <v>2</v>
      </c>
      <c r="DF79">
        <v>77</v>
      </c>
      <c r="DG79">
        <f t="shared" ref="DG79:DH79" si="1322">DF79+82</f>
        <v>159</v>
      </c>
      <c r="DH79">
        <f t="shared" si="1322"/>
        <v>241</v>
      </c>
      <c r="DI79" s="133">
        <f t="shared" si="1113"/>
        <v>1.5157232704402516E-3</v>
      </c>
      <c r="DL79" s="128" t="s">
        <v>1732</v>
      </c>
      <c r="DM79">
        <v>2011</v>
      </c>
      <c r="DN79">
        <v>11</v>
      </c>
      <c r="DO79">
        <v>77</v>
      </c>
      <c r="DP79">
        <f t="shared" ref="DP79:DQ79" si="1323">DO79+86</f>
        <v>163</v>
      </c>
      <c r="DQ79">
        <f t="shared" si="1323"/>
        <v>249</v>
      </c>
      <c r="DR79" s="133">
        <f t="shared" si="1115"/>
        <v>1.5276073619631902E-3</v>
      </c>
      <c r="ED79" s="128" t="s">
        <v>1733</v>
      </c>
      <c r="EE79">
        <v>2014</v>
      </c>
      <c r="EF79">
        <v>2</v>
      </c>
      <c r="EG79">
        <v>77</v>
      </c>
      <c r="EH79">
        <f t="shared" ref="EH79:EI79" si="1324">EG79+80</f>
        <v>157</v>
      </c>
      <c r="EI79">
        <f t="shared" si="1324"/>
        <v>237</v>
      </c>
      <c r="EJ79" s="133">
        <f t="shared" si="1119"/>
        <v>1.5095541401273886E-3</v>
      </c>
      <c r="EV79" s="128" t="s">
        <v>1734</v>
      </c>
      <c r="EW79">
        <v>2016</v>
      </c>
      <c r="EX79">
        <v>3</v>
      </c>
      <c r="EY79">
        <v>77</v>
      </c>
      <c r="EZ79">
        <f t="shared" ref="EZ79:FA79" si="1325">EY79+80</f>
        <v>157</v>
      </c>
      <c r="FA79">
        <f t="shared" si="1325"/>
        <v>237</v>
      </c>
      <c r="FB79" s="133">
        <f t="shared" si="1123"/>
        <v>1.5095541401273886E-3</v>
      </c>
      <c r="FE79" s="128" t="s">
        <v>1735</v>
      </c>
      <c r="FF79">
        <v>2017</v>
      </c>
      <c r="FG79">
        <v>2</v>
      </c>
      <c r="FH79">
        <v>77</v>
      </c>
      <c r="FI79">
        <f t="shared" ref="FI79:FJ79" si="1326">FH79+84</f>
        <v>161</v>
      </c>
      <c r="FJ79">
        <f t="shared" si="1326"/>
        <v>245</v>
      </c>
      <c r="FK79" s="133">
        <f t="shared" si="1125"/>
        <v>1.5217391304347828E-3</v>
      </c>
      <c r="FN79" s="128" t="s">
        <v>1736</v>
      </c>
      <c r="FO79">
        <v>2017</v>
      </c>
      <c r="FP79">
        <v>11</v>
      </c>
      <c r="FQ79">
        <v>77</v>
      </c>
      <c r="FR79">
        <f t="shared" ref="FR79:FS79" si="1327">FQ79+102</f>
        <v>179</v>
      </c>
      <c r="FS79">
        <f t="shared" si="1327"/>
        <v>281</v>
      </c>
      <c r="FT79" s="133">
        <f t="shared" si="1127"/>
        <v>1.5698324022346368E-3</v>
      </c>
      <c r="FW79" s="128" t="s">
        <v>1737</v>
      </c>
      <c r="FX79">
        <v>2018</v>
      </c>
      <c r="FY79">
        <v>9</v>
      </c>
      <c r="FZ79">
        <v>77</v>
      </c>
      <c r="GA79">
        <f t="shared" ref="GA79:GB79" si="1328">FZ79+124</f>
        <v>201</v>
      </c>
      <c r="GB79">
        <f t="shared" si="1328"/>
        <v>325</v>
      </c>
      <c r="GC79" s="133">
        <f t="shared" si="1129"/>
        <v>1.6169154228855723E-3</v>
      </c>
      <c r="GF79" t="s">
        <v>2181</v>
      </c>
      <c r="GG79">
        <v>2019</v>
      </c>
      <c r="GH79">
        <v>11</v>
      </c>
      <c r="GI79">
        <v>77</v>
      </c>
      <c r="GJ79">
        <f t="shared" ref="GJ79:GK79" si="1329">GI79+90</f>
        <v>167</v>
      </c>
      <c r="GK79">
        <f t="shared" si="1329"/>
        <v>257</v>
      </c>
      <c r="GL79">
        <v>2.4E-2</v>
      </c>
    </row>
    <row r="80" spans="17:194">
      <c r="Q80" s="128" t="s">
        <v>1833</v>
      </c>
      <c r="R80">
        <v>2000</v>
      </c>
      <c r="S80">
        <v>9</v>
      </c>
      <c r="T80">
        <v>78</v>
      </c>
      <c r="U80">
        <f t="shared" si="1131"/>
        <v>186</v>
      </c>
      <c r="V80">
        <f t="shared" si="1131"/>
        <v>294</v>
      </c>
      <c r="W80" s="140">
        <f t="shared" si="1095"/>
        <v>1.5806451612903226E-3</v>
      </c>
      <c r="X80" s="140"/>
      <c r="Z80" s="128" t="s">
        <v>1739</v>
      </c>
      <c r="AA80">
        <v>2001</v>
      </c>
      <c r="AB80">
        <v>9</v>
      </c>
      <c r="AC80">
        <v>78</v>
      </c>
      <c r="AD80">
        <f t="shared" ref="AD80:AE80" si="1330">AC80+105</f>
        <v>183</v>
      </c>
      <c r="AE80">
        <f t="shared" si="1330"/>
        <v>288</v>
      </c>
      <c r="AF80" s="133">
        <f t="shared" si="1097"/>
        <v>1.5737704918032786E-3</v>
      </c>
      <c r="AI80" s="128" t="s">
        <v>1740</v>
      </c>
      <c r="AJ80">
        <v>2002</v>
      </c>
      <c r="AK80">
        <v>9</v>
      </c>
      <c r="AL80">
        <v>78</v>
      </c>
      <c r="AM80">
        <f t="shared" ref="AM80:AN80" si="1331">AL80+100</f>
        <v>178</v>
      </c>
      <c r="AN80">
        <f t="shared" si="1331"/>
        <v>278</v>
      </c>
      <c r="AO80" s="133">
        <f t="shared" si="1099"/>
        <v>1.5617977528089887E-3</v>
      </c>
      <c r="BA80" s="128" t="s">
        <v>1741</v>
      </c>
      <c r="BB80">
        <v>2004</v>
      </c>
      <c r="BC80">
        <v>9</v>
      </c>
      <c r="BD80">
        <v>78</v>
      </c>
      <c r="BE80">
        <f t="shared" si="1135"/>
        <v>215</v>
      </c>
      <c r="BF80">
        <f t="shared" si="1135"/>
        <v>352</v>
      </c>
      <c r="BG80" s="133">
        <f t="shared" si="1101"/>
        <v>1.6372093023255814E-3</v>
      </c>
      <c r="BJ80" s="128" t="s">
        <v>1742</v>
      </c>
      <c r="BK80">
        <v>2005</v>
      </c>
      <c r="BL80">
        <v>10</v>
      </c>
      <c r="BM80">
        <v>78</v>
      </c>
      <c r="BN80">
        <f t="shared" ref="BN80:BO80" si="1332">BM80+96</f>
        <v>174</v>
      </c>
      <c r="BO80">
        <f t="shared" si="1332"/>
        <v>270</v>
      </c>
      <c r="BP80" s="133">
        <f t="shared" si="1103"/>
        <v>1.5517241379310344E-3</v>
      </c>
      <c r="BS80" s="128" t="s">
        <v>1743</v>
      </c>
      <c r="BT80">
        <v>2006</v>
      </c>
      <c r="BU80">
        <v>10</v>
      </c>
      <c r="BV80">
        <v>78</v>
      </c>
      <c r="BW80">
        <f t="shared" ref="BW80:BX80" si="1333">BV80+115</f>
        <v>193</v>
      </c>
      <c r="BX80">
        <f t="shared" si="1333"/>
        <v>308</v>
      </c>
      <c r="BY80" s="133">
        <f t="shared" si="1105"/>
        <v>1.5958549222797928E-3</v>
      </c>
      <c r="CB80" s="128" t="s">
        <v>1744</v>
      </c>
      <c r="CC80">
        <v>2008</v>
      </c>
      <c r="CD80">
        <v>3</v>
      </c>
      <c r="CE80">
        <v>78</v>
      </c>
      <c r="CF80">
        <f t="shared" ref="CF80:CG80" si="1334">CE80+115</f>
        <v>193</v>
      </c>
      <c r="CG80">
        <f t="shared" si="1334"/>
        <v>308</v>
      </c>
      <c r="CH80" s="133">
        <f>IF(CG80=0,"",CG80/CF80/1000)</f>
        <v>1.5958549222797928E-3</v>
      </c>
      <c r="CK80" s="128" t="s">
        <v>1745</v>
      </c>
      <c r="CL80">
        <v>2008</v>
      </c>
      <c r="CM80">
        <v>10</v>
      </c>
      <c r="CN80">
        <v>78</v>
      </c>
      <c r="CO80">
        <f t="shared" ref="CO80:CP80" si="1335">CN80+115</f>
        <v>193</v>
      </c>
      <c r="CP80">
        <f t="shared" si="1335"/>
        <v>308</v>
      </c>
      <c r="CQ80" s="133">
        <f t="shared" si="1109"/>
        <v>1.5958549222797928E-3</v>
      </c>
      <c r="CT80" s="128" t="s">
        <v>1746</v>
      </c>
      <c r="CU80">
        <v>2010</v>
      </c>
      <c r="CV80">
        <v>3</v>
      </c>
      <c r="CW80">
        <v>78</v>
      </c>
      <c r="CX80">
        <f t="shared" ref="CX80:CY80" si="1336">CW80+80</f>
        <v>158</v>
      </c>
      <c r="CY80">
        <f t="shared" si="1336"/>
        <v>238</v>
      </c>
      <c r="CZ80" s="133">
        <f>IF(CY80=0,"",CY80/CX80/1000)</f>
        <v>1.5063291139240506E-3</v>
      </c>
      <c r="DC80" s="128" t="s">
        <v>1747</v>
      </c>
      <c r="DD80">
        <v>2011</v>
      </c>
      <c r="DE80">
        <v>2</v>
      </c>
      <c r="DF80">
        <v>78</v>
      </c>
      <c r="DG80">
        <f t="shared" ref="DG80:DH80" si="1337">DF80+82</f>
        <v>160</v>
      </c>
      <c r="DH80">
        <f t="shared" si="1337"/>
        <v>242</v>
      </c>
      <c r="DI80" s="133">
        <f t="shared" si="1113"/>
        <v>1.5125E-3</v>
      </c>
      <c r="DL80" s="128" t="s">
        <v>1748</v>
      </c>
      <c r="DM80">
        <v>2011</v>
      </c>
      <c r="DN80">
        <v>11</v>
      </c>
      <c r="DO80">
        <v>78</v>
      </c>
      <c r="DP80">
        <f t="shared" ref="DP80:DQ80" si="1338">DO80+86</f>
        <v>164</v>
      </c>
      <c r="DQ80">
        <f t="shared" si="1338"/>
        <v>250</v>
      </c>
      <c r="DR80" s="133">
        <f t="shared" si="1115"/>
        <v>1.5243902439024391E-3</v>
      </c>
      <c r="ED80" s="136" t="s">
        <v>1749</v>
      </c>
      <c r="EE80" s="28">
        <v>2014</v>
      </c>
      <c r="EF80" s="28">
        <v>2</v>
      </c>
      <c r="EG80">
        <v>78</v>
      </c>
      <c r="EH80">
        <f t="shared" ref="EH80:EI80" si="1339">EG80+80</f>
        <v>158</v>
      </c>
      <c r="EI80">
        <f t="shared" si="1339"/>
        <v>238</v>
      </c>
      <c r="EJ80" s="137">
        <f t="shared" si="1119"/>
        <v>1.5063291139240506E-3</v>
      </c>
      <c r="EV80" s="128" t="s">
        <v>1750</v>
      </c>
      <c r="EW80">
        <v>2016</v>
      </c>
      <c r="EX80">
        <v>3</v>
      </c>
      <c r="EY80">
        <v>78</v>
      </c>
      <c r="EZ80">
        <f t="shared" ref="EZ80:FA80" si="1340">EY80+80</f>
        <v>158</v>
      </c>
      <c r="FA80">
        <f t="shared" si="1340"/>
        <v>238</v>
      </c>
      <c r="FB80" s="133">
        <f t="shared" si="1123"/>
        <v>1.5063291139240506E-3</v>
      </c>
      <c r="FE80" s="128" t="s">
        <v>1751</v>
      </c>
      <c r="FF80">
        <v>2017</v>
      </c>
      <c r="FG80">
        <v>2</v>
      </c>
      <c r="FH80">
        <v>78</v>
      </c>
      <c r="FI80">
        <f t="shared" ref="FI80:FJ80" si="1341">FH80+84</f>
        <v>162</v>
      </c>
      <c r="FJ80">
        <f t="shared" si="1341"/>
        <v>246</v>
      </c>
      <c r="FK80" s="133">
        <f t="shared" si="1125"/>
        <v>1.5185185185185187E-3</v>
      </c>
      <c r="FN80" s="128" t="s">
        <v>1752</v>
      </c>
      <c r="FO80">
        <v>2017</v>
      </c>
      <c r="FP80">
        <v>11</v>
      </c>
      <c r="FQ80">
        <v>78</v>
      </c>
      <c r="FR80">
        <f t="shared" ref="FR80:FS80" si="1342">FQ80+102</f>
        <v>180</v>
      </c>
      <c r="FS80">
        <f t="shared" si="1342"/>
        <v>282</v>
      </c>
      <c r="FT80" s="133">
        <f t="shared" si="1127"/>
        <v>1.5666666666666667E-3</v>
      </c>
      <c r="FW80" s="128" t="s">
        <v>1753</v>
      </c>
      <c r="FX80">
        <v>2018</v>
      </c>
      <c r="FY80">
        <v>9</v>
      </c>
      <c r="FZ80">
        <v>78</v>
      </c>
      <c r="GA80">
        <f t="shared" ref="GA80:GB80" si="1343">FZ80+124</f>
        <v>202</v>
      </c>
      <c r="GB80">
        <f t="shared" si="1343"/>
        <v>326</v>
      </c>
      <c r="GC80" s="133">
        <f t="shared" si="1129"/>
        <v>1.613861386138614E-3</v>
      </c>
      <c r="GF80" t="s">
        <v>2182</v>
      </c>
      <c r="GG80">
        <v>2019</v>
      </c>
      <c r="GH80">
        <v>11</v>
      </c>
      <c r="GI80">
        <v>78</v>
      </c>
      <c r="GJ80">
        <f t="shared" ref="GJ80:GK80" si="1344">GI80+90</f>
        <v>168</v>
      </c>
      <c r="GK80">
        <f t="shared" si="1344"/>
        <v>258</v>
      </c>
      <c r="GL80">
        <v>0.75812500000000005</v>
      </c>
    </row>
    <row r="81" spans="17:194">
      <c r="Q81" s="128" t="s">
        <v>1843</v>
      </c>
      <c r="R81">
        <v>2000</v>
      </c>
      <c r="S81">
        <v>9</v>
      </c>
      <c r="T81">
        <v>79</v>
      </c>
      <c r="U81">
        <f t="shared" si="1131"/>
        <v>187</v>
      </c>
      <c r="V81">
        <f t="shared" si="1131"/>
        <v>295</v>
      </c>
      <c r="W81" s="140">
        <f t="shared" si="1095"/>
        <v>1.5775401069518717E-3</v>
      </c>
      <c r="X81" s="140"/>
      <c r="Z81" s="128" t="s">
        <v>1755</v>
      </c>
      <c r="AA81">
        <v>2001</v>
      </c>
      <c r="AB81">
        <v>9</v>
      </c>
      <c r="AC81">
        <v>79</v>
      </c>
      <c r="AD81">
        <f t="shared" ref="AD81:AE81" si="1345">AC81+105</f>
        <v>184</v>
      </c>
      <c r="AE81">
        <f t="shared" si="1345"/>
        <v>289</v>
      </c>
      <c r="AF81" s="133">
        <f t="shared" si="1097"/>
        <v>1.5706521739130435E-3</v>
      </c>
      <c r="AI81" s="128" t="s">
        <v>1756</v>
      </c>
      <c r="AJ81">
        <v>2002</v>
      </c>
      <c r="AK81">
        <v>9</v>
      </c>
      <c r="AL81">
        <v>79</v>
      </c>
      <c r="AM81">
        <f t="shared" ref="AM81:AN81" si="1346">AL81+100</f>
        <v>179</v>
      </c>
      <c r="AN81">
        <f t="shared" si="1346"/>
        <v>279</v>
      </c>
      <c r="AO81" s="133">
        <f t="shared" si="1099"/>
        <v>1.5586592178770951E-3</v>
      </c>
      <c r="BA81" s="128" t="s">
        <v>1757</v>
      </c>
      <c r="BB81">
        <v>2004</v>
      </c>
      <c r="BC81">
        <v>9</v>
      </c>
      <c r="BD81">
        <v>79</v>
      </c>
      <c r="BE81">
        <f t="shared" si="1135"/>
        <v>216</v>
      </c>
      <c r="BF81">
        <f t="shared" si="1135"/>
        <v>353</v>
      </c>
      <c r="BG81" s="133">
        <f t="shared" si="1101"/>
        <v>1.6342592592592593E-3</v>
      </c>
      <c r="BJ81" s="128" t="s">
        <v>1758</v>
      </c>
      <c r="BK81">
        <v>2005</v>
      </c>
      <c r="BL81">
        <v>10</v>
      </c>
      <c r="BM81">
        <v>79</v>
      </c>
      <c r="BN81">
        <f t="shared" ref="BN81:BO81" si="1347">BM81+96</f>
        <v>175</v>
      </c>
      <c r="BO81">
        <f t="shared" si="1347"/>
        <v>271</v>
      </c>
      <c r="BP81" s="133">
        <f t="shared" si="1103"/>
        <v>1.5485714285714285E-3</v>
      </c>
      <c r="BS81" s="128" t="s">
        <v>1759</v>
      </c>
      <c r="BT81">
        <v>2006</v>
      </c>
      <c r="BU81">
        <v>10</v>
      </c>
      <c r="BV81">
        <v>79</v>
      </c>
      <c r="BW81">
        <f t="shared" ref="BW81:BX81" si="1348">BV81+115</f>
        <v>194</v>
      </c>
      <c r="BX81">
        <f t="shared" si="1348"/>
        <v>309</v>
      </c>
      <c r="BY81" s="133">
        <f t="shared" si="1105"/>
        <v>1.592783505154639E-3</v>
      </c>
      <c r="CB81" s="128" t="s">
        <v>1760</v>
      </c>
      <c r="CC81">
        <v>2008</v>
      </c>
      <c r="CD81">
        <v>3</v>
      </c>
      <c r="CE81">
        <v>79</v>
      </c>
      <c r="CF81">
        <f t="shared" ref="CF81:CG81" si="1349">CE81+115</f>
        <v>194</v>
      </c>
      <c r="CG81">
        <f t="shared" si="1349"/>
        <v>309</v>
      </c>
      <c r="CH81" s="133">
        <f>IF(CG81=0,"",CG81/CF81/1000)</f>
        <v>1.592783505154639E-3</v>
      </c>
      <c r="CK81" s="128" t="s">
        <v>1761</v>
      </c>
      <c r="CL81">
        <v>2008</v>
      </c>
      <c r="CM81">
        <v>10</v>
      </c>
      <c r="CN81">
        <v>79</v>
      </c>
      <c r="CO81">
        <f t="shared" ref="CO81:CP81" si="1350">CN81+115</f>
        <v>194</v>
      </c>
      <c r="CP81">
        <f t="shared" si="1350"/>
        <v>309</v>
      </c>
      <c r="CQ81" s="133">
        <f t="shared" si="1109"/>
        <v>1.592783505154639E-3</v>
      </c>
      <c r="CT81" s="128" t="s">
        <v>1762</v>
      </c>
      <c r="CU81">
        <v>2010</v>
      </c>
      <c r="CV81">
        <v>3</v>
      </c>
      <c r="CW81">
        <v>79</v>
      </c>
      <c r="CX81">
        <f t="shared" ref="CX81:CY81" si="1351">CW81+80</f>
        <v>159</v>
      </c>
      <c r="CY81">
        <f t="shared" si="1351"/>
        <v>239</v>
      </c>
      <c r="CZ81" s="133">
        <f>IF(CY81=0,"",CY81/CX81/1000)</f>
        <v>1.5031446540880505E-3</v>
      </c>
      <c r="DC81" s="136" t="s">
        <v>1763</v>
      </c>
      <c r="DD81" s="28">
        <v>2011</v>
      </c>
      <c r="DE81" s="28">
        <v>2</v>
      </c>
      <c r="DF81">
        <v>79</v>
      </c>
      <c r="DG81">
        <f t="shared" ref="DG81:DH81" si="1352">DF81+82</f>
        <v>161</v>
      </c>
      <c r="DH81">
        <f t="shared" si="1352"/>
        <v>243</v>
      </c>
      <c r="DI81" s="137">
        <f t="shared" si="1113"/>
        <v>1.5093167701863354E-3</v>
      </c>
      <c r="DL81" s="128" t="s">
        <v>1764</v>
      </c>
      <c r="DM81">
        <v>2011</v>
      </c>
      <c r="DN81">
        <v>11</v>
      </c>
      <c r="DO81">
        <v>79</v>
      </c>
      <c r="DP81">
        <f t="shared" ref="DP81:DQ81" si="1353">DO81+86</f>
        <v>165</v>
      </c>
      <c r="DQ81">
        <f t="shared" si="1353"/>
        <v>251</v>
      </c>
      <c r="DR81" s="133">
        <f t="shared" si="1115"/>
        <v>1.5212121212121212E-3</v>
      </c>
      <c r="ED81" s="128" t="s">
        <v>1765</v>
      </c>
      <c r="EE81">
        <v>2014</v>
      </c>
      <c r="EF81">
        <v>3</v>
      </c>
      <c r="EG81">
        <v>79</v>
      </c>
      <c r="EH81">
        <f t="shared" ref="EH81:EI81" si="1354">EG81+80</f>
        <v>159</v>
      </c>
      <c r="EI81">
        <f t="shared" si="1354"/>
        <v>239</v>
      </c>
      <c r="EJ81" s="133">
        <f t="shared" si="1119"/>
        <v>1.5031446540880505E-3</v>
      </c>
      <c r="EV81" s="128" t="s">
        <v>1766</v>
      </c>
      <c r="EW81">
        <v>2016</v>
      </c>
      <c r="EX81">
        <v>3</v>
      </c>
      <c r="EY81">
        <v>79</v>
      </c>
      <c r="EZ81">
        <f t="shared" ref="EZ81:FA81" si="1355">EY81+80</f>
        <v>159</v>
      </c>
      <c r="FA81">
        <f t="shared" si="1355"/>
        <v>239</v>
      </c>
      <c r="FB81" s="133">
        <f t="shared" si="1123"/>
        <v>1.5031446540880505E-3</v>
      </c>
      <c r="FE81" s="128" t="s">
        <v>1767</v>
      </c>
      <c r="FF81">
        <v>2017</v>
      </c>
      <c r="FG81">
        <v>2</v>
      </c>
      <c r="FH81">
        <v>79</v>
      </c>
      <c r="FI81">
        <f t="shared" ref="FI81:FJ81" si="1356">FH81+84</f>
        <v>163</v>
      </c>
      <c r="FJ81">
        <f t="shared" si="1356"/>
        <v>247</v>
      </c>
      <c r="FK81" s="133">
        <f t="shared" si="1125"/>
        <v>1.5153374233128833E-3</v>
      </c>
      <c r="FN81" s="136" t="s">
        <v>1768</v>
      </c>
      <c r="FO81" s="28">
        <v>2017</v>
      </c>
      <c r="FP81" s="28">
        <v>11</v>
      </c>
      <c r="FQ81">
        <v>79</v>
      </c>
      <c r="FR81">
        <f t="shared" ref="FR81:FS81" si="1357">FQ81+102</f>
        <v>181</v>
      </c>
      <c r="FS81">
        <f t="shared" si="1357"/>
        <v>283</v>
      </c>
      <c r="FT81" s="137">
        <f t="shared" si="1127"/>
        <v>1.5635359116022097E-3</v>
      </c>
      <c r="FW81" s="128" t="s">
        <v>1769</v>
      </c>
      <c r="FX81">
        <v>2018</v>
      </c>
      <c r="FY81">
        <v>10</v>
      </c>
      <c r="FZ81">
        <v>79</v>
      </c>
      <c r="GA81">
        <f t="shared" ref="GA81:GB81" si="1358">FZ81+124</f>
        <v>203</v>
      </c>
      <c r="GB81">
        <f t="shared" si="1358"/>
        <v>327</v>
      </c>
      <c r="GC81" s="133">
        <f t="shared" si="1129"/>
        <v>1.6108374384236452E-3</v>
      </c>
      <c r="GF81" t="s">
        <v>2183</v>
      </c>
      <c r="GG81">
        <v>2019</v>
      </c>
      <c r="GH81">
        <v>11</v>
      </c>
      <c r="GI81">
        <v>79</v>
      </c>
      <c r="GJ81">
        <f t="shared" ref="GJ81:GK81" si="1359">GI81+90</f>
        <v>169</v>
      </c>
      <c r="GK81">
        <f t="shared" si="1359"/>
        <v>259</v>
      </c>
      <c r="GL81">
        <v>8.6219999999999999</v>
      </c>
    </row>
    <row r="82" spans="17:194">
      <c r="Q82" s="128" t="s">
        <v>1853</v>
      </c>
      <c r="R82">
        <v>2000</v>
      </c>
      <c r="S82">
        <v>9</v>
      </c>
      <c r="T82">
        <v>80</v>
      </c>
      <c r="U82">
        <f t="shared" si="1131"/>
        <v>188</v>
      </c>
      <c r="V82">
        <f t="shared" si="1131"/>
        <v>296</v>
      </c>
      <c r="W82" s="140">
        <f t="shared" si="1095"/>
        <v>1.574468085106383E-3</v>
      </c>
      <c r="X82" s="140"/>
      <c r="Z82" s="128" t="s">
        <v>1771</v>
      </c>
      <c r="AA82">
        <v>2001</v>
      </c>
      <c r="AB82">
        <v>9</v>
      </c>
      <c r="AC82">
        <v>80</v>
      </c>
      <c r="AD82">
        <f t="shared" ref="AD82:AE82" si="1360">AC82+105</f>
        <v>185</v>
      </c>
      <c r="AE82">
        <f t="shared" si="1360"/>
        <v>290</v>
      </c>
      <c r="AF82" s="133">
        <f t="shared" si="1097"/>
        <v>1.5675675675675676E-3</v>
      </c>
      <c r="AI82" s="128" t="s">
        <v>1772</v>
      </c>
      <c r="AJ82">
        <v>2002</v>
      </c>
      <c r="AK82">
        <v>9</v>
      </c>
      <c r="AL82">
        <v>80</v>
      </c>
      <c r="AM82">
        <f t="shared" ref="AM82:AN82" si="1361">AL82+100</f>
        <v>180</v>
      </c>
      <c r="AN82">
        <f t="shared" si="1361"/>
        <v>280</v>
      </c>
      <c r="AO82" s="133">
        <f t="shared" si="1099"/>
        <v>1.5555555555555557E-3</v>
      </c>
      <c r="BA82" s="128" t="s">
        <v>1773</v>
      </c>
      <c r="BB82">
        <v>2004</v>
      </c>
      <c r="BC82">
        <v>9</v>
      </c>
      <c r="BD82">
        <v>80</v>
      </c>
      <c r="BE82">
        <f t="shared" si="1135"/>
        <v>217</v>
      </c>
      <c r="BF82">
        <f t="shared" si="1135"/>
        <v>354</v>
      </c>
      <c r="BG82" s="133">
        <f t="shared" si="1101"/>
        <v>1.631336405529954E-3</v>
      </c>
      <c r="BJ82" s="128" t="s">
        <v>1774</v>
      </c>
      <c r="BK82">
        <v>2005</v>
      </c>
      <c r="BL82">
        <v>11</v>
      </c>
      <c r="BM82">
        <v>80</v>
      </c>
      <c r="BN82">
        <f t="shared" ref="BN82:BO82" si="1362">BM82+96</f>
        <v>176</v>
      </c>
      <c r="BO82">
        <f t="shared" si="1362"/>
        <v>272</v>
      </c>
      <c r="BP82" s="133">
        <f t="shared" si="1103"/>
        <v>1.5454545454545454E-3</v>
      </c>
      <c r="BS82" s="128" t="s">
        <v>1775</v>
      </c>
      <c r="BT82">
        <v>2006</v>
      </c>
      <c r="BU82">
        <v>10</v>
      </c>
      <c r="BV82">
        <v>80</v>
      </c>
      <c r="BW82">
        <f t="shared" ref="BW82:BX82" si="1363">BV82+115</f>
        <v>195</v>
      </c>
      <c r="BX82">
        <f t="shared" si="1363"/>
        <v>310</v>
      </c>
      <c r="BY82" s="133">
        <f t="shared" si="1105"/>
        <v>1.5897435897435897E-3</v>
      </c>
      <c r="CB82" s="128" t="s">
        <v>1776</v>
      </c>
      <c r="CC82">
        <v>2008</v>
      </c>
      <c r="CD82">
        <v>3</v>
      </c>
      <c r="CE82">
        <v>80</v>
      </c>
      <c r="CF82">
        <f t="shared" ref="CF82:CG82" si="1364">CE82+115</f>
        <v>195</v>
      </c>
      <c r="CG82">
        <f t="shared" si="1364"/>
        <v>310</v>
      </c>
      <c r="CH82" s="133">
        <f>IF(CG82=0,"",CG82/CF82/1000)</f>
        <v>1.5897435897435897E-3</v>
      </c>
      <c r="CK82" s="128" t="s">
        <v>1777</v>
      </c>
      <c r="CL82">
        <v>2008</v>
      </c>
      <c r="CM82">
        <v>10</v>
      </c>
      <c r="CN82">
        <v>80</v>
      </c>
      <c r="CO82">
        <f t="shared" ref="CO82:CP82" si="1365">CN82+115</f>
        <v>195</v>
      </c>
      <c r="CP82">
        <f t="shared" si="1365"/>
        <v>310</v>
      </c>
      <c r="CQ82" s="133">
        <f t="shared" si="1109"/>
        <v>1.5897435897435897E-3</v>
      </c>
      <c r="CT82" s="128" t="s">
        <v>1778</v>
      </c>
      <c r="CU82">
        <v>2010</v>
      </c>
      <c r="CV82">
        <v>3</v>
      </c>
      <c r="CW82">
        <v>80</v>
      </c>
      <c r="CX82">
        <f t="shared" ref="CX82:CY82" si="1366">CW82+80</f>
        <v>160</v>
      </c>
      <c r="CY82">
        <f t="shared" si="1366"/>
        <v>240</v>
      </c>
      <c r="CZ82" s="133">
        <f>IF(CY82=0,"",CY82/CX82/1000)</f>
        <v>1.5E-3</v>
      </c>
      <c r="DC82" s="128" t="s">
        <v>1779</v>
      </c>
      <c r="DD82">
        <v>2011</v>
      </c>
      <c r="DE82">
        <v>3</v>
      </c>
      <c r="DF82">
        <v>80</v>
      </c>
      <c r="DG82">
        <f t="shared" ref="DG82:DH82" si="1367">DF82+82</f>
        <v>162</v>
      </c>
      <c r="DH82">
        <f t="shared" si="1367"/>
        <v>244</v>
      </c>
      <c r="DI82" s="133">
        <f t="shared" si="1113"/>
        <v>1.5061728395061728E-3</v>
      </c>
      <c r="DL82" s="136" t="s">
        <v>1780</v>
      </c>
      <c r="DM82" s="28">
        <v>2011</v>
      </c>
      <c r="DN82" s="28">
        <v>11</v>
      </c>
      <c r="DO82">
        <v>80</v>
      </c>
      <c r="DP82">
        <f t="shared" ref="DP82:DQ82" si="1368">DO82+86</f>
        <v>166</v>
      </c>
      <c r="DQ82">
        <f t="shared" si="1368"/>
        <v>252</v>
      </c>
      <c r="DR82" s="137">
        <f t="shared" si="1115"/>
        <v>1.5180722891566265E-3</v>
      </c>
      <c r="ED82" s="128" t="s">
        <v>1781</v>
      </c>
      <c r="EE82">
        <v>2014</v>
      </c>
      <c r="EF82">
        <v>3</v>
      </c>
      <c r="EG82">
        <v>80</v>
      </c>
      <c r="EH82">
        <f t="shared" ref="EH82:EI82" si="1369">EG82+80</f>
        <v>160</v>
      </c>
      <c r="EI82">
        <f t="shared" si="1369"/>
        <v>240</v>
      </c>
      <c r="EJ82" s="133">
        <f t="shared" si="1119"/>
        <v>1.5E-3</v>
      </c>
      <c r="EV82" s="128" t="s">
        <v>1782</v>
      </c>
      <c r="EW82">
        <v>2016</v>
      </c>
      <c r="EX82">
        <v>3</v>
      </c>
      <c r="EY82">
        <v>80</v>
      </c>
      <c r="EZ82">
        <f t="shared" ref="EZ82:FA82" si="1370">EY82+80</f>
        <v>160</v>
      </c>
      <c r="FA82">
        <f t="shared" si="1370"/>
        <v>240</v>
      </c>
      <c r="FB82" s="133">
        <f t="shared" si="1123"/>
        <v>1.5E-3</v>
      </c>
      <c r="FE82" s="128" t="s">
        <v>1783</v>
      </c>
      <c r="FF82">
        <v>2017</v>
      </c>
      <c r="FG82">
        <v>2</v>
      </c>
      <c r="FH82">
        <v>80</v>
      </c>
      <c r="FI82">
        <f t="shared" ref="FI82:FJ82" si="1371">FH82+84</f>
        <v>164</v>
      </c>
      <c r="FJ82">
        <f t="shared" si="1371"/>
        <v>248</v>
      </c>
      <c r="FK82" s="133">
        <f t="shared" si="1125"/>
        <v>1.5121951219512196E-3</v>
      </c>
      <c r="FN82" s="128" t="s">
        <v>1784</v>
      </c>
      <c r="FO82">
        <v>2017</v>
      </c>
      <c r="FP82">
        <v>12</v>
      </c>
      <c r="FQ82">
        <v>80</v>
      </c>
      <c r="FR82">
        <f t="shared" ref="FR82:FS82" si="1372">FQ82+102</f>
        <v>182</v>
      </c>
      <c r="FS82">
        <f t="shared" si="1372"/>
        <v>284</v>
      </c>
      <c r="FT82" s="133">
        <f t="shared" si="1127"/>
        <v>1.5604395604395605E-3</v>
      </c>
      <c r="FW82" s="128" t="s">
        <v>1785</v>
      </c>
      <c r="FX82">
        <v>2018</v>
      </c>
      <c r="FY82">
        <v>10</v>
      </c>
      <c r="FZ82">
        <v>80</v>
      </c>
      <c r="GA82">
        <f t="shared" ref="GA82:GB82" si="1373">FZ82+124</f>
        <v>204</v>
      </c>
      <c r="GB82">
        <f t="shared" si="1373"/>
        <v>328</v>
      </c>
      <c r="GC82" s="133">
        <f t="shared" si="1129"/>
        <v>1.607843137254902E-3</v>
      </c>
      <c r="GF82" s="28" t="s">
        <v>2184</v>
      </c>
      <c r="GG82" s="28">
        <v>2019</v>
      </c>
      <c r="GH82" s="28">
        <v>11</v>
      </c>
      <c r="GI82">
        <v>80</v>
      </c>
      <c r="GJ82">
        <f t="shared" ref="GJ82:GK82" si="1374">GI82+90</f>
        <v>170</v>
      </c>
      <c r="GK82">
        <f t="shared" si="1374"/>
        <v>260</v>
      </c>
      <c r="GL82" s="28">
        <v>3.1440000000000001</v>
      </c>
    </row>
    <row r="83" spans="17:194">
      <c r="Q83" s="128" t="s">
        <v>1862</v>
      </c>
      <c r="R83">
        <v>2000</v>
      </c>
      <c r="S83">
        <v>9</v>
      </c>
      <c r="T83">
        <v>81</v>
      </c>
      <c r="U83">
        <f t="shared" si="1131"/>
        <v>189</v>
      </c>
      <c r="V83">
        <f t="shared" si="1131"/>
        <v>297</v>
      </c>
      <c r="W83" s="140">
        <f t="shared" si="1095"/>
        <v>1.5714285714285715E-3</v>
      </c>
      <c r="X83" s="140"/>
      <c r="Z83" s="128" t="s">
        <v>1787</v>
      </c>
      <c r="AA83">
        <v>2001</v>
      </c>
      <c r="AB83">
        <v>9</v>
      </c>
      <c r="AC83">
        <v>81</v>
      </c>
      <c r="AD83">
        <f t="shared" ref="AD83:AE83" si="1375">AC83+105</f>
        <v>186</v>
      </c>
      <c r="AE83">
        <f t="shared" si="1375"/>
        <v>291</v>
      </c>
      <c r="AF83" s="133">
        <f t="shared" si="1097"/>
        <v>1.5645161290322579E-3</v>
      </c>
      <c r="AI83" s="128" t="s">
        <v>1788</v>
      </c>
      <c r="AJ83">
        <v>2002</v>
      </c>
      <c r="AK83">
        <v>9</v>
      </c>
      <c r="AL83">
        <v>81</v>
      </c>
      <c r="AM83">
        <f t="shared" ref="AM83:AN83" si="1376">AL83+100</f>
        <v>181</v>
      </c>
      <c r="AN83">
        <f t="shared" si="1376"/>
        <v>281</v>
      </c>
      <c r="AO83" s="133">
        <f t="shared" si="1099"/>
        <v>1.5524861878453038E-3</v>
      </c>
      <c r="BA83" s="128" t="s">
        <v>1789</v>
      </c>
      <c r="BB83">
        <v>2004</v>
      </c>
      <c r="BC83">
        <v>9</v>
      </c>
      <c r="BD83">
        <v>81</v>
      </c>
      <c r="BE83">
        <f t="shared" si="1135"/>
        <v>218</v>
      </c>
      <c r="BF83">
        <f t="shared" si="1135"/>
        <v>355</v>
      </c>
      <c r="BG83" s="133">
        <f t="shared" si="1101"/>
        <v>1.628440366972477E-3</v>
      </c>
      <c r="BJ83" s="128" t="s">
        <v>1790</v>
      </c>
      <c r="BK83">
        <v>2005</v>
      </c>
      <c r="BL83">
        <v>11</v>
      </c>
      <c r="BM83">
        <v>81</v>
      </c>
      <c r="BN83">
        <f t="shared" ref="BN83:BO83" si="1377">BM83+96</f>
        <v>177</v>
      </c>
      <c r="BO83">
        <f t="shared" si="1377"/>
        <v>273</v>
      </c>
      <c r="BP83" s="133">
        <f t="shared" si="1103"/>
        <v>1.5423728813559322E-3</v>
      </c>
      <c r="BS83" s="128" t="s">
        <v>1791</v>
      </c>
      <c r="BT83">
        <v>2006</v>
      </c>
      <c r="BU83">
        <v>10</v>
      </c>
      <c r="BV83">
        <v>81</v>
      </c>
      <c r="BW83">
        <f t="shared" ref="BW83:BX83" si="1378">BV83+115</f>
        <v>196</v>
      </c>
      <c r="BX83">
        <f t="shared" si="1378"/>
        <v>311</v>
      </c>
      <c r="BY83" s="133">
        <f t="shared" si="1105"/>
        <v>1.5867346938775511E-3</v>
      </c>
      <c r="CB83" s="128" t="s">
        <v>1792</v>
      </c>
      <c r="CC83">
        <v>2008</v>
      </c>
      <c r="CD83">
        <v>3</v>
      </c>
      <c r="CE83">
        <v>81</v>
      </c>
      <c r="CF83">
        <f t="shared" ref="CF83:CG83" si="1379">CE83+115</f>
        <v>196</v>
      </c>
      <c r="CG83">
        <f t="shared" si="1379"/>
        <v>311</v>
      </c>
      <c r="CH83" s="133">
        <f>IF(CG83=0,"",CG83/CF83/1000)</f>
        <v>1.5867346938775511E-3</v>
      </c>
      <c r="CK83" s="128" t="s">
        <v>1793</v>
      </c>
      <c r="CL83">
        <v>2008</v>
      </c>
      <c r="CM83">
        <v>10</v>
      </c>
      <c r="CN83">
        <v>81</v>
      </c>
      <c r="CO83">
        <f t="shared" ref="CO83:CP83" si="1380">CN83+115</f>
        <v>196</v>
      </c>
      <c r="CP83">
        <f t="shared" si="1380"/>
        <v>311</v>
      </c>
      <c r="CQ83" s="133">
        <f t="shared" si="1109"/>
        <v>1.5867346938775511E-3</v>
      </c>
      <c r="DC83" s="128" t="s">
        <v>1794</v>
      </c>
      <c r="DD83">
        <v>2011</v>
      </c>
      <c r="DE83">
        <v>3</v>
      </c>
      <c r="DF83">
        <v>81</v>
      </c>
      <c r="DG83">
        <f t="shared" ref="DG83:DH83" si="1381">DF83+82</f>
        <v>163</v>
      </c>
      <c r="DH83">
        <f t="shared" si="1381"/>
        <v>245</v>
      </c>
      <c r="DI83" s="133">
        <f t="shared" si="1113"/>
        <v>1.5030674846625766E-3</v>
      </c>
      <c r="DL83" s="128" t="s">
        <v>1795</v>
      </c>
      <c r="DM83">
        <v>2011</v>
      </c>
      <c r="DN83">
        <v>12</v>
      </c>
      <c r="DO83">
        <v>81</v>
      </c>
      <c r="DP83">
        <f t="shared" ref="DP83:DQ83" si="1382">DO83+86</f>
        <v>167</v>
      </c>
      <c r="DQ83">
        <f t="shared" si="1382"/>
        <v>253</v>
      </c>
      <c r="DR83" s="133">
        <f t="shared" si="1115"/>
        <v>1.5149700598802397E-3</v>
      </c>
      <c r="FE83" s="136" t="s">
        <v>1796</v>
      </c>
      <c r="FF83" s="28">
        <v>2017</v>
      </c>
      <c r="FG83" s="28">
        <v>2</v>
      </c>
      <c r="FH83">
        <v>81</v>
      </c>
      <c r="FI83">
        <f t="shared" ref="FI83:FJ83" si="1383">FH83+84</f>
        <v>165</v>
      </c>
      <c r="FJ83">
        <f t="shared" si="1383"/>
        <v>249</v>
      </c>
      <c r="FK83" s="137">
        <f t="shared" si="1125"/>
        <v>1.5090909090909091E-3</v>
      </c>
      <c r="FN83" s="128" t="s">
        <v>1797</v>
      </c>
      <c r="FO83">
        <v>2017</v>
      </c>
      <c r="FP83">
        <v>12</v>
      </c>
      <c r="FQ83">
        <v>81</v>
      </c>
      <c r="FR83">
        <f t="shared" ref="FR83:FS83" si="1384">FQ83+102</f>
        <v>183</v>
      </c>
      <c r="FS83">
        <f t="shared" si="1384"/>
        <v>285</v>
      </c>
      <c r="FT83" s="133">
        <f t="shared" si="1127"/>
        <v>1.5573770491803278E-3</v>
      </c>
      <c r="FW83" s="128" t="s">
        <v>1798</v>
      </c>
      <c r="FX83">
        <v>2018</v>
      </c>
      <c r="FY83">
        <v>10</v>
      </c>
      <c r="FZ83">
        <v>81</v>
      </c>
      <c r="GA83">
        <f t="shared" ref="GA83:GB83" si="1385">FZ83+124</f>
        <v>205</v>
      </c>
      <c r="GB83">
        <f t="shared" si="1385"/>
        <v>329</v>
      </c>
      <c r="GC83" s="133">
        <f t="shared" si="1129"/>
        <v>1.6048780487804878E-3</v>
      </c>
      <c r="GF83" s="223">
        <v>43800</v>
      </c>
      <c r="GG83" s="29">
        <v>2019</v>
      </c>
      <c r="GH83" s="29">
        <v>12</v>
      </c>
      <c r="GI83">
        <v>81</v>
      </c>
      <c r="GJ83">
        <f t="shared" ref="GJ83:GK83" si="1386">GI83+90</f>
        <v>171</v>
      </c>
      <c r="GK83">
        <f t="shared" si="1386"/>
        <v>261</v>
      </c>
      <c r="GL83" s="224">
        <f t="shared" ref="GL83:GL91" si="1387">IF(GK83=0,"",GK83/GJ83/1000)</f>
        <v>1.5263157894736842E-3</v>
      </c>
    </row>
    <row r="84" spans="17:194">
      <c r="Q84" s="128" t="s">
        <v>1871</v>
      </c>
      <c r="R84">
        <v>2000</v>
      </c>
      <c r="S84">
        <v>9</v>
      </c>
      <c r="T84">
        <v>82</v>
      </c>
      <c r="U84">
        <f t="shared" si="1131"/>
        <v>190</v>
      </c>
      <c r="V84">
        <f t="shared" si="1131"/>
        <v>298</v>
      </c>
      <c r="W84" s="140">
        <f t="shared" si="1095"/>
        <v>1.568421052631579E-3</v>
      </c>
      <c r="X84" s="140"/>
      <c r="Z84" s="128" t="s">
        <v>1800</v>
      </c>
      <c r="AA84">
        <v>2001</v>
      </c>
      <c r="AB84">
        <v>9</v>
      </c>
      <c r="AC84">
        <v>82</v>
      </c>
      <c r="AD84">
        <f t="shared" ref="AD84:AE84" si="1388">AC84+105</f>
        <v>187</v>
      </c>
      <c r="AE84">
        <f t="shared" si="1388"/>
        <v>292</v>
      </c>
      <c r="AF84" s="133">
        <f t="shared" si="1097"/>
        <v>1.5614973262032086E-3</v>
      </c>
      <c r="AI84" s="128" t="s">
        <v>1801</v>
      </c>
      <c r="AJ84">
        <v>2002</v>
      </c>
      <c r="AK84">
        <v>10</v>
      </c>
      <c r="AL84">
        <v>82</v>
      </c>
      <c r="AM84">
        <f t="shared" ref="AM84:AN84" si="1389">AL84+100</f>
        <v>182</v>
      </c>
      <c r="AN84">
        <f t="shared" si="1389"/>
        <v>282</v>
      </c>
      <c r="AO84" s="133">
        <f t="shared" si="1099"/>
        <v>1.5494505494505495E-3</v>
      </c>
      <c r="BA84" s="128" t="s">
        <v>1802</v>
      </c>
      <c r="BB84">
        <v>2004</v>
      </c>
      <c r="BC84">
        <v>9</v>
      </c>
      <c r="BD84">
        <v>82</v>
      </c>
      <c r="BE84">
        <f t="shared" si="1135"/>
        <v>219</v>
      </c>
      <c r="BF84">
        <f t="shared" si="1135"/>
        <v>356</v>
      </c>
      <c r="BG84" s="133">
        <f t="shared" si="1101"/>
        <v>1.6255707762557077E-3</v>
      </c>
      <c r="BJ84" s="128" t="s">
        <v>1803</v>
      </c>
      <c r="BK84">
        <v>2005</v>
      </c>
      <c r="BL84">
        <v>11</v>
      </c>
      <c r="BM84">
        <v>82</v>
      </c>
      <c r="BN84">
        <f t="shared" ref="BN84:BO84" si="1390">BM84+96</f>
        <v>178</v>
      </c>
      <c r="BO84">
        <f t="shared" si="1390"/>
        <v>274</v>
      </c>
      <c r="BP84" s="133">
        <f t="shared" si="1103"/>
        <v>1.5393258426966293E-3</v>
      </c>
      <c r="BS84" s="128" t="s">
        <v>1804</v>
      </c>
      <c r="BT84">
        <v>2006</v>
      </c>
      <c r="BU84">
        <v>10</v>
      </c>
      <c r="BV84">
        <v>82</v>
      </c>
      <c r="BW84">
        <f t="shared" ref="BW84:BX84" si="1391">BV84+115</f>
        <v>197</v>
      </c>
      <c r="BX84">
        <f t="shared" si="1391"/>
        <v>312</v>
      </c>
      <c r="BY84" s="133">
        <f t="shared" si="1105"/>
        <v>1.5837563451776651E-3</v>
      </c>
      <c r="CK84" s="128" t="s">
        <v>1805</v>
      </c>
      <c r="CL84">
        <v>2008</v>
      </c>
      <c r="CM84">
        <v>10</v>
      </c>
      <c r="CN84">
        <v>82</v>
      </c>
      <c r="CO84">
        <f t="shared" ref="CO84:CP84" si="1392">CN84+115</f>
        <v>197</v>
      </c>
      <c r="CP84">
        <f t="shared" si="1392"/>
        <v>312</v>
      </c>
      <c r="CQ84" s="133">
        <f t="shared" si="1109"/>
        <v>1.5837563451776651E-3</v>
      </c>
      <c r="DC84" s="128" t="s">
        <v>1806</v>
      </c>
      <c r="DD84">
        <v>2011</v>
      </c>
      <c r="DE84">
        <v>3</v>
      </c>
      <c r="DF84">
        <v>82</v>
      </c>
      <c r="DG84">
        <f t="shared" ref="DG84:DH84" si="1393">DF84+82</f>
        <v>164</v>
      </c>
      <c r="DH84">
        <f t="shared" si="1393"/>
        <v>246</v>
      </c>
      <c r="DI84" s="133">
        <f t="shared" si="1113"/>
        <v>1.5E-3</v>
      </c>
      <c r="DL84" s="128" t="s">
        <v>1807</v>
      </c>
      <c r="DM84">
        <v>2012</v>
      </c>
      <c r="DN84">
        <v>2</v>
      </c>
      <c r="DO84">
        <v>82</v>
      </c>
      <c r="DP84">
        <f t="shared" ref="DP84:DQ84" si="1394">DO84+86</f>
        <v>168</v>
      </c>
      <c r="DQ84">
        <f t="shared" si="1394"/>
        <v>254</v>
      </c>
      <c r="DR84" s="133">
        <f>IF(DQ84=0,"",DQ84/DP84/1000)</f>
        <v>1.5119047619047618E-3</v>
      </c>
      <c r="FE84" s="128" t="s">
        <v>1808</v>
      </c>
      <c r="FF84">
        <v>2017</v>
      </c>
      <c r="FG84">
        <v>3</v>
      </c>
      <c r="FH84">
        <v>82</v>
      </c>
      <c r="FI84">
        <f t="shared" ref="FI84:FJ84" si="1395">FH84+84</f>
        <v>166</v>
      </c>
      <c r="FJ84">
        <f t="shared" si="1395"/>
        <v>250</v>
      </c>
      <c r="FK84" s="133">
        <f t="shared" si="1125"/>
        <v>1.5060240963855422E-3</v>
      </c>
      <c r="FN84" s="128" t="s">
        <v>1809</v>
      </c>
      <c r="FO84">
        <v>2017</v>
      </c>
      <c r="FP84">
        <v>12</v>
      </c>
      <c r="FQ84">
        <v>82</v>
      </c>
      <c r="FR84">
        <f t="shared" ref="FR84:FS84" si="1396">FQ84+102</f>
        <v>184</v>
      </c>
      <c r="FS84">
        <f t="shared" si="1396"/>
        <v>286</v>
      </c>
      <c r="FT84" s="133">
        <f t="shared" si="1127"/>
        <v>1.5543478260869566E-3</v>
      </c>
      <c r="FW84" s="128" t="s">
        <v>1810</v>
      </c>
      <c r="FX84">
        <v>2018</v>
      </c>
      <c r="FY84">
        <v>10</v>
      </c>
      <c r="FZ84">
        <v>82</v>
      </c>
      <c r="GA84">
        <f t="shared" ref="GA84:GB84" si="1397">FZ84+124</f>
        <v>206</v>
      </c>
      <c r="GB84">
        <f t="shared" si="1397"/>
        <v>330</v>
      </c>
      <c r="GC84" s="133">
        <f t="shared" si="1129"/>
        <v>1.6019417475728155E-3</v>
      </c>
      <c r="GF84" t="s">
        <v>2191</v>
      </c>
      <c r="GG84">
        <v>2019</v>
      </c>
      <c r="GH84">
        <v>12</v>
      </c>
      <c r="GI84">
        <v>82</v>
      </c>
      <c r="GJ84">
        <f t="shared" ref="GJ84:GK84" si="1398">GI84+90</f>
        <v>172</v>
      </c>
      <c r="GK84">
        <f t="shared" si="1398"/>
        <v>262</v>
      </c>
      <c r="GL84" s="133">
        <f t="shared" si="1387"/>
        <v>1.5232558139534884E-3</v>
      </c>
    </row>
    <row r="85" spans="17:194">
      <c r="Q85" s="128" t="s">
        <v>1880</v>
      </c>
      <c r="R85">
        <v>2000</v>
      </c>
      <c r="S85">
        <v>9</v>
      </c>
      <c r="T85">
        <v>83</v>
      </c>
      <c r="U85">
        <f t="shared" si="1131"/>
        <v>191</v>
      </c>
      <c r="V85">
        <f t="shared" si="1131"/>
        <v>299</v>
      </c>
      <c r="W85" s="140">
        <f t="shared" si="1095"/>
        <v>1.5654450261780104E-3</v>
      </c>
      <c r="X85" s="140"/>
      <c r="Z85" s="128" t="s">
        <v>1812</v>
      </c>
      <c r="AA85">
        <v>2001</v>
      </c>
      <c r="AB85">
        <v>9</v>
      </c>
      <c r="AC85">
        <v>83</v>
      </c>
      <c r="AD85">
        <f t="shared" ref="AD85:AE85" si="1399">AC85+105</f>
        <v>188</v>
      </c>
      <c r="AE85">
        <f t="shared" si="1399"/>
        <v>293</v>
      </c>
      <c r="AF85" s="133">
        <f t="shared" si="1097"/>
        <v>1.5585106382978724E-3</v>
      </c>
      <c r="AI85" s="128" t="s">
        <v>1813</v>
      </c>
      <c r="AJ85">
        <v>2002</v>
      </c>
      <c r="AK85">
        <v>10</v>
      </c>
      <c r="AL85">
        <v>83</v>
      </c>
      <c r="AM85">
        <f t="shared" ref="AM85:AN85" si="1400">AL85+100</f>
        <v>183</v>
      </c>
      <c r="AN85">
        <f t="shared" si="1400"/>
        <v>283</v>
      </c>
      <c r="AO85" s="133">
        <f t="shared" si="1099"/>
        <v>1.546448087431694E-3</v>
      </c>
      <c r="BA85" s="128" t="s">
        <v>1814</v>
      </c>
      <c r="BB85">
        <v>2004</v>
      </c>
      <c r="BC85">
        <v>9</v>
      </c>
      <c r="BD85">
        <v>83</v>
      </c>
      <c r="BE85">
        <f t="shared" si="1135"/>
        <v>220</v>
      </c>
      <c r="BF85">
        <f t="shared" si="1135"/>
        <v>357</v>
      </c>
      <c r="BG85" s="133">
        <f t="shared" si="1101"/>
        <v>1.6227272727272729E-3</v>
      </c>
      <c r="BJ85" s="128" t="s">
        <v>1815</v>
      </c>
      <c r="BK85">
        <v>2005</v>
      </c>
      <c r="BL85">
        <v>11</v>
      </c>
      <c r="BM85">
        <v>83</v>
      </c>
      <c r="BN85">
        <f t="shared" ref="BN85:BO85" si="1401">BM85+96</f>
        <v>179</v>
      </c>
      <c r="BO85">
        <f t="shared" si="1401"/>
        <v>275</v>
      </c>
      <c r="BP85" s="133">
        <f t="shared" si="1103"/>
        <v>1.5363128491620113E-3</v>
      </c>
      <c r="BS85" s="128" t="s">
        <v>1816</v>
      </c>
      <c r="BT85">
        <v>2006</v>
      </c>
      <c r="BU85">
        <v>10</v>
      </c>
      <c r="BV85">
        <v>83</v>
      </c>
      <c r="BW85">
        <f t="shared" ref="BW85:BX85" si="1402">BV85+115</f>
        <v>198</v>
      </c>
      <c r="BX85">
        <f t="shared" si="1402"/>
        <v>313</v>
      </c>
      <c r="BY85" s="133">
        <f t="shared" si="1105"/>
        <v>1.5808080808080809E-3</v>
      </c>
      <c r="CK85" s="128" t="s">
        <v>1817</v>
      </c>
      <c r="CL85">
        <v>2008</v>
      </c>
      <c r="CM85">
        <v>10</v>
      </c>
      <c r="CN85">
        <v>83</v>
      </c>
      <c r="CO85">
        <f t="shared" ref="CO85:CP85" si="1403">CN85+115</f>
        <v>198</v>
      </c>
      <c r="CP85">
        <f t="shared" si="1403"/>
        <v>313</v>
      </c>
      <c r="CQ85" s="133">
        <f t="shared" si="1109"/>
        <v>1.5808080808080809E-3</v>
      </c>
      <c r="DL85" s="136" t="s">
        <v>1818</v>
      </c>
      <c r="DM85" s="28">
        <v>2012</v>
      </c>
      <c r="DN85" s="28">
        <v>2</v>
      </c>
      <c r="DO85">
        <v>83</v>
      </c>
      <c r="DP85">
        <f t="shared" ref="DP85:DQ85" si="1404">DO85+86</f>
        <v>169</v>
      </c>
      <c r="DQ85">
        <f t="shared" si="1404"/>
        <v>255</v>
      </c>
      <c r="DR85" s="137">
        <f>IF(DQ85=0,"",DQ85/DP85/1000)</f>
        <v>1.5088757396449703E-3</v>
      </c>
      <c r="FE85" s="128" t="s">
        <v>1819</v>
      </c>
      <c r="FF85">
        <v>2017</v>
      </c>
      <c r="FG85">
        <v>3</v>
      </c>
      <c r="FH85">
        <v>83</v>
      </c>
      <c r="FI85">
        <f t="shared" ref="FI85:FJ85" si="1405">FH85+84</f>
        <v>167</v>
      </c>
      <c r="FJ85">
        <f t="shared" si="1405"/>
        <v>251</v>
      </c>
      <c r="FK85" s="133">
        <f t="shared" si="1125"/>
        <v>1.5029940119760479E-3</v>
      </c>
      <c r="FN85" s="128" t="s">
        <v>1820</v>
      </c>
      <c r="FO85">
        <v>2017</v>
      </c>
      <c r="FP85">
        <v>12</v>
      </c>
      <c r="FQ85">
        <v>83</v>
      </c>
      <c r="FR85">
        <f t="shared" ref="FR85:FS85" si="1406">FQ85+102</f>
        <v>185</v>
      </c>
      <c r="FS85">
        <f t="shared" si="1406"/>
        <v>287</v>
      </c>
      <c r="FT85" s="133">
        <f t="shared" si="1127"/>
        <v>1.5513513513513513E-3</v>
      </c>
      <c r="FW85" s="128" t="s">
        <v>1821</v>
      </c>
      <c r="FX85">
        <v>2018</v>
      </c>
      <c r="FY85">
        <v>10</v>
      </c>
      <c r="FZ85">
        <v>83</v>
      </c>
      <c r="GA85">
        <f t="shared" ref="GA85:GB85" si="1407">FZ85+124</f>
        <v>207</v>
      </c>
      <c r="GB85">
        <f t="shared" si="1407"/>
        <v>331</v>
      </c>
      <c r="GC85" s="133">
        <f t="shared" si="1129"/>
        <v>1.5990338164251208E-3</v>
      </c>
      <c r="GF85" t="s">
        <v>2192</v>
      </c>
      <c r="GG85">
        <v>2019</v>
      </c>
      <c r="GH85">
        <v>12</v>
      </c>
      <c r="GI85">
        <v>83</v>
      </c>
      <c r="GJ85">
        <f t="shared" ref="GJ85:GK85" si="1408">GI85+90</f>
        <v>173</v>
      </c>
      <c r="GK85">
        <f t="shared" si="1408"/>
        <v>263</v>
      </c>
      <c r="GL85" s="133">
        <f t="shared" si="1387"/>
        <v>1.5202312138728323E-3</v>
      </c>
    </row>
    <row r="86" spans="17:194">
      <c r="Q86" s="128" t="s">
        <v>1889</v>
      </c>
      <c r="R86">
        <v>2000</v>
      </c>
      <c r="S86">
        <v>9</v>
      </c>
      <c r="T86">
        <v>84</v>
      </c>
      <c r="U86">
        <f t="shared" si="1131"/>
        <v>192</v>
      </c>
      <c r="V86">
        <f t="shared" si="1131"/>
        <v>300</v>
      </c>
      <c r="W86" s="140">
        <f t="shared" si="1095"/>
        <v>1.5625000000000001E-3</v>
      </c>
      <c r="X86" s="140"/>
      <c r="Z86" s="128" t="s">
        <v>1823</v>
      </c>
      <c r="AA86">
        <v>2001</v>
      </c>
      <c r="AB86">
        <v>10</v>
      </c>
      <c r="AC86">
        <v>84</v>
      </c>
      <c r="AD86">
        <f t="shared" ref="AD86:AE86" si="1409">AC86+105</f>
        <v>189</v>
      </c>
      <c r="AE86">
        <f t="shared" si="1409"/>
        <v>294</v>
      </c>
      <c r="AF86" s="133">
        <f t="shared" si="1097"/>
        <v>1.5555555555555557E-3</v>
      </c>
      <c r="AI86" s="128" t="s">
        <v>1824</v>
      </c>
      <c r="AJ86">
        <v>2002</v>
      </c>
      <c r="AK86">
        <v>10</v>
      </c>
      <c r="AL86">
        <v>84</v>
      </c>
      <c r="AM86">
        <f t="shared" ref="AM86:AN86" si="1410">AL86+100</f>
        <v>184</v>
      </c>
      <c r="AN86">
        <f t="shared" si="1410"/>
        <v>284</v>
      </c>
      <c r="AO86" s="133">
        <f t="shared" si="1099"/>
        <v>1.5434782608695651E-3</v>
      </c>
      <c r="BA86" s="128" t="s">
        <v>1825</v>
      </c>
      <c r="BB86">
        <v>2004</v>
      </c>
      <c r="BC86">
        <v>9</v>
      </c>
      <c r="BD86">
        <v>84</v>
      </c>
      <c r="BE86">
        <f t="shared" si="1135"/>
        <v>221</v>
      </c>
      <c r="BF86">
        <f t="shared" si="1135"/>
        <v>358</v>
      </c>
      <c r="BG86" s="133">
        <f t="shared" si="1101"/>
        <v>1.6199095022624435E-3</v>
      </c>
      <c r="BJ86" s="128" t="s">
        <v>1826</v>
      </c>
      <c r="BK86">
        <v>2005</v>
      </c>
      <c r="BL86">
        <v>11</v>
      </c>
      <c r="BM86">
        <v>84</v>
      </c>
      <c r="BN86">
        <f t="shared" ref="BN86:BO86" si="1411">BM86+96</f>
        <v>180</v>
      </c>
      <c r="BO86">
        <f t="shared" si="1411"/>
        <v>276</v>
      </c>
      <c r="BP86" s="133">
        <f t="shared" si="1103"/>
        <v>1.5333333333333334E-3</v>
      </c>
      <c r="BS86" s="128" t="s">
        <v>1827</v>
      </c>
      <c r="BT86">
        <v>2006</v>
      </c>
      <c r="BU86">
        <v>10</v>
      </c>
      <c r="BV86">
        <v>84</v>
      </c>
      <c r="BW86">
        <f t="shared" ref="BW86:BX86" si="1412">BV86+115</f>
        <v>199</v>
      </c>
      <c r="BX86">
        <f t="shared" si="1412"/>
        <v>314</v>
      </c>
      <c r="BY86" s="133">
        <f t="shared" si="1105"/>
        <v>1.5778894472361809E-3</v>
      </c>
      <c r="CK86" s="128" t="s">
        <v>1828</v>
      </c>
      <c r="CL86">
        <v>2008</v>
      </c>
      <c r="CM86">
        <v>10</v>
      </c>
      <c r="CN86">
        <v>84</v>
      </c>
      <c r="CO86">
        <f t="shared" ref="CO86:CP86" si="1413">CN86+115</f>
        <v>199</v>
      </c>
      <c r="CP86">
        <f t="shared" si="1413"/>
        <v>314</v>
      </c>
      <c r="CQ86" s="133">
        <f t="shared" si="1109"/>
        <v>1.5778894472361809E-3</v>
      </c>
      <c r="DL86" s="128" t="s">
        <v>1829</v>
      </c>
      <c r="DM86">
        <v>2012</v>
      </c>
      <c r="DN86">
        <v>3</v>
      </c>
      <c r="DO86">
        <v>84</v>
      </c>
      <c r="DP86">
        <f t="shared" ref="DP86:DQ86" si="1414">DO86+86</f>
        <v>170</v>
      </c>
      <c r="DQ86">
        <f t="shared" si="1414"/>
        <v>256</v>
      </c>
      <c r="DR86" s="133">
        <f>IF(DQ86=0,"",DQ86/DP86/1000)</f>
        <v>1.5058823529411766E-3</v>
      </c>
      <c r="FE86" s="128" t="s">
        <v>1830</v>
      </c>
      <c r="FF86">
        <v>2017</v>
      </c>
      <c r="FG86">
        <v>3</v>
      </c>
      <c r="FH86">
        <v>84</v>
      </c>
      <c r="FI86">
        <f t="shared" ref="FI86:FJ86" si="1415">FH86+84</f>
        <v>168</v>
      </c>
      <c r="FJ86">
        <f t="shared" si="1415"/>
        <v>252</v>
      </c>
      <c r="FK86" s="133">
        <f t="shared" si="1125"/>
        <v>1.5E-3</v>
      </c>
      <c r="FN86" s="128" t="s">
        <v>1831</v>
      </c>
      <c r="FO86">
        <v>2017</v>
      </c>
      <c r="FP86">
        <v>12</v>
      </c>
      <c r="FQ86">
        <v>84</v>
      </c>
      <c r="FR86">
        <f t="shared" ref="FR86:FS86" si="1416">FQ86+102</f>
        <v>186</v>
      </c>
      <c r="FS86">
        <f t="shared" si="1416"/>
        <v>288</v>
      </c>
      <c r="FT86" s="133">
        <f t="shared" si="1127"/>
        <v>1.5483870967741935E-3</v>
      </c>
      <c r="FW86" s="128" t="s">
        <v>1832</v>
      </c>
      <c r="FX86">
        <v>2018</v>
      </c>
      <c r="FY86">
        <v>10</v>
      </c>
      <c r="FZ86">
        <v>84</v>
      </c>
      <c r="GA86">
        <f t="shared" ref="GA86:GB86" si="1417">FZ86+124</f>
        <v>208</v>
      </c>
      <c r="GB86">
        <f t="shared" si="1417"/>
        <v>332</v>
      </c>
      <c r="GC86" s="133">
        <f t="shared" si="1129"/>
        <v>1.5961538461538463E-3</v>
      </c>
      <c r="GF86" t="s">
        <v>2193</v>
      </c>
      <c r="GG86">
        <v>2020</v>
      </c>
      <c r="GH86">
        <v>1</v>
      </c>
      <c r="GI86">
        <v>84</v>
      </c>
      <c r="GJ86">
        <f t="shared" ref="GJ86:GK86" si="1418">GI86+90</f>
        <v>174</v>
      </c>
      <c r="GK86">
        <f t="shared" si="1418"/>
        <v>264</v>
      </c>
      <c r="GL86" s="133">
        <f t="shared" si="1387"/>
        <v>1.5172413793103448E-3</v>
      </c>
    </row>
    <row r="87" spans="17:194">
      <c r="Q87" s="128" t="s">
        <v>1898</v>
      </c>
      <c r="R87">
        <v>2000</v>
      </c>
      <c r="S87">
        <v>9</v>
      </c>
      <c r="T87">
        <v>85</v>
      </c>
      <c r="U87">
        <f t="shared" si="1131"/>
        <v>193</v>
      </c>
      <c r="V87">
        <f t="shared" si="1131"/>
        <v>301</v>
      </c>
      <c r="W87" s="140">
        <f t="shared" si="1095"/>
        <v>1.5595854922279793E-3</v>
      </c>
      <c r="X87" s="140"/>
      <c r="Z87" s="128" t="s">
        <v>1834</v>
      </c>
      <c r="AA87">
        <v>2001</v>
      </c>
      <c r="AB87">
        <v>10</v>
      </c>
      <c r="AC87">
        <v>85</v>
      </c>
      <c r="AD87">
        <f t="shared" ref="AD87:AE87" si="1419">AC87+105</f>
        <v>190</v>
      </c>
      <c r="AE87">
        <f t="shared" si="1419"/>
        <v>295</v>
      </c>
      <c r="AF87" s="133">
        <f t="shared" si="1097"/>
        <v>1.5526315789473684E-3</v>
      </c>
      <c r="AI87" s="128" t="s">
        <v>1835</v>
      </c>
      <c r="AJ87">
        <v>2002</v>
      </c>
      <c r="AK87">
        <v>10</v>
      </c>
      <c r="AL87">
        <v>85</v>
      </c>
      <c r="AM87">
        <f t="shared" ref="AM87:AN87" si="1420">AL87+100</f>
        <v>185</v>
      </c>
      <c r="AN87">
        <f t="shared" si="1420"/>
        <v>285</v>
      </c>
      <c r="AO87" s="133">
        <f t="shared" si="1099"/>
        <v>1.5405405405405407E-3</v>
      </c>
      <c r="BA87" s="128" t="s">
        <v>1836</v>
      </c>
      <c r="BB87">
        <v>2004</v>
      </c>
      <c r="BC87">
        <v>9</v>
      </c>
      <c r="BD87">
        <v>85</v>
      </c>
      <c r="BE87">
        <f t="shared" si="1135"/>
        <v>222</v>
      </c>
      <c r="BF87">
        <f t="shared" si="1135"/>
        <v>359</v>
      </c>
      <c r="BG87" s="133">
        <f t="shared" si="1101"/>
        <v>1.6171171171171169E-3</v>
      </c>
      <c r="BJ87" s="128" t="s">
        <v>1837</v>
      </c>
      <c r="BK87">
        <v>2005</v>
      </c>
      <c r="BL87">
        <v>11</v>
      </c>
      <c r="BM87">
        <v>85</v>
      </c>
      <c r="BN87">
        <f t="shared" ref="BN87:BO87" si="1421">BM87+96</f>
        <v>181</v>
      </c>
      <c r="BO87">
        <f t="shared" si="1421"/>
        <v>277</v>
      </c>
      <c r="BP87" s="133">
        <f t="shared" si="1103"/>
        <v>1.5303867403314918E-3</v>
      </c>
      <c r="BS87" s="128" t="s">
        <v>1838</v>
      </c>
      <c r="BT87">
        <v>2006</v>
      </c>
      <c r="BU87">
        <v>11</v>
      </c>
      <c r="BV87">
        <v>85</v>
      </c>
      <c r="BW87">
        <f t="shared" ref="BW87:BX87" si="1422">BV87+115</f>
        <v>200</v>
      </c>
      <c r="BX87">
        <f t="shared" si="1422"/>
        <v>315</v>
      </c>
      <c r="BY87" s="133">
        <f t="shared" si="1105"/>
        <v>1.575E-3</v>
      </c>
      <c r="CK87" s="128" t="s">
        <v>1839</v>
      </c>
      <c r="CL87">
        <v>2008</v>
      </c>
      <c r="CM87">
        <v>10</v>
      </c>
      <c r="CN87">
        <v>85</v>
      </c>
      <c r="CO87">
        <f t="shared" ref="CO87:CP87" si="1423">CN87+115</f>
        <v>200</v>
      </c>
      <c r="CP87">
        <f t="shared" si="1423"/>
        <v>315</v>
      </c>
      <c r="CQ87" s="133">
        <f t="shared" si="1109"/>
        <v>1.575E-3</v>
      </c>
      <c r="DL87" s="128" t="s">
        <v>1840</v>
      </c>
      <c r="DM87">
        <v>2012</v>
      </c>
      <c r="DN87">
        <v>3</v>
      </c>
      <c r="DO87">
        <v>85</v>
      </c>
      <c r="DP87">
        <f t="shared" ref="DP87:DQ87" si="1424">DO87+86</f>
        <v>171</v>
      </c>
      <c r="DQ87">
        <f t="shared" si="1424"/>
        <v>257</v>
      </c>
      <c r="DR87" s="133">
        <f>IF(DQ87=0,"",DQ87/DP87/1000)</f>
        <v>1.5029239766081873E-3</v>
      </c>
      <c r="FN87" s="128" t="s">
        <v>1841</v>
      </c>
      <c r="FO87">
        <v>2017</v>
      </c>
      <c r="FP87">
        <v>12</v>
      </c>
      <c r="FQ87">
        <v>85</v>
      </c>
      <c r="FR87">
        <f t="shared" ref="FR87:FS87" si="1425">FQ87+102</f>
        <v>187</v>
      </c>
      <c r="FS87">
        <f t="shared" si="1425"/>
        <v>289</v>
      </c>
      <c r="FT87" s="133">
        <f t="shared" si="1127"/>
        <v>1.5454545454545454E-3</v>
      </c>
      <c r="FW87" s="128" t="s">
        <v>1842</v>
      </c>
      <c r="FX87">
        <v>2018</v>
      </c>
      <c r="FY87">
        <v>10</v>
      </c>
      <c r="FZ87">
        <v>85</v>
      </c>
      <c r="GA87">
        <f t="shared" ref="GA87:GB87" si="1426">FZ87+124</f>
        <v>209</v>
      </c>
      <c r="GB87">
        <f t="shared" si="1426"/>
        <v>333</v>
      </c>
      <c r="GC87" s="133">
        <f t="shared" si="1129"/>
        <v>1.5933014354066986E-3</v>
      </c>
      <c r="GF87" t="s">
        <v>2194</v>
      </c>
      <c r="GG87">
        <v>2020</v>
      </c>
      <c r="GH87">
        <v>1</v>
      </c>
      <c r="GI87">
        <v>85</v>
      </c>
      <c r="GJ87">
        <f t="shared" ref="GJ87:GK87" si="1427">GI87+90</f>
        <v>175</v>
      </c>
      <c r="GK87">
        <f t="shared" si="1427"/>
        <v>265</v>
      </c>
      <c r="GL87" s="133">
        <f t="shared" si="1387"/>
        <v>1.5142857142857143E-3</v>
      </c>
    </row>
    <row r="88" spans="17:194">
      <c r="Q88" s="128" t="s">
        <v>1907</v>
      </c>
      <c r="R88">
        <v>2000</v>
      </c>
      <c r="S88">
        <v>9</v>
      </c>
      <c r="T88">
        <v>86</v>
      </c>
      <c r="U88">
        <f t="shared" si="1131"/>
        <v>194</v>
      </c>
      <c r="V88">
        <f t="shared" si="1131"/>
        <v>302</v>
      </c>
      <c r="W88" s="140">
        <f t="shared" si="1095"/>
        <v>1.5567010309278351E-3</v>
      </c>
      <c r="X88" s="140"/>
      <c r="Z88" s="128" t="s">
        <v>1844</v>
      </c>
      <c r="AA88">
        <v>2001</v>
      </c>
      <c r="AB88">
        <v>10</v>
      </c>
      <c r="AC88">
        <v>86</v>
      </c>
      <c r="AD88">
        <f t="shared" ref="AD88:AE88" si="1428">AC88+105</f>
        <v>191</v>
      </c>
      <c r="AE88">
        <f t="shared" si="1428"/>
        <v>296</v>
      </c>
      <c r="AF88" s="133">
        <f t="shared" si="1097"/>
        <v>1.5497382198952881E-3</v>
      </c>
      <c r="AI88" s="128" t="s">
        <v>1845</v>
      </c>
      <c r="AJ88">
        <v>2002</v>
      </c>
      <c r="AK88">
        <v>10</v>
      </c>
      <c r="AL88">
        <v>86</v>
      </c>
      <c r="AM88">
        <f t="shared" ref="AM88:AN88" si="1429">AL88+100</f>
        <v>186</v>
      </c>
      <c r="AN88">
        <f t="shared" si="1429"/>
        <v>286</v>
      </c>
      <c r="AO88" s="133">
        <f t="shared" si="1099"/>
        <v>1.5376344086021506E-3</v>
      </c>
      <c r="BA88" s="128" t="s">
        <v>1846</v>
      </c>
      <c r="BB88">
        <v>2004</v>
      </c>
      <c r="BC88">
        <v>9</v>
      </c>
      <c r="BD88">
        <v>86</v>
      </c>
      <c r="BE88">
        <f t="shared" si="1135"/>
        <v>223</v>
      </c>
      <c r="BF88">
        <f t="shared" si="1135"/>
        <v>360</v>
      </c>
      <c r="BG88" s="133">
        <f t="shared" si="1101"/>
        <v>1.6143497757847534E-3</v>
      </c>
      <c r="BJ88" s="128" t="s">
        <v>1847</v>
      </c>
      <c r="BK88">
        <v>2005</v>
      </c>
      <c r="BL88">
        <v>11</v>
      </c>
      <c r="BM88">
        <v>86</v>
      </c>
      <c r="BN88">
        <f t="shared" ref="BN88:BO88" si="1430">BM88+96</f>
        <v>182</v>
      </c>
      <c r="BO88">
        <f t="shared" si="1430"/>
        <v>278</v>
      </c>
      <c r="BP88" s="133">
        <f t="shared" si="1103"/>
        <v>1.5274725274725274E-3</v>
      </c>
      <c r="BS88" s="128" t="s">
        <v>1848</v>
      </c>
      <c r="BT88">
        <v>2006</v>
      </c>
      <c r="BU88">
        <v>11</v>
      </c>
      <c r="BV88">
        <v>86</v>
      </c>
      <c r="BW88">
        <f t="shared" ref="BW88:BX88" si="1431">BV88+115</f>
        <v>201</v>
      </c>
      <c r="BX88">
        <f t="shared" si="1431"/>
        <v>316</v>
      </c>
      <c r="BY88" s="133">
        <f t="shared" si="1105"/>
        <v>1.5721393034825871E-3</v>
      </c>
      <c r="CK88" s="128" t="s">
        <v>1849</v>
      </c>
      <c r="CL88">
        <v>2008</v>
      </c>
      <c r="CM88">
        <v>11</v>
      </c>
      <c r="CN88">
        <v>86</v>
      </c>
      <c r="CO88">
        <f t="shared" ref="CO88:CP88" si="1432">CN88+115</f>
        <v>201</v>
      </c>
      <c r="CP88">
        <f t="shared" si="1432"/>
        <v>316</v>
      </c>
      <c r="CQ88" s="133">
        <f t="shared" si="1109"/>
        <v>1.5721393034825871E-3</v>
      </c>
      <c r="DL88" s="128" t="s">
        <v>1850</v>
      </c>
      <c r="DM88">
        <v>2012</v>
      </c>
      <c r="DN88">
        <v>3</v>
      </c>
      <c r="DO88">
        <v>86</v>
      </c>
      <c r="DP88">
        <f t="shared" ref="DP88:DQ88" si="1433">DO88+86</f>
        <v>172</v>
      </c>
      <c r="DQ88">
        <f t="shared" si="1433"/>
        <v>258</v>
      </c>
      <c r="DR88" s="133">
        <f>IF(DQ88=0,"",DQ88/DP88/1000)</f>
        <v>1.5E-3</v>
      </c>
      <c r="FN88" s="128" t="s">
        <v>1851</v>
      </c>
      <c r="FO88">
        <v>2017</v>
      </c>
      <c r="FP88">
        <v>12</v>
      </c>
      <c r="FQ88">
        <v>86</v>
      </c>
      <c r="FR88">
        <f t="shared" ref="FR88:FS88" si="1434">FQ88+102</f>
        <v>188</v>
      </c>
      <c r="FS88">
        <f t="shared" si="1434"/>
        <v>290</v>
      </c>
      <c r="FT88" s="133">
        <f t="shared" si="1127"/>
        <v>1.5425531914893618E-3</v>
      </c>
      <c r="FW88" s="128" t="s">
        <v>1852</v>
      </c>
      <c r="FX88">
        <v>2018</v>
      </c>
      <c r="FY88">
        <v>10</v>
      </c>
      <c r="FZ88">
        <v>86</v>
      </c>
      <c r="GA88">
        <f t="shared" ref="GA88:GB88" si="1435">FZ88+124</f>
        <v>210</v>
      </c>
      <c r="GB88">
        <f t="shared" si="1435"/>
        <v>334</v>
      </c>
      <c r="GC88" s="133">
        <f t="shared" si="1129"/>
        <v>1.5904761904761903E-3</v>
      </c>
      <c r="GF88" t="s">
        <v>2195</v>
      </c>
      <c r="GG88">
        <v>2020</v>
      </c>
      <c r="GH88">
        <v>1</v>
      </c>
      <c r="GI88">
        <v>86</v>
      </c>
      <c r="GJ88">
        <f t="shared" ref="GJ88:GK88" si="1436">GI88+90</f>
        <v>176</v>
      </c>
      <c r="GK88">
        <f t="shared" si="1436"/>
        <v>266</v>
      </c>
      <c r="GL88" s="133">
        <f t="shared" si="1387"/>
        <v>1.5113636363636364E-3</v>
      </c>
    </row>
    <row r="89" spans="17:194">
      <c r="Q89" s="128" t="s">
        <v>1916</v>
      </c>
      <c r="R89">
        <v>2000</v>
      </c>
      <c r="S89">
        <v>9</v>
      </c>
      <c r="T89">
        <v>87</v>
      </c>
      <c r="U89">
        <f t="shared" si="1131"/>
        <v>195</v>
      </c>
      <c r="V89">
        <f t="shared" si="1131"/>
        <v>303</v>
      </c>
      <c r="W89" s="140">
        <f t="shared" si="1095"/>
        <v>1.5538461538461539E-3</v>
      </c>
      <c r="X89" s="140"/>
      <c r="Z89" s="128" t="s">
        <v>1854</v>
      </c>
      <c r="AA89">
        <v>2001</v>
      </c>
      <c r="AB89">
        <v>11</v>
      </c>
      <c r="AC89">
        <v>87</v>
      </c>
      <c r="AD89">
        <f t="shared" ref="AD89:AE89" si="1437">AC89+105</f>
        <v>192</v>
      </c>
      <c r="AE89">
        <f t="shared" si="1437"/>
        <v>297</v>
      </c>
      <c r="AF89" s="133">
        <f t="shared" si="1097"/>
        <v>1.5468750000000001E-3</v>
      </c>
      <c r="AI89" s="128" t="s">
        <v>1855</v>
      </c>
      <c r="AJ89">
        <v>2002</v>
      </c>
      <c r="AK89">
        <v>10</v>
      </c>
      <c r="AL89">
        <v>87</v>
      </c>
      <c r="AM89">
        <f t="shared" ref="AM89:AN89" si="1438">AL89+100</f>
        <v>187</v>
      </c>
      <c r="AN89">
        <f t="shared" si="1438"/>
        <v>287</v>
      </c>
      <c r="AO89" s="133">
        <f t="shared" si="1099"/>
        <v>1.5347593582887699E-3</v>
      </c>
      <c r="BA89" s="128" t="s">
        <v>1856</v>
      </c>
      <c r="BB89">
        <v>2004</v>
      </c>
      <c r="BC89">
        <v>9</v>
      </c>
      <c r="BD89">
        <v>87</v>
      </c>
      <c r="BE89">
        <f t="shared" si="1135"/>
        <v>224</v>
      </c>
      <c r="BF89">
        <f t="shared" si="1135"/>
        <v>361</v>
      </c>
      <c r="BG89" s="133">
        <f t="shared" si="1101"/>
        <v>1.6116071428571427E-3</v>
      </c>
      <c r="BJ89" s="128" t="s">
        <v>1857</v>
      </c>
      <c r="BK89">
        <v>2005</v>
      </c>
      <c r="BL89">
        <v>11</v>
      </c>
      <c r="BM89">
        <v>87</v>
      </c>
      <c r="BN89">
        <f t="shared" ref="BN89:BO89" si="1439">BM89+96</f>
        <v>183</v>
      </c>
      <c r="BO89">
        <f t="shared" si="1439"/>
        <v>279</v>
      </c>
      <c r="BP89" s="133">
        <f t="shared" si="1103"/>
        <v>1.5245901639344261E-3</v>
      </c>
      <c r="BS89" s="128" t="s">
        <v>1858</v>
      </c>
      <c r="BT89">
        <v>2006</v>
      </c>
      <c r="BU89">
        <v>11</v>
      </c>
      <c r="BV89">
        <v>87</v>
      </c>
      <c r="BW89">
        <f t="shared" ref="BW89:BX89" si="1440">BV89+115</f>
        <v>202</v>
      </c>
      <c r="BX89">
        <f t="shared" si="1440"/>
        <v>317</v>
      </c>
      <c r="BY89" s="133">
        <f t="shared" si="1105"/>
        <v>1.5693069306930694E-3</v>
      </c>
      <c r="CK89" s="128" t="s">
        <v>1859</v>
      </c>
      <c r="CL89">
        <v>2008</v>
      </c>
      <c r="CM89">
        <v>11</v>
      </c>
      <c r="CN89">
        <v>87</v>
      </c>
      <c r="CO89">
        <f t="shared" ref="CO89:CP89" si="1441">CN89+115</f>
        <v>202</v>
      </c>
      <c r="CP89">
        <f t="shared" si="1441"/>
        <v>317</v>
      </c>
      <c r="CQ89" s="133">
        <f t="shared" si="1109"/>
        <v>1.5693069306930694E-3</v>
      </c>
      <c r="FN89" s="128" t="s">
        <v>1860</v>
      </c>
      <c r="FO89">
        <v>2018</v>
      </c>
      <c r="FP89">
        <v>1</v>
      </c>
      <c r="FQ89">
        <v>87</v>
      </c>
      <c r="FR89">
        <f t="shared" ref="FR89:FS89" si="1442">FQ89+102</f>
        <v>189</v>
      </c>
      <c r="FS89">
        <f t="shared" si="1442"/>
        <v>291</v>
      </c>
      <c r="FT89" s="133">
        <f t="shared" si="1127"/>
        <v>1.5396825396825397E-3</v>
      </c>
      <c r="FW89" s="128" t="s">
        <v>1861</v>
      </c>
      <c r="FX89">
        <v>2018</v>
      </c>
      <c r="FY89">
        <v>10</v>
      </c>
      <c r="FZ89">
        <v>87</v>
      </c>
      <c r="GA89">
        <f t="shared" ref="GA89:GB89" si="1443">FZ89+124</f>
        <v>211</v>
      </c>
      <c r="GB89">
        <f t="shared" si="1443"/>
        <v>335</v>
      </c>
      <c r="GC89" s="133">
        <f t="shared" si="1129"/>
        <v>1.5876777251184835E-3</v>
      </c>
      <c r="GF89" t="s">
        <v>2196</v>
      </c>
      <c r="GG89">
        <v>2020</v>
      </c>
      <c r="GH89">
        <v>2</v>
      </c>
      <c r="GI89">
        <v>87</v>
      </c>
      <c r="GJ89">
        <f t="shared" ref="GJ89:GK89" si="1444">GI89+90</f>
        <v>177</v>
      </c>
      <c r="GK89">
        <f t="shared" si="1444"/>
        <v>267</v>
      </c>
      <c r="GL89" s="133">
        <f t="shared" si="1387"/>
        <v>1.5084745762711865E-3</v>
      </c>
    </row>
    <row r="90" spans="17:194">
      <c r="Q90" s="128" t="s">
        <v>1925</v>
      </c>
      <c r="R90">
        <v>2000</v>
      </c>
      <c r="S90">
        <v>9</v>
      </c>
      <c r="T90">
        <v>88</v>
      </c>
      <c r="U90">
        <f t="shared" si="1131"/>
        <v>196</v>
      </c>
      <c r="V90">
        <f t="shared" si="1131"/>
        <v>304</v>
      </c>
      <c r="W90" s="140">
        <f t="shared" si="1095"/>
        <v>1.5510204081632653E-3</v>
      </c>
      <c r="X90" s="140"/>
      <c r="Z90" s="128" t="s">
        <v>1863</v>
      </c>
      <c r="AA90">
        <v>2001</v>
      </c>
      <c r="AB90">
        <v>11</v>
      </c>
      <c r="AC90">
        <v>88</v>
      </c>
      <c r="AD90">
        <f t="shared" ref="AD90:AE90" si="1445">AC90+105</f>
        <v>193</v>
      </c>
      <c r="AE90">
        <f t="shared" si="1445"/>
        <v>298</v>
      </c>
      <c r="AF90" s="133">
        <f t="shared" si="1097"/>
        <v>1.5440414507772019E-3</v>
      </c>
      <c r="AI90" s="128" t="s">
        <v>1864</v>
      </c>
      <c r="AJ90">
        <v>2002</v>
      </c>
      <c r="AK90">
        <v>10</v>
      </c>
      <c r="AL90">
        <v>88</v>
      </c>
      <c r="AM90">
        <f t="shared" ref="AM90:AN90" si="1446">AL90+100</f>
        <v>188</v>
      </c>
      <c r="AN90">
        <f t="shared" si="1446"/>
        <v>288</v>
      </c>
      <c r="AO90" s="133">
        <f t="shared" si="1099"/>
        <v>1.5319148936170212E-3</v>
      </c>
      <c r="BA90" s="128" t="s">
        <v>1865</v>
      </c>
      <c r="BB90">
        <v>2004</v>
      </c>
      <c r="BC90">
        <v>9</v>
      </c>
      <c r="BD90">
        <v>88</v>
      </c>
      <c r="BE90">
        <f t="shared" si="1135"/>
        <v>225</v>
      </c>
      <c r="BF90">
        <f t="shared" si="1135"/>
        <v>362</v>
      </c>
      <c r="BG90" s="133">
        <f t="shared" si="1101"/>
        <v>1.6088888888888889E-3</v>
      </c>
      <c r="BJ90" s="128" t="s">
        <v>1866</v>
      </c>
      <c r="BK90">
        <v>2005</v>
      </c>
      <c r="BL90">
        <v>11</v>
      </c>
      <c r="BM90">
        <v>88</v>
      </c>
      <c r="BN90">
        <f t="shared" ref="BN90:BO90" si="1447">BM90+96</f>
        <v>184</v>
      </c>
      <c r="BO90">
        <f t="shared" si="1447"/>
        <v>280</v>
      </c>
      <c r="BP90" s="133">
        <f t="shared" si="1103"/>
        <v>1.5217391304347828E-3</v>
      </c>
      <c r="BS90" s="128" t="s">
        <v>1867</v>
      </c>
      <c r="BT90">
        <v>2006</v>
      </c>
      <c r="BU90">
        <v>11</v>
      </c>
      <c r="BV90">
        <v>88</v>
      </c>
      <c r="BW90">
        <f t="shared" ref="BW90:BX90" si="1448">BV90+115</f>
        <v>203</v>
      </c>
      <c r="BX90">
        <f t="shared" si="1448"/>
        <v>318</v>
      </c>
      <c r="BY90" s="133">
        <f t="shared" si="1105"/>
        <v>1.5665024630541872E-3</v>
      </c>
      <c r="CK90" s="128" t="s">
        <v>1868</v>
      </c>
      <c r="CL90">
        <v>2008</v>
      </c>
      <c r="CM90">
        <v>11</v>
      </c>
      <c r="CN90">
        <v>88</v>
      </c>
      <c r="CO90">
        <f t="shared" ref="CO90:CP90" si="1449">CN90+115</f>
        <v>203</v>
      </c>
      <c r="CP90">
        <f t="shared" si="1449"/>
        <v>318</v>
      </c>
      <c r="CQ90" s="133">
        <f t="shared" si="1109"/>
        <v>1.5665024630541872E-3</v>
      </c>
      <c r="FN90" s="128" t="s">
        <v>1869</v>
      </c>
      <c r="FO90">
        <v>2018</v>
      </c>
      <c r="FP90">
        <v>1</v>
      </c>
      <c r="FQ90">
        <v>88</v>
      </c>
      <c r="FR90">
        <f t="shared" ref="FR90:FS90" si="1450">FQ90+102</f>
        <v>190</v>
      </c>
      <c r="FS90">
        <f t="shared" si="1450"/>
        <v>292</v>
      </c>
      <c r="FT90" s="133">
        <f t="shared" si="1127"/>
        <v>1.5368421052631579E-3</v>
      </c>
      <c r="FW90" s="128" t="s">
        <v>1870</v>
      </c>
      <c r="FX90">
        <v>2018</v>
      </c>
      <c r="FY90">
        <v>10</v>
      </c>
      <c r="FZ90">
        <v>88</v>
      </c>
      <c r="GA90">
        <f t="shared" ref="GA90:GB90" si="1451">FZ90+124</f>
        <v>212</v>
      </c>
      <c r="GB90">
        <f t="shared" si="1451"/>
        <v>336</v>
      </c>
      <c r="GC90" s="133">
        <f t="shared" si="1129"/>
        <v>1.5849056603773587E-3</v>
      </c>
      <c r="GF90" t="s">
        <v>2197</v>
      </c>
      <c r="GG90">
        <v>2020</v>
      </c>
      <c r="GH90">
        <v>2</v>
      </c>
      <c r="GI90">
        <v>88</v>
      </c>
      <c r="GJ90">
        <f t="shared" ref="GJ90:GK90" si="1452">GI90+90</f>
        <v>178</v>
      </c>
      <c r="GK90">
        <f t="shared" si="1452"/>
        <v>268</v>
      </c>
      <c r="GL90" s="133">
        <f t="shared" si="1387"/>
        <v>1.5056179775280898E-3</v>
      </c>
    </row>
    <row r="91" spans="17:194">
      <c r="Q91" s="128" t="s">
        <v>1934</v>
      </c>
      <c r="R91">
        <v>2000</v>
      </c>
      <c r="S91">
        <v>10</v>
      </c>
      <c r="T91">
        <v>89</v>
      </c>
      <c r="U91">
        <f t="shared" si="1131"/>
        <v>197</v>
      </c>
      <c r="V91">
        <f t="shared" si="1131"/>
        <v>305</v>
      </c>
      <c r="W91" s="140">
        <f t="shared" si="1095"/>
        <v>1.5482233502538071E-3</v>
      </c>
      <c r="X91" s="140"/>
      <c r="Z91" s="128" t="s">
        <v>1872</v>
      </c>
      <c r="AA91">
        <v>2001</v>
      </c>
      <c r="AB91">
        <v>11</v>
      </c>
      <c r="AC91">
        <v>89</v>
      </c>
      <c r="AD91">
        <f t="shared" ref="AD91:AE91" si="1453">AC91+105</f>
        <v>194</v>
      </c>
      <c r="AE91">
        <f t="shared" si="1453"/>
        <v>299</v>
      </c>
      <c r="AF91" s="133">
        <f t="shared" si="1097"/>
        <v>1.541237113402062E-3</v>
      </c>
      <c r="AI91" s="128" t="s">
        <v>1873</v>
      </c>
      <c r="AJ91">
        <v>2002</v>
      </c>
      <c r="AK91">
        <v>10</v>
      </c>
      <c r="AL91">
        <v>89</v>
      </c>
      <c r="AM91">
        <f t="shared" ref="AM91:AN91" si="1454">AL91+100</f>
        <v>189</v>
      </c>
      <c r="AN91">
        <f t="shared" si="1454"/>
        <v>289</v>
      </c>
      <c r="AO91" s="133">
        <f t="shared" si="1099"/>
        <v>1.529100529100529E-3</v>
      </c>
      <c r="BA91" s="128" t="s">
        <v>1874</v>
      </c>
      <c r="BB91">
        <v>2004</v>
      </c>
      <c r="BC91">
        <v>10</v>
      </c>
      <c r="BD91">
        <v>89</v>
      </c>
      <c r="BE91">
        <f t="shared" si="1135"/>
        <v>226</v>
      </c>
      <c r="BF91">
        <f t="shared" si="1135"/>
        <v>363</v>
      </c>
      <c r="BG91" s="133">
        <f t="shared" si="1101"/>
        <v>1.6061946902654867E-3</v>
      </c>
      <c r="BJ91" s="128" t="s">
        <v>1875</v>
      </c>
      <c r="BK91">
        <v>2005</v>
      </c>
      <c r="BL91">
        <v>11</v>
      </c>
      <c r="BM91">
        <v>89</v>
      </c>
      <c r="BN91">
        <f t="shared" ref="BN91:BO91" si="1455">BM91+96</f>
        <v>185</v>
      </c>
      <c r="BO91">
        <f t="shared" si="1455"/>
        <v>281</v>
      </c>
      <c r="BP91" s="133">
        <f t="shared" si="1103"/>
        <v>1.518918918918919E-3</v>
      </c>
      <c r="BS91" s="128" t="s">
        <v>1876</v>
      </c>
      <c r="BT91">
        <v>2006</v>
      </c>
      <c r="BU91">
        <v>11</v>
      </c>
      <c r="BV91">
        <v>89</v>
      </c>
      <c r="BW91">
        <f t="shared" ref="BW91:BX91" si="1456">BV91+115</f>
        <v>204</v>
      </c>
      <c r="BX91">
        <f t="shared" si="1456"/>
        <v>319</v>
      </c>
      <c r="BY91" s="133">
        <f t="shared" si="1105"/>
        <v>1.5637254901960784E-3</v>
      </c>
      <c r="CK91" s="128" t="s">
        <v>1877</v>
      </c>
      <c r="CL91">
        <v>2008</v>
      </c>
      <c r="CM91">
        <v>11</v>
      </c>
      <c r="CN91">
        <v>89</v>
      </c>
      <c r="CO91">
        <f t="shared" ref="CO91:CP91" si="1457">CN91+115</f>
        <v>204</v>
      </c>
      <c r="CP91">
        <f t="shared" si="1457"/>
        <v>319</v>
      </c>
      <c r="CQ91" s="133">
        <f t="shared" si="1109"/>
        <v>1.5637254901960784E-3</v>
      </c>
      <c r="FN91" s="128" t="s">
        <v>1878</v>
      </c>
      <c r="FO91">
        <v>2018</v>
      </c>
      <c r="FP91">
        <v>1</v>
      </c>
      <c r="FQ91">
        <v>89</v>
      </c>
      <c r="FR91">
        <f t="shared" ref="FR91:FS91" si="1458">FQ91+102</f>
        <v>191</v>
      </c>
      <c r="FS91">
        <f t="shared" si="1458"/>
        <v>293</v>
      </c>
      <c r="FT91" s="133">
        <f t="shared" si="1127"/>
        <v>1.5340314136125654E-3</v>
      </c>
      <c r="FW91" s="128" t="s">
        <v>1879</v>
      </c>
      <c r="FX91">
        <v>2018</v>
      </c>
      <c r="FY91">
        <v>10</v>
      </c>
      <c r="FZ91">
        <v>89</v>
      </c>
      <c r="GA91">
        <f t="shared" ref="GA91:GB91" si="1459">FZ91+124</f>
        <v>213</v>
      </c>
      <c r="GB91">
        <f t="shared" si="1459"/>
        <v>337</v>
      </c>
      <c r="GC91" s="133">
        <f t="shared" si="1129"/>
        <v>1.5821596244131454E-3</v>
      </c>
      <c r="GF91" t="s">
        <v>2198</v>
      </c>
      <c r="GG91">
        <v>2020</v>
      </c>
      <c r="GH91">
        <v>2</v>
      </c>
      <c r="GI91">
        <v>89</v>
      </c>
      <c r="GJ91">
        <f t="shared" ref="GJ91:GK91" si="1460">GI91+90</f>
        <v>179</v>
      </c>
      <c r="GK91">
        <f t="shared" si="1460"/>
        <v>269</v>
      </c>
      <c r="GL91" s="133">
        <f t="shared" si="1387"/>
        <v>1.5027932960893855E-3</v>
      </c>
    </row>
    <row r="92" spans="17:194">
      <c r="Q92" s="128" t="s">
        <v>1943</v>
      </c>
      <c r="R92">
        <v>2000</v>
      </c>
      <c r="S92">
        <v>10</v>
      </c>
      <c r="T92">
        <v>90</v>
      </c>
      <c r="U92">
        <f t="shared" si="1131"/>
        <v>198</v>
      </c>
      <c r="V92">
        <f t="shared" si="1131"/>
        <v>306</v>
      </c>
      <c r="W92" s="140">
        <f t="shared" si="1095"/>
        <v>1.5454545454545454E-3</v>
      </c>
      <c r="X92" s="140"/>
      <c r="Z92" s="136" t="s">
        <v>1881</v>
      </c>
      <c r="AA92" s="28">
        <v>2001</v>
      </c>
      <c r="AB92" s="28">
        <v>11</v>
      </c>
      <c r="AC92">
        <v>90</v>
      </c>
      <c r="AD92">
        <f t="shared" ref="AD92:AE92" si="1461">AC92+105</f>
        <v>195</v>
      </c>
      <c r="AE92">
        <f t="shared" si="1461"/>
        <v>300</v>
      </c>
      <c r="AF92" s="137">
        <f t="shared" si="1097"/>
        <v>1.5384615384615385E-3</v>
      </c>
      <c r="AI92" s="128" t="s">
        <v>1882</v>
      </c>
      <c r="AJ92">
        <v>2002</v>
      </c>
      <c r="AK92">
        <v>10</v>
      </c>
      <c r="AL92">
        <v>90</v>
      </c>
      <c r="AM92">
        <f t="shared" ref="AM92:AN92" si="1462">AL92+100</f>
        <v>190</v>
      </c>
      <c r="AN92">
        <f t="shared" si="1462"/>
        <v>290</v>
      </c>
      <c r="AO92" s="133">
        <f t="shared" si="1099"/>
        <v>1.5263157894736842E-3</v>
      </c>
      <c r="BA92" s="128" t="s">
        <v>1883</v>
      </c>
      <c r="BB92">
        <v>2004</v>
      </c>
      <c r="BC92">
        <v>10</v>
      </c>
      <c r="BD92">
        <v>90</v>
      </c>
      <c r="BE92">
        <f t="shared" si="1135"/>
        <v>227</v>
      </c>
      <c r="BF92">
        <f t="shared" si="1135"/>
        <v>364</v>
      </c>
      <c r="BG92" s="133">
        <f t="shared" si="1101"/>
        <v>1.60352422907489E-3</v>
      </c>
      <c r="BJ92" s="128" t="s">
        <v>1884</v>
      </c>
      <c r="BK92">
        <v>2005</v>
      </c>
      <c r="BL92">
        <v>11</v>
      </c>
      <c r="BM92">
        <v>90</v>
      </c>
      <c r="BN92">
        <f t="shared" ref="BN92:BO92" si="1463">BM92+96</f>
        <v>186</v>
      </c>
      <c r="BO92">
        <f t="shared" si="1463"/>
        <v>282</v>
      </c>
      <c r="BP92" s="133">
        <f t="shared" si="1103"/>
        <v>1.5161290322580644E-3</v>
      </c>
      <c r="BS92" s="128" t="s">
        <v>1885</v>
      </c>
      <c r="BT92">
        <v>2006</v>
      </c>
      <c r="BU92">
        <v>11</v>
      </c>
      <c r="BV92">
        <v>90</v>
      </c>
      <c r="BW92">
        <f t="shared" ref="BW92:BX92" si="1464">BV92+115</f>
        <v>205</v>
      </c>
      <c r="BX92">
        <f t="shared" si="1464"/>
        <v>320</v>
      </c>
      <c r="BY92" s="133">
        <f t="shared" si="1105"/>
        <v>1.5609756097560976E-3</v>
      </c>
      <c r="CK92" s="128" t="s">
        <v>1886</v>
      </c>
      <c r="CL92">
        <v>2008</v>
      </c>
      <c r="CM92">
        <v>11</v>
      </c>
      <c r="CN92">
        <v>90</v>
      </c>
      <c r="CO92">
        <f t="shared" ref="CO92:CP92" si="1465">CN92+115</f>
        <v>205</v>
      </c>
      <c r="CP92">
        <f t="shared" si="1465"/>
        <v>320</v>
      </c>
      <c r="CQ92" s="133">
        <f t="shared" si="1109"/>
        <v>1.5609756097560976E-3</v>
      </c>
      <c r="FN92" s="128" t="s">
        <v>1887</v>
      </c>
      <c r="FO92">
        <v>2018</v>
      </c>
      <c r="FP92">
        <v>1</v>
      </c>
      <c r="FQ92">
        <v>90</v>
      </c>
      <c r="FR92">
        <f t="shared" ref="FR92:FS92" si="1466">FQ92+102</f>
        <v>192</v>
      </c>
      <c r="FS92">
        <f t="shared" si="1466"/>
        <v>294</v>
      </c>
      <c r="FT92" s="133">
        <f t="shared" si="1127"/>
        <v>1.5312500000000001E-3</v>
      </c>
      <c r="FW92" s="128" t="s">
        <v>1888</v>
      </c>
      <c r="FX92">
        <v>2018</v>
      </c>
      <c r="FY92">
        <v>10</v>
      </c>
      <c r="FZ92">
        <v>90</v>
      </c>
      <c r="GA92">
        <f t="shared" ref="GA92:GB92" si="1467">FZ92+124</f>
        <v>214</v>
      </c>
      <c r="GB92">
        <f t="shared" si="1467"/>
        <v>338</v>
      </c>
      <c r="GC92" s="133">
        <f t="shared" si="1129"/>
        <v>1.5794392523364486E-3</v>
      </c>
      <c r="GF92" s="28" t="s">
        <v>2199</v>
      </c>
      <c r="GG92" s="28">
        <v>2020</v>
      </c>
      <c r="GH92" s="28">
        <v>2</v>
      </c>
      <c r="GI92">
        <v>90</v>
      </c>
      <c r="GJ92">
        <f t="shared" ref="GJ92:GK92" si="1468">GI92+90</f>
        <v>180</v>
      </c>
      <c r="GK92">
        <f t="shared" si="1468"/>
        <v>270</v>
      </c>
      <c r="GL92" s="137">
        <f>IF(GK92=0,"",GK92/GJ92/1000)</f>
        <v>1.5E-3</v>
      </c>
    </row>
    <row r="93" spans="17:194">
      <c r="Q93" s="128" t="s">
        <v>1951</v>
      </c>
      <c r="R93">
        <v>2000</v>
      </c>
      <c r="S93">
        <v>10</v>
      </c>
      <c r="T93">
        <v>91</v>
      </c>
      <c r="U93">
        <f t="shared" si="1131"/>
        <v>199</v>
      </c>
      <c r="V93">
        <f t="shared" si="1131"/>
        <v>307</v>
      </c>
      <c r="W93" s="140">
        <f t="shared" si="1095"/>
        <v>1.5427135678391958E-3</v>
      </c>
      <c r="X93" s="140"/>
      <c r="Z93" s="128" t="s">
        <v>1890</v>
      </c>
      <c r="AA93">
        <v>2001</v>
      </c>
      <c r="AB93">
        <v>12</v>
      </c>
      <c r="AC93">
        <v>91</v>
      </c>
      <c r="AD93">
        <f t="shared" ref="AD93:AE93" si="1469">AC93+105</f>
        <v>196</v>
      </c>
      <c r="AE93">
        <f t="shared" si="1469"/>
        <v>301</v>
      </c>
      <c r="AF93" s="133">
        <f t="shared" si="1097"/>
        <v>1.5357142857142859E-3</v>
      </c>
      <c r="AI93" s="128" t="s">
        <v>1891</v>
      </c>
      <c r="AJ93">
        <v>2002</v>
      </c>
      <c r="AK93">
        <v>10</v>
      </c>
      <c r="AL93">
        <v>91</v>
      </c>
      <c r="AM93">
        <f t="shared" ref="AM93:AN93" si="1470">AL93+100</f>
        <v>191</v>
      </c>
      <c r="AN93">
        <f t="shared" si="1470"/>
        <v>291</v>
      </c>
      <c r="AO93" s="133">
        <f t="shared" si="1099"/>
        <v>1.523560209424084E-3</v>
      </c>
      <c r="BA93" s="128" t="s">
        <v>1892</v>
      </c>
      <c r="BB93">
        <v>2004</v>
      </c>
      <c r="BC93">
        <v>10</v>
      </c>
      <c r="BD93">
        <v>91</v>
      </c>
      <c r="BE93">
        <f t="shared" si="1135"/>
        <v>228</v>
      </c>
      <c r="BF93">
        <f t="shared" si="1135"/>
        <v>365</v>
      </c>
      <c r="BG93" s="133">
        <f t="shared" si="1101"/>
        <v>1.6008771929824561E-3</v>
      </c>
      <c r="BJ93" s="128" t="s">
        <v>1893</v>
      </c>
      <c r="BK93">
        <v>2005</v>
      </c>
      <c r="BL93">
        <v>11</v>
      </c>
      <c r="BM93">
        <v>91</v>
      </c>
      <c r="BN93">
        <f t="shared" ref="BN93:BO93" si="1471">BM93+96</f>
        <v>187</v>
      </c>
      <c r="BO93">
        <f t="shared" si="1471"/>
        <v>283</v>
      </c>
      <c r="BP93" s="133">
        <f t="shared" si="1103"/>
        <v>1.5133689839572193E-3</v>
      </c>
      <c r="BS93" s="128" t="s">
        <v>1894</v>
      </c>
      <c r="BT93">
        <v>2006</v>
      </c>
      <c r="BU93">
        <v>11</v>
      </c>
      <c r="BV93">
        <v>91</v>
      </c>
      <c r="BW93">
        <f t="shared" ref="BW93:BX93" si="1472">BV93+115</f>
        <v>206</v>
      </c>
      <c r="BX93">
        <f t="shared" si="1472"/>
        <v>321</v>
      </c>
      <c r="BY93" s="133">
        <f t="shared" si="1105"/>
        <v>1.558252427184466E-3</v>
      </c>
      <c r="CK93" s="128" t="s">
        <v>1895</v>
      </c>
      <c r="CL93">
        <v>2008</v>
      </c>
      <c r="CM93">
        <v>11</v>
      </c>
      <c r="CN93">
        <v>91</v>
      </c>
      <c r="CO93">
        <f t="shared" ref="CO93:CP93" si="1473">CN93+115</f>
        <v>206</v>
      </c>
      <c r="CP93">
        <f t="shared" si="1473"/>
        <v>321</v>
      </c>
      <c r="CQ93" s="133">
        <f t="shared" si="1109"/>
        <v>1.558252427184466E-3</v>
      </c>
      <c r="FN93" s="128" t="s">
        <v>1896</v>
      </c>
      <c r="FO93">
        <v>2018</v>
      </c>
      <c r="FP93">
        <v>2</v>
      </c>
      <c r="FQ93">
        <v>91</v>
      </c>
      <c r="FR93">
        <f t="shared" ref="FR93:FS93" si="1474">FQ93+102</f>
        <v>193</v>
      </c>
      <c r="FS93">
        <f t="shared" si="1474"/>
        <v>295</v>
      </c>
      <c r="FT93" s="133">
        <f t="shared" si="1127"/>
        <v>1.5284974093264249E-3</v>
      </c>
      <c r="FW93" s="128" t="s">
        <v>1897</v>
      </c>
      <c r="FX93">
        <v>2018</v>
      </c>
      <c r="FY93">
        <v>10</v>
      </c>
      <c r="FZ93">
        <v>91</v>
      </c>
      <c r="GA93">
        <f t="shared" ref="GA93:GB93" si="1475">FZ93+124</f>
        <v>215</v>
      </c>
      <c r="GB93">
        <f t="shared" si="1475"/>
        <v>339</v>
      </c>
      <c r="GC93" s="133">
        <f t="shared" si="1129"/>
        <v>1.5767441860465117E-3</v>
      </c>
    </row>
    <row r="94" spans="17:194">
      <c r="Q94" s="128" t="s">
        <v>1959</v>
      </c>
      <c r="R94">
        <v>2000</v>
      </c>
      <c r="S94">
        <v>10</v>
      </c>
      <c r="T94">
        <v>92</v>
      </c>
      <c r="U94">
        <f t="shared" si="1131"/>
        <v>200</v>
      </c>
      <c r="V94">
        <f t="shared" si="1131"/>
        <v>308</v>
      </c>
      <c r="W94" s="140">
        <f t="shared" si="1095"/>
        <v>1.5400000000000001E-3</v>
      </c>
      <c r="X94" s="140"/>
      <c r="Z94" s="128" t="s">
        <v>1899</v>
      </c>
      <c r="AA94">
        <v>2001</v>
      </c>
      <c r="AB94">
        <v>12</v>
      </c>
      <c r="AC94">
        <v>92</v>
      </c>
      <c r="AD94">
        <f t="shared" ref="AD94:AE94" si="1476">AC94+105</f>
        <v>197</v>
      </c>
      <c r="AE94">
        <f t="shared" si="1476"/>
        <v>302</v>
      </c>
      <c r="AF94" s="133">
        <f t="shared" si="1097"/>
        <v>1.532994923857868E-3</v>
      </c>
      <c r="AI94" s="128" t="s">
        <v>1900</v>
      </c>
      <c r="AJ94">
        <v>2002</v>
      </c>
      <c r="AK94">
        <v>10</v>
      </c>
      <c r="AL94">
        <v>92</v>
      </c>
      <c r="AM94">
        <f t="shared" ref="AM94:AN94" si="1477">AL94+100</f>
        <v>192</v>
      </c>
      <c r="AN94">
        <f t="shared" si="1477"/>
        <v>292</v>
      </c>
      <c r="AO94" s="133">
        <f t="shared" si="1099"/>
        <v>1.5208333333333332E-3</v>
      </c>
      <c r="BA94" s="128" t="s">
        <v>1901</v>
      </c>
      <c r="BB94">
        <v>2004</v>
      </c>
      <c r="BC94">
        <v>10</v>
      </c>
      <c r="BD94">
        <v>92</v>
      </c>
      <c r="BE94">
        <f t="shared" si="1135"/>
        <v>229</v>
      </c>
      <c r="BF94">
        <f t="shared" si="1135"/>
        <v>366</v>
      </c>
      <c r="BG94" s="133">
        <f t="shared" si="1101"/>
        <v>1.5982532751091703E-3</v>
      </c>
      <c r="BJ94" s="128" t="s">
        <v>1902</v>
      </c>
      <c r="BK94">
        <v>2005</v>
      </c>
      <c r="BL94">
        <v>11</v>
      </c>
      <c r="BM94">
        <v>92</v>
      </c>
      <c r="BN94">
        <f t="shared" ref="BN94:BO94" si="1478">BM94+96</f>
        <v>188</v>
      </c>
      <c r="BO94">
        <f t="shared" si="1478"/>
        <v>284</v>
      </c>
      <c r="BP94" s="133">
        <f t="shared" si="1103"/>
        <v>1.5106382978723404E-3</v>
      </c>
      <c r="BS94" s="128" t="s">
        <v>1903</v>
      </c>
      <c r="BT94">
        <v>2006</v>
      </c>
      <c r="BU94">
        <v>11</v>
      </c>
      <c r="BV94">
        <v>92</v>
      </c>
      <c r="BW94">
        <f t="shared" ref="BW94:BX94" si="1479">BV94+115</f>
        <v>207</v>
      </c>
      <c r="BX94">
        <f t="shared" si="1479"/>
        <v>322</v>
      </c>
      <c r="BY94" s="133">
        <f t="shared" si="1105"/>
        <v>1.5555555555555557E-3</v>
      </c>
      <c r="CK94" s="128" t="s">
        <v>1904</v>
      </c>
      <c r="CL94">
        <v>2008</v>
      </c>
      <c r="CM94">
        <v>11</v>
      </c>
      <c r="CN94">
        <v>92</v>
      </c>
      <c r="CO94">
        <f t="shared" ref="CO94:CP94" si="1480">CN94+115</f>
        <v>207</v>
      </c>
      <c r="CP94">
        <f t="shared" si="1480"/>
        <v>322</v>
      </c>
      <c r="CQ94" s="133">
        <f t="shared" si="1109"/>
        <v>1.5555555555555557E-3</v>
      </c>
      <c r="FN94" s="136" t="s">
        <v>1905</v>
      </c>
      <c r="FO94" s="28">
        <v>2018</v>
      </c>
      <c r="FP94" s="28">
        <v>2</v>
      </c>
      <c r="FQ94">
        <v>92</v>
      </c>
      <c r="FR94">
        <f t="shared" ref="FR94:FS94" si="1481">FQ94+102</f>
        <v>194</v>
      </c>
      <c r="FS94">
        <f t="shared" si="1481"/>
        <v>296</v>
      </c>
      <c r="FT94" s="137">
        <f t="shared" si="1127"/>
        <v>1.5257731958762885E-3</v>
      </c>
      <c r="FW94" s="128" t="s">
        <v>1906</v>
      </c>
      <c r="FX94">
        <v>2018</v>
      </c>
      <c r="FY94">
        <v>11</v>
      </c>
      <c r="FZ94">
        <v>92</v>
      </c>
      <c r="GA94">
        <f t="shared" ref="GA94:GB94" si="1482">FZ94+124</f>
        <v>216</v>
      </c>
      <c r="GB94">
        <f t="shared" si="1482"/>
        <v>340</v>
      </c>
      <c r="GC94" s="133">
        <f t="shared" si="1129"/>
        <v>1.5740740740740741E-3</v>
      </c>
    </row>
    <row r="95" spans="17:194">
      <c r="Q95" s="128" t="s">
        <v>1967</v>
      </c>
      <c r="R95">
        <v>2000</v>
      </c>
      <c r="S95">
        <v>10</v>
      </c>
      <c r="T95">
        <v>93</v>
      </c>
      <c r="U95">
        <f t="shared" si="1131"/>
        <v>201</v>
      </c>
      <c r="V95">
        <f t="shared" si="1131"/>
        <v>309</v>
      </c>
      <c r="W95" s="140">
        <f t="shared" si="1095"/>
        <v>1.5373134328358208E-3</v>
      </c>
      <c r="X95" s="140"/>
      <c r="Z95" s="128" t="s">
        <v>1908</v>
      </c>
      <c r="AA95">
        <v>2001</v>
      </c>
      <c r="AB95">
        <v>12</v>
      </c>
      <c r="AC95">
        <v>93</v>
      </c>
      <c r="AD95">
        <f t="shared" ref="AD95:AE95" si="1483">AC95+105</f>
        <v>198</v>
      </c>
      <c r="AE95">
        <f t="shared" si="1483"/>
        <v>303</v>
      </c>
      <c r="AF95" s="133">
        <f t="shared" si="1097"/>
        <v>1.5303030303030303E-3</v>
      </c>
      <c r="AI95" s="128" t="s">
        <v>1909</v>
      </c>
      <c r="AJ95">
        <v>2002</v>
      </c>
      <c r="AK95">
        <v>10</v>
      </c>
      <c r="AL95">
        <v>93</v>
      </c>
      <c r="AM95">
        <f t="shared" ref="AM95:AN95" si="1484">AL95+100</f>
        <v>193</v>
      </c>
      <c r="AN95">
        <f t="shared" si="1484"/>
        <v>293</v>
      </c>
      <c r="AO95" s="133">
        <f t="shared" si="1099"/>
        <v>1.5181347150259067E-3</v>
      </c>
      <c r="BA95" s="128" t="s">
        <v>1910</v>
      </c>
      <c r="BB95">
        <v>2004</v>
      </c>
      <c r="BC95">
        <v>10</v>
      </c>
      <c r="BD95">
        <v>93</v>
      </c>
      <c r="BE95">
        <f t="shared" si="1135"/>
        <v>230</v>
      </c>
      <c r="BF95">
        <f t="shared" si="1135"/>
        <v>367</v>
      </c>
      <c r="BG95" s="133">
        <f t="shared" si="1101"/>
        <v>1.5956521739130434E-3</v>
      </c>
      <c r="BJ95" s="136" t="s">
        <v>1911</v>
      </c>
      <c r="BK95" s="28">
        <v>2005</v>
      </c>
      <c r="BL95" s="28">
        <v>11</v>
      </c>
      <c r="BM95">
        <v>93</v>
      </c>
      <c r="BN95">
        <f t="shared" ref="BN95:BO95" si="1485">BM95+96</f>
        <v>189</v>
      </c>
      <c r="BO95">
        <f t="shared" si="1485"/>
        <v>285</v>
      </c>
      <c r="BP95" s="137">
        <f t="shared" si="1103"/>
        <v>1.5079365079365078E-3</v>
      </c>
      <c r="BS95" s="128" t="s">
        <v>1912</v>
      </c>
      <c r="BT95">
        <v>2006</v>
      </c>
      <c r="BU95">
        <v>11</v>
      </c>
      <c r="BV95">
        <v>93</v>
      </c>
      <c r="BW95">
        <f t="shared" ref="BW95:BX95" si="1486">BV95+115</f>
        <v>208</v>
      </c>
      <c r="BX95">
        <f t="shared" si="1486"/>
        <v>323</v>
      </c>
      <c r="BY95" s="133">
        <f t="shared" si="1105"/>
        <v>1.5528846153846155E-3</v>
      </c>
      <c r="CK95" s="128" t="s">
        <v>1913</v>
      </c>
      <c r="CL95">
        <v>2008</v>
      </c>
      <c r="CM95">
        <v>11</v>
      </c>
      <c r="CN95">
        <v>93</v>
      </c>
      <c r="CO95">
        <f t="shared" ref="CO95:CP95" si="1487">CN95+115</f>
        <v>208</v>
      </c>
      <c r="CP95">
        <f t="shared" si="1487"/>
        <v>323</v>
      </c>
      <c r="CQ95" s="133">
        <f t="shared" si="1109"/>
        <v>1.5528846153846155E-3</v>
      </c>
      <c r="FN95" s="128" t="s">
        <v>1914</v>
      </c>
      <c r="FO95">
        <v>2018</v>
      </c>
      <c r="FP95">
        <v>3</v>
      </c>
      <c r="FQ95">
        <v>93</v>
      </c>
      <c r="FR95">
        <f t="shared" ref="FR95:FS95" si="1488">FQ95+102</f>
        <v>195</v>
      </c>
      <c r="FS95">
        <f t="shared" si="1488"/>
        <v>297</v>
      </c>
      <c r="FT95" s="133">
        <f t="shared" si="1127"/>
        <v>1.523076923076923E-3</v>
      </c>
      <c r="FW95" s="128" t="s">
        <v>1915</v>
      </c>
      <c r="FX95">
        <v>2018</v>
      </c>
      <c r="FY95">
        <v>11</v>
      </c>
      <c r="FZ95">
        <v>93</v>
      </c>
      <c r="GA95">
        <f t="shared" ref="GA95:GB95" si="1489">FZ95+124</f>
        <v>217</v>
      </c>
      <c r="GB95">
        <f t="shared" si="1489"/>
        <v>341</v>
      </c>
      <c r="GC95" s="133">
        <f t="shared" si="1129"/>
        <v>1.5714285714285715E-3</v>
      </c>
    </row>
    <row r="96" spans="17:194">
      <c r="Q96" s="128" t="s">
        <v>1975</v>
      </c>
      <c r="R96">
        <v>2000</v>
      </c>
      <c r="S96">
        <v>10</v>
      </c>
      <c r="T96">
        <v>94</v>
      </c>
      <c r="U96">
        <f t="shared" si="1131"/>
        <v>202</v>
      </c>
      <c r="V96">
        <f t="shared" si="1131"/>
        <v>310</v>
      </c>
      <c r="W96" s="140">
        <f t="shared" si="1095"/>
        <v>1.5346534653465347E-3</v>
      </c>
      <c r="X96" s="140"/>
      <c r="Z96" s="128" t="s">
        <v>1917</v>
      </c>
      <c r="AA96">
        <v>2002</v>
      </c>
      <c r="AB96">
        <v>1</v>
      </c>
      <c r="AC96">
        <v>94</v>
      </c>
      <c r="AD96">
        <f t="shared" ref="AD96:AE96" si="1490">AC96+105</f>
        <v>199</v>
      </c>
      <c r="AE96">
        <f t="shared" si="1490"/>
        <v>304</v>
      </c>
      <c r="AF96" s="133">
        <f t="shared" si="1097"/>
        <v>1.5276381909547739E-3</v>
      </c>
      <c r="AI96" s="128" t="s">
        <v>1918</v>
      </c>
      <c r="AJ96">
        <v>2002</v>
      </c>
      <c r="AK96">
        <v>11</v>
      </c>
      <c r="AL96">
        <v>94</v>
      </c>
      <c r="AM96">
        <f t="shared" ref="AM96:AN96" si="1491">AL96+100</f>
        <v>194</v>
      </c>
      <c r="AN96">
        <f t="shared" si="1491"/>
        <v>294</v>
      </c>
      <c r="AO96" s="133">
        <f t="shared" si="1099"/>
        <v>1.5154639175257731E-3</v>
      </c>
      <c r="BA96" s="128" t="s">
        <v>1919</v>
      </c>
      <c r="BB96">
        <v>2004</v>
      </c>
      <c r="BC96">
        <v>10</v>
      </c>
      <c r="BD96">
        <v>94</v>
      </c>
      <c r="BE96">
        <f t="shared" si="1135"/>
        <v>231</v>
      </c>
      <c r="BF96">
        <f t="shared" si="1135"/>
        <v>368</v>
      </c>
      <c r="BG96" s="133">
        <f t="shared" si="1101"/>
        <v>1.593073593073593E-3</v>
      </c>
      <c r="BJ96" s="128" t="s">
        <v>1920</v>
      </c>
      <c r="BK96">
        <v>2005</v>
      </c>
      <c r="BL96">
        <v>12</v>
      </c>
      <c r="BM96">
        <v>94</v>
      </c>
      <c r="BN96">
        <f t="shared" ref="BN96:BO96" si="1492">BM96+96</f>
        <v>190</v>
      </c>
      <c r="BO96">
        <f t="shared" si="1492"/>
        <v>286</v>
      </c>
      <c r="BP96" s="133">
        <f t="shared" si="1103"/>
        <v>1.505263157894737E-3</v>
      </c>
      <c r="BS96" s="128" t="s">
        <v>1921</v>
      </c>
      <c r="BT96">
        <v>2006</v>
      </c>
      <c r="BU96">
        <v>11</v>
      </c>
      <c r="BV96">
        <v>94</v>
      </c>
      <c r="BW96">
        <f t="shared" ref="BW96:BX96" si="1493">BV96+115</f>
        <v>209</v>
      </c>
      <c r="BX96">
        <f t="shared" si="1493"/>
        <v>324</v>
      </c>
      <c r="BY96" s="133">
        <f t="shared" si="1105"/>
        <v>1.550239234449761E-3</v>
      </c>
      <c r="CK96" s="128" t="s">
        <v>1922</v>
      </c>
      <c r="CL96">
        <v>2008</v>
      </c>
      <c r="CM96">
        <v>11</v>
      </c>
      <c r="CN96">
        <v>94</v>
      </c>
      <c r="CO96">
        <f t="shared" ref="CO96:CP96" si="1494">CN96+115</f>
        <v>209</v>
      </c>
      <c r="CP96">
        <f t="shared" si="1494"/>
        <v>324</v>
      </c>
      <c r="CQ96" s="133">
        <f t="shared" si="1109"/>
        <v>1.550239234449761E-3</v>
      </c>
      <c r="FN96" s="128" t="s">
        <v>1923</v>
      </c>
      <c r="FO96">
        <v>2018</v>
      </c>
      <c r="FP96">
        <v>3</v>
      </c>
      <c r="FQ96">
        <v>94</v>
      </c>
      <c r="FR96">
        <f t="shared" ref="FR96:FS96" si="1495">FQ96+102</f>
        <v>196</v>
      </c>
      <c r="FS96">
        <f t="shared" si="1495"/>
        <v>298</v>
      </c>
      <c r="FT96" s="133">
        <f t="shared" si="1127"/>
        <v>1.5204081632653062E-3</v>
      </c>
      <c r="FW96" s="128" t="s">
        <v>1924</v>
      </c>
      <c r="FX96">
        <v>2018</v>
      </c>
      <c r="FY96">
        <v>11</v>
      </c>
      <c r="FZ96">
        <v>94</v>
      </c>
      <c r="GA96">
        <f t="shared" ref="GA96:GB96" si="1496">FZ96+124</f>
        <v>218</v>
      </c>
      <c r="GB96">
        <f t="shared" si="1496"/>
        <v>342</v>
      </c>
      <c r="GC96" s="133">
        <f t="shared" si="1129"/>
        <v>1.5688073394495411E-3</v>
      </c>
    </row>
    <row r="97" spans="17:185">
      <c r="Q97" s="128" t="s">
        <v>1982</v>
      </c>
      <c r="R97">
        <v>2000</v>
      </c>
      <c r="S97">
        <v>10</v>
      </c>
      <c r="T97">
        <v>95</v>
      </c>
      <c r="U97">
        <f t="shared" si="1131"/>
        <v>203</v>
      </c>
      <c r="V97">
        <f t="shared" si="1131"/>
        <v>311</v>
      </c>
      <c r="W97" s="140">
        <f t="shared" si="1095"/>
        <v>1.5320197044334976E-3</v>
      </c>
      <c r="X97" s="140"/>
      <c r="Z97" s="128" t="s">
        <v>1926</v>
      </c>
      <c r="AA97">
        <v>2002</v>
      </c>
      <c r="AB97">
        <v>1</v>
      </c>
      <c r="AC97">
        <v>95</v>
      </c>
      <c r="AD97">
        <f t="shared" ref="AD97:AE97" si="1497">AC97+105</f>
        <v>200</v>
      </c>
      <c r="AE97">
        <f t="shared" si="1497"/>
        <v>305</v>
      </c>
      <c r="AF97" s="133">
        <f t="shared" si="1097"/>
        <v>1.5249999999999999E-3</v>
      </c>
      <c r="AI97" s="128" t="s">
        <v>1927</v>
      </c>
      <c r="AJ97">
        <v>2002</v>
      </c>
      <c r="AK97">
        <v>11</v>
      </c>
      <c r="AL97">
        <v>95</v>
      </c>
      <c r="AM97">
        <f t="shared" ref="AM97:AN97" si="1498">AL97+100</f>
        <v>195</v>
      </c>
      <c r="AN97">
        <f t="shared" si="1498"/>
        <v>295</v>
      </c>
      <c r="AO97" s="133">
        <f t="shared" si="1099"/>
        <v>1.5128205128205128E-3</v>
      </c>
      <c r="BA97" s="128" t="s">
        <v>1928</v>
      </c>
      <c r="BB97">
        <v>2004</v>
      </c>
      <c r="BC97">
        <v>10</v>
      </c>
      <c r="BD97">
        <v>95</v>
      </c>
      <c r="BE97">
        <f t="shared" si="1135"/>
        <v>232</v>
      </c>
      <c r="BF97">
        <f t="shared" si="1135"/>
        <v>369</v>
      </c>
      <c r="BG97" s="133">
        <f t="shared" si="1101"/>
        <v>1.5905172413793103E-3</v>
      </c>
      <c r="BJ97" s="128" t="s">
        <v>1929</v>
      </c>
      <c r="BK97">
        <v>2005</v>
      </c>
      <c r="BL97">
        <v>12</v>
      </c>
      <c r="BM97">
        <v>95</v>
      </c>
      <c r="BN97">
        <f t="shared" ref="BN97:BO97" si="1499">BM97+96</f>
        <v>191</v>
      </c>
      <c r="BO97">
        <f t="shared" si="1499"/>
        <v>287</v>
      </c>
      <c r="BP97" s="133">
        <f t="shared" si="1103"/>
        <v>1.5026178010471205E-3</v>
      </c>
      <c r="BS97" s="128" t="s">
        <v>1930</v>
      </c>
      <c r="BT97">
        <v>2006</v>
      </c>
      <c r="BU97">
        <v>11</v>
      </c>
      <c r="BV97">
        <v>95</v>
      </c>
      <c r="BW97">
        <f t="shared" ref="BW97:BX97" si="1500">BV97+115</f>
        <v>210</v>
      </c>
      <c r="BX97">
        <f t="shared" si="1500"/>
        <v>325</v>
      </c>
      <c r="BY97" s="133">
        <f t="shared" si="1105"/>
        <v>1.5476190476190477E-3</v>
      </c>
      <c r="CK97" s="128" t="s">
        <v>1931</v>
      </c>
      <c r="CL97">
        <v>2008</v>
      </c>
      <c r="CM97">
        <v>11</v>
      </c>
      <c r="CN97">
        <v>95</v>
      </c>
      <c r="CO97">
        <f t="shared" ref="CO97:CP97" si="1501">CN97+115</f>
        <v>210</v>
      </c>
      <c r="CP97">
        <f t="shared" si="1501"/>
        <v>325</v>
      </c>
      <c r="CQ97" s="133">
        <f t="shared" si="1109"/>
        <v>1.5476190476190477E-3</v>
      </c>
      <c r="FN97" s="128" t="s">
        <v>1932</v>
      </c>
      <c r="FO97">
        <v>2018</v>
      </c>
      <c r="FP97">
        <v>3</v>
      </c>
      <c r="FQ97">
        <v>95</v>
      </c>
      <c r="FR97">
        <f t="shared" ref="FR97:FS97" si="1502">FQ97+102</f>
        <v>197</v>
      </c>
      <c r="FS97">
        <f t="shared" si="1502"/>
        <v>299</v>
      </c>
      <c r="FT97" s="133">
        <f t="shared" si="1127"/>
        <v>1.5177664974619289E-3</v>
      </c>
      <c r="FW97" s="128" t="s">
        <v>1933</v>
      </c>
      <c r="FX97">
        <v>2018</v>
      </c>
      <c r="FY97">
        <v>11</v>
      </c>
      <c r="FZ97">
        <v>95</v>
      </c>
      <c r="GA97">
        <f t="shared" ref="GA97:GB97" si="1503">FZ97+124</f>
        <v>219</v>
      </c>
      <c r="GB97">
        <f t="shared" si="1503"/>
        <v>343</v>
      </c>
      <c r="GC97" s="133">
        <f t="shared" si="1129"/>
        <v>1.5662100456621004E-3</v>
      </c>
    </row>
    <row r="98" spans="17:185">
      <c r="Q98" s="128" t="s">
        <v>1989</v>
      </c>
      <c r="R98">
        <v>2000</v>
      </c>
      <c r="S98">
        <v>10</v>
      </c>
      <c r="T98">
        <v>96</v>
      </c>
      <c r="U98">
        <f t="shared" si="1131"/>
        <v>204</v>
      </c>
      <c r="V98">
        <f t="shared" si="1131"/>
        <v>312</v>
      </c>
      <c r="W98" s="140">
        <f t="shared" si="1095"/>
        <v>1.5294117647058822E-3</v>
      </c>
      <c r="X98" s="140"/>
      <c r="Z98" s="128" t="s">
        <v>1935</v>
      </c>
      <c r="AA98">
        <v>2002</v>
      </c>
      <c r="AB98">
        <v>2</v>
      </c>
      <c r="AC98">
        <v>96</v>
      </c>
      <c r="AD98">
        <f t="shared" ref="AD98:AE98" si="1504">AC98+105</f>
        <v>201</v>
      </c>
      <c r="AE98">
        <f t="shared" si="1504"/>
        <v>306</v>
      </c>
      <c r="AF98" s="133">
        <f t="shared" si="1097"/>
        <v>1.5223880597014924E-3</v>
      </c>
      <c r="AI98" s="128" t="s">
        <v>1936</v>
      </c>
      <c r="AJ98">
        <v>2002</v>
      </c>
      <c r="AK98">
        <v>11</v>
      </c>
      <c r="AL98">
        <v>96</v>
      </c>
      <c r="AM98">
        <f t="shared" ref="AM98:AN98" si="1505">AL98+100</f>
        <v>196</v>
      </c>
      <c r="AN98">
        <f t="shared" si="1505"/>
        <v>296</v>
      </c>
      <c r="AO98" s="133">
        <f t="shared" si="1099"/>
        <v>1.5102040816326529E-3</v>
      </c>
      <c r="BA98" s="128" t="s">
        <v>1937</v>
      </c>
      <c r="BB98">
        <v>2004</v>
      </c>
      <c r="BC98">
        <v>10</v>
      </c>
      <c r="BD98">
        <v>96</v>
      </c>
      <c r="BE98">
        <f t="shared" si="1135"/>
        <v>233</v>
      </c>
      <c r="BF98">
        <f t="shared" si="1135"/>
        <v>370</v>
      </c>
      <c r="BG98" s="133">
        <f t="shared" si="1101"/>
        <v>1.5879828326180257E-3</v>
      </c>
      <c r="BJ98" s="128" t="s">
        <v>1938</v>
      </c>
      <c r="BK98">
        <v>2005</v>
      </c>
      <c r="BL98">
        <v>12</v>
      </c>
      <c r="BM98">
        <v>96</v>
      </c>
      <c r="BN98">
        <f t="shared" ref="BN98:BO98" si="1506">BM98+96</f>
        <v>192</v>
      </c>
      <c r="BO98">
        <f t="shared" si="1506"/>
        <v>288</v>
      </c>
      <c r="BP98" s="133">
        <f t="shared" si="1103"/>
        <v>1.5E-3</v>
      </c>
      <c r="BS98" s="128" t="s">
        <v>1939</v>
      </c>
      <c r="BT98">
        <v>2006</v>
      </c>
      <c r="BU98">
        <v>11</v>
      </c>
      <c r="BV98">
        <v>96</v>
      </c>
      <c r="BW98">
        <f t="shared" ref="BW98:BX98" si="1507">BV98+115</f>
        <v>211</v>
      </c>
      <c r="BX98">
        <f t="shared" si="1507"/>
        <v>326</v>
      </c>
      <c r="BY98" s="133">
        <f t="shared" si="1105"/>
        <v>1.5450236966824645E-3</v>
      </c>
      <c r="CK98" s="128" t="s">
        <v>1940</v>
      </c>
      <c r="CL98">
        <v>2008</v>
      </c>
      <c r="CM98">
        <v>11</v>
      </c>
      <c r="CN98">
        <v>96</v>
      </c>
      <c r="CO98">
        <f t="shared" ref="CO98:CP98" si="1508">CN98+115</f>
        <v>211</v>
      </c>
      <c r="CP98">
        <f t="shared" si="1508"/>
        <v>326</v>
      </c>
      <c r="CQ98" s="133">
        <f t="shared" si="1109"/>
        <v>1.5450236966824645E-3</v>
      </c>
      <c r="FN98" s="128" t="s">
        <v>1941</v>
      </c>
      <c r="FO98">
        <v>2018</v>
      </c>
      <c r="FP98">
        <v>3</v>
      </c>
      <c r="FQ98">
        <v>96</v>
      </c>
      <c r="FR98">
        <f t="shared" ref="FR98:FS98" si="1509">FQ98+102</f>
        <v>198</v>
      </c>
      <c r="FS98">
        <f t="shared" si="1509"/>
        <v>300</v>
      </c>
      <c r="FT98" s="133">
        <f t="shared" si="1127"/>
        <v>1.5151515151515152E-3</v>
      </c>
      <c r="FW98" s="128" t="s">
        <v>1942</v>
      </c>
      <c r="FX98">
        <v>2018</v>
      </c>
      <c r="FY98">
        <v>11</v>
      </c>
      <c r="FZ98">
        <v>96</v>
      </c>
      <c r="GA98">
        <f t="shared" ref="GA98:GB98" si="1510">FZ98+124</f>
        <v>220</v>
      </c>
      <c r="GB98">
        <f t="shared" si="1510"/>
        <v>344</v>
      </c>
      <c r="GC98" s="133">
        <f t="shared" si="1129"/>
        <v>1.5636363636363636E-3</v>
      </c>
    </row>
    <row r="99" spans="17:185">
      <c r="Q99" s="128" t="s">
        <v>1995</v>
      </c>
      <c r="R99">
        <v>2000</v>
      </c>
      <c r="S99">
        <v>10</v>
      </c>
      <c r="T99">
        <v>97</v>
      </c>
      <c r="U99">
        <f t="shared" si="1131"/>
        <v>205</v>
      </c>
      <c r="V99">
        <f t="shared" si="1131"/>
        <v>313</v>
      </c>
      <c r="W99" s="140">
        <f t="shared" si="1095"/>
        <v>1.5268292682926829E-3</v>
      </c>
      <c r="X99" s="140"/>
      <c r="Z99" s="128" t="s">
        <v>1944</v>
      </c>
      <c r="AA99">
        <v>2002</v>
      </c>
      <c r="AB99">
        <v>2</v>
      </c>
      <c r="AC99">
        <v>97</v>
      </c>
      <c r="AD99">
        <f t="shared" ref="AD99:AE99" si="1511">AC99+105</f>
        <v>202</v>
      </c>
      <c r="AE99">
        <f t="shared" si="1511"/>
        <v>307</v>
      </c>
      <c r="AF99" s="133">
        <f t="shared" si="1097"/>
        <v>1.5198019801980199E-3</v>
      </c>
      <c r="AI99" s="136" t="s">
        <v>1945</v>
      </c>
      <c r="AJ99" s="28">
        <v>2002</v>
      </c>
      <c r="AK99" s="28">
        <v>11</v>
      </c>
      <c r="AL99">
        <v>97</v>
      </c>
      <c r="AM99">
        <f t="shared" ref="AM99:AN99" si="1512">AL99+100</f>
        <v>197</v>
      </c>
      <c r="AN99">
        <f t="shared" si="1512"/>
        <v>297</v>
      </c>
      <c r="AO99" s="137">
        <f t="shared" si="1099"/>
        <v>1.5076142131979695E-3</v>
      </c>
      <c r="BA99" s="128" t="s">
        <v>1946</v>
      </c>
      <c r="BB99">
        <v>2004</v>
      </c>
      <c r="BC99">
        <v>10</v>
      </c>
      <c r="BD99">
        <v>97</v>
      </c>
      <c r="BE99">
        <f t="shared" si="1135"/>
        <v>234</v>
      </c>
      <c r="BF99">
        <f t="shared" si="1135"/>
        <v>371</v>
      </c>
      <c r="BG99" s="133">
        <f t="shared" si="1101"/>
        <v>1.5854700854700853E-3</v>
      </c>
      <c r="BS99" s="128" t="s">
        <v>1947</v>
      </c>
      <c r="BT99">
        <v>2006</v>
      </c>
      <c r="BU99">
        <v>11</v>
      </c>
      <c r="BV99">
        <v>97</v>
      </c>
      <c r="BW99">
        <f t="shared" ref="BW99:BX99" si="1513">BV99+115</f>
        <v>212</v>
      </c>
      <c r="BX99">
        <f t="shared" si="1513"/>
        <v>327</v>
      </c>
      <c r="BY99" s="133">
        <f t="shared" si="1105"/>
        <v>1.5424528301886792E-3</v>
      </c>
      <c r="CK99" s="128" t="s">
        <v>1948</v>
      </c>
      <c r="CL99">
        <v>2008</v>
      </c>
      <c r="CM99">
        <v>11</v>
      </c>
      <c r="CN99">
        <v>97</v>
      </c>
      <c r="CO99">
        <f t="shared" ref="CO99:CP99" si="1514">CN99+115</f>
        <v>212</v>
      </c>
      <c r="CP99">
        <f t="shared" si="1514"/>
        <v>327</v>
      </c>
      <c r="CQ99" s="133">
        <f t="shared" si="1109"/>
        <v>1.5424528301886792E-3</v>
      </c>
      <c r="FN99" s="128" t="s">
        <v>1949</v>
      </c>
      <c r="FO99">
        <v>2018</v>
      </c>
      <c r="FP99">
        <v>3</v>
      </c>
      <c r="FQ99">
        <v>97</v>
      </c>
      <c r="FR99">
        <f t="shared" ref="FR99:FS99" si="1515">FQ99+102</f>
        <v>199</v>
      </c>
      <c r="FS99">
        <f t="shared" si="1515"/>
        <v>301</v>
      </c>
      <c r="FT99" s="133">
        <f t="shared" si="1127"/>
        <v>1.5125628140703518E-3</v>
      </c>
      <c r="FW99" s="128" t="s">
        <v>1950</v>
      </c>
      <c r="FX99">
        <v>2018</v>
      </c>
      <c r="FY99">
        <v>11</v>
      </c>
      <c r="FZ99">
        <v>97</v>
      </c>
      <c r="GA99">
        <f t="shared" ref="GA99:GB99" si="1516">FZ99+124</f>
        <v>221</v>
      </c>
      <c r="GB99">
        <f t="shared" si="1516"/>
        <v>345</v>
      </c>
      <c r="GC99" s="133">
        <f t="shared" si="1129"/>
        <v>1.5610859728506787E-3</v>
      </c>
    </row>
    <row r="100" spans="17:185">
      <c r="Q100" s="128" t="s">
        <v>2001</v>
      </c>
      <c r="R100">
        <v>2000</v>
      </c>
      <c r="S100">
        <v>10</v>
      </c>
      <c r="T100">
        <v>98</v>
      </c>
      <c r="U100">
        <f t="shared" si="1131"/>
        <v>206</v>
      </c>
      <c r="V100">
        <f t="shared" si="1131"/>
        <v>314</v>
      </c>
      <c r="W100" s="140">
        <f t="shared" si="1095"/>
        <v>1.5242718446601942E-3</v>
      </c>
      <c r="X100" s="140"/>
      <c r="Z100" s="128" t="s">
        <v>1952</v>
      </c>
      <c r="AA100">
        <v>2002</v>
      </c>
      <c r="AB100">
        <v>2</v>
      </c>
      <c r="AC100">
        <v>98</v>
      </c>
      <c r="AD100">
        <f t="shared" ref="AD100:AE100" si="1517">AC100+105</f>
        <v>203</v>
      </c>
      <c r="AE100">
        <f t="shared" si="1517"/>
        <v>308</v>
      </c>
      <c r="AF100" s="133">
        <f t="shared" si="1097"/>
        <v>1.5172413793103448E-3</v>
      </c>
      <c r="AI100" s="128" t="s">
        <v>1953</v>
      </c>
      <c r="AJ100">
        <v>2002</v>
      </c>
      <c r="AK100">
        <v>12</v>
      </c>
      <c r="AL100">
        <v>98</v>
      </c>
      <c r="AM100">
        <f t="shared" ref="AM100:AN100" si="1518">AL100+100</f>
        <v>198</v>
      </c>
      <c r="AN100">
        <f t="shared" si="1518"/>
        <v>298</v>
      </c>
      <c r="AO100" s="133">
        <f t="shared" si="1099"/>
        <v>1.5050505050505051E-3</v>
      </c>
      <c r="BA100" s="128" t="s">
        <v>1954</v>
      </c>
      <c r="BB100">
        <v>2004</v>
      </c>
      <c r="BC100">
        <v>10</v>
      </c>
      <c r="BD100">
        <v>98</v>
      </c>
      <c r="BE100">
        <f t="shared" si="1135"/>
        <v>235</v>
      </c>
      <c r="BF100">
        <f t="shared" si="1135"/>
        <v>372</v>
      </c>
      <c r="BG100" s="133">
        <f t="shared" si="1101"/>
        <v>1.5829787234042554E-3</v>
      </c>
      <c r="BS100" s="128" t="s">
        <v>1955</v>
      </c>
      <c r="BT100">
        <v>2006</v>
      </c>
      <c r="BU100">
        <v>11</v>
      </c>
      <c r="BV100">
        <v>98</v>
      </c>
      <c r="BW100">
        <f t="shared" ref="BW100:BX100" si="1519">BV100+115</f>
        <v>213</v>
      </c>
      <c r="BX100">
        <f t="shared" si="1519"/>
        <v>328</v>
      </c>
      <c r="BY100" s="133">
        <f t="shared" si="1105"/>
        <v>1.539906103286385E-3</v>
      </c>
      <c r="CK100" s="136" t="s">
        <v>1956</v>
      </c>
      <c r="CL100" s="28">
        <v>2008</v>
      </c>
      <c r="CM100" s="28">
        <v>11</v>
      </c>
      <c r="CN100">
        <v>98</v>
      </c>
      <c r="CO100">
        <f t="shared" ref="CO100:CP100" si="1520">CN100+115</f>
        <v>213</v>
      </c>
      <c r="CP100">
        <f t="shared" si="1520"/>
        <v>328</v>
      </c>
      <c r="CQ100" s="137">
        <f t="shared" si="1109"/>
        <v>1.539906103286385E-3</v>
      </c>
      <c r="FN100" s="128" t="s">
        <v>1957</v>
      </c>
      <c r="FO100">
        <v>2018</v>
      </c>
      <c r="FP100">
        <v>3</v>
      </c>
      <c r="FQ100">
        <v>98</v>
      </c>
      <c r="FR100">
        <f t="shared" ref="FR100:FS100" si="1521">FQ100+102</f>
        <v>200</v>
      </c>
      <c r="FS100">
        <f t="shared" si="1521"/>
        <v>302</v>
      </c>
      <c r="FT100" s="133">
        <f t="shared" si="1127"/>
        <v>1.5100000000000001E-3</v>
      </c>
      <c r="FW100" s="128" t="s">
        <v>1958</v>
      </c>
      <c r="FX100">
        <v>2018</v>
      </c>
      <c r="FY100">
        <v>11</v>
      </c>
      <c r="FZ100">
        <v>98</v>
      </c>
      <c r="GA100">
        <f t="shared" ref="GA100:GB100" si="1522">FZ100+124</f>
        <v>222</v>
      </c>
      <c r="GB100">
        <f t="shared" si="1522"/>
        <v>346</v>
      </c>
      <c r="GC100" s="133">
        <f t="shared" si="1129"/>
        <v>1.5585585585585586E-3</v>
      </c>
    </row>
    <row r="101" spans="17:185">
      <c r="Q101" s="128" t="s">
        <v>2007</v>
      </c>
      <c r="R101">
        <v>2000</v>
      </c>
      <c r="S101">
        <v>10</v>
      </c>
      <c r="T101">
        <v>99</v>
      </c>
      <c r="U101">
        <f t="shared" si="1131"/>
        <v>207</v>
      </c>
      <c r="V101">
        <f t="shared" si="1131"/>
        <v>315</v>
      </c>
      <c r="W101" s="140">
        <f t="shared" si="1095"/>
        <v>1.5217391304347828E-3</v>
      </c>
      <c r="X101" s="140"/>
      <c r="Z101" s="128" t="s">
        <v>1960</v>
      </c>
      <c r="AA101">
        <v>2002</v>
      </c>
      <c r="AB101">
        <v>2</v>
      </c>
      <c r="AC101">
        <v>99</v>
      </c>
      <c r="AD101">
        <f t="shared" ref="AD101:AE101" si="1523">AC101+105</f>
        <v>204</v>
      </c>
      <c r="AE101">
        <f t="shared" si="1523"/>
        <v>309</v>
      </c>
      <c r="AF101" s="133">
        <f t="shared" si="1097"/>
        <v>1.514705882352941E-3</v>
      </c>
      <c r="AI101" s="128" t="s">
        <v>1961</v>
      </c>
      <c r="AJ101">
        <v>2002</v>
      </c>
      <c r="AK101">
        <v>12</v>
      </c>
      <c r="AL101">
        <v>99</v>
      </c>
      <c r="AM101">
        <f t="shared" ref="AM101:AN101" si="1524">AL101+100</f>
        <v>199</v>
      </c>
      <c r="AN101">
        <f t="shared" si="1524"/>
        <v>299</v>
      </c>
      <c r="AO101" s="133">
        <f t="shared" si="1099"/>
        <v>1.5025125628140702E-3</v>
      </c>
      <c r="BA101" s="128" t="s">
        <v>1962</v>
      </c>
      <c r="BB101">
        <v>2004</v>
      </c>
      <c r="BC101">
        <v>10</v>
      </c>
      <c r="BD101">
        <v>99</v>
      </c>
      <c r="BE101">
        <f t="shared" si="1135"/>
        <v>236</v>
      </c>
      <c r="BF101">
        <f t="shared" si="1135"/>
        <v>373</v>
      </c>
      <c r="BG101" s="133">
        <f t="shared" si="1101"/>
        <v>1.5805084745762713E-3</v>
      </c>
      <c r="BS101" s="128" t="s">
        <v>1963</v>
      </c>
      <c r="BT101">
        <v>2006</v>
      </c>
      <c r="BU101">
        <v>11</v>
      </c>
      <c r="BV101">
        <v>99</v>
      </c>
      <c r="BW101">
        <f t="shared" ref="BW101:BX101" si="1525">BV101+115</f>
        <v>214</v>
      </c>
      <c r="BX101">
        <f t="shared" si="1525"/>
        <v>329</v>
      </c>
      <c r="BY101" s="133">
        <f t="shared" si="1105"/>
        <v>1.5373831775700934E-3</v>
      </c>
      <c r="CK101" s="128" t="s">
        <v>1964</v>
      </c>
      <c r="CL101">
        <v>2008</v>
      </c>
      <c r="CM101">
        <v>12</v>
      </c>
      <c r="CN101">
        <v>99</v>
      </c>
      <c r="CO101">
        <f t="shared" ref="CO101:CP101" si="1526">CN101+115</f>
        <v>214</v>
      </c>
      <c r="CP101">
        <f t="shared" si="1526"/>
        <v>329</v>
      </c>
      <c r="CQ101" s="133">
        <f t="shared" si="1109"/>
        <v>1.5373831775700934E-3</v>
      </c>
      <c r="FN101" s="128" t="s">
        <v>1965</v>
      </c>
      <c r="FO101">
        <v>2018</v>
      </c>
      <c r="FP101">
        <v>3</v>
      </c>
      <c r="FQ101">
        <v>99</v>
      </c>
      <c r="FR101">
        <f t="shared" ref="FR101:FS101" si="1527">FQ101+102</f>
        <v>201</v>
      </c>
      <c r="FS101">
        <f t="shared" si="1527"/>
        <v>303</v>
      </c>
      <c r="FT101" s="133">
        <f t="shared" si="1127"/>
        <v>1.507462686567164E-3</v>
      </c>
      <c r="FW101" s="128" t="s">
        <v>1966</v>
      </c>
      <c r="FX101">
        <v>2018</v>
      </c>
      <c r="FY101">
        <v>11</v>
      </c>
      <c r="FZ101">
        <v>99</v>
      </c>
      <c r="GA101">
        <f t="shared" ref="GA101:GB101" si="1528">FZ101+124</f>
        <v>223</v>
      </c>
      <c r="GB101">
        <f t="shared" si="1528"/>
        <v>347</v>
      </c>
      <c r="GC101" s="133">
        <f t="shared" si="1129"/>
        <v>1.5560538116591929E-3</v>
      </c>
    </row>
    <row r="102" spans="17:185">
      <c r="Q102" s="128" t="s">
        <v>2012</v>
      </c>
      <c r="R102">
        <v>2000</v>
      </c>
      <c r="S102">
        <v>10</v>
      </c>
      <c r="T102">
        <v>100</v>
      </c>
      <c r="U102">
        <f t="shared" si="1131"/>
        <v>208</v>
      </c>
      <c r="V102">
        <f t="shared" si="1131"/>
        <v>316</v>
      </c>
      <c r="W102" s="140">
        <f t="shared" si="1095"/>
        <v>1.5192307692307692E-3</v>
      </c>
      <c r="X102" s="140"/>
      <c r="Z102" s="136" t="s">
        <v>1968</v>
      </c>
      <c r="AA102" s="28">
        <v>2002</v>
      </c>
      <c r="AB102" s="28">
        <v>2</v>
      </c>
      <c r="AC102">
        <v>100</v>
      </c>
      <c r="AD102">
        <f t="shared" ref="AD102:AE102" si="1529">AC102+105</f>
        <v>205</v>
      </c>
      <c r="AE102">
        <f t="shared" si="1529"/>
        <v>310</v>
      </c>
      <c r="AF102" s="137">
        <f t="shared" si="1097"/>
        <v>1.5121951219512196E-3</v>
      </c>
      <c r="AI102" s="136" t="s">
        <v>1969</v>
      </c>
      <c r="AJ102" s="28">
        <v>2003</v>
      </c>
      <c r="AK102" s="28">
        <v>2</v>
      </c>
      <c r="AL102">
        <v>100</v>
      </c>
      <c r="AM102">
        <f t="shared" ref="AM102:AN102" si="1530">AL102+100</f>
        <v>200</v>
      </c>
      <c r="AN102">
        <f t="shared" si="1530"/>
        <v>300</v>
      </c>
      <c r="AO102" s="137">
        <f>IF(AN102=0,"",AN102/AM102/1000)</f>
        <v>1.5E-3</v>
      </c>
      <c r="BA102" s="128" t="s">
        <v>1970</v>
      </c>
      <c r="BB102">
        <v>2004</v>
      </c>
      <c r="BC102">
        <v>10</v>
      </c>
      <c r="BD102">
        <v>100</v>
      </c>
      <c r="BE102">
        <f t="shared" si="1135"/>
        <v>237</v>
      </c>
      <c r="BF102">
        <f t="shared" si="1135"/>
        <v>374</v>
      </c>
      <c r="BG102" s="133">
        <f t="shared" si="1101"/>
        <v>1.5780590717299578E-3</v>
      </c>
      <c r="BS102" s="128" t="s">
        <v>1971</v>
      </c>
      <c r="BT102">
        <v>2006</v>
      </c>
      <c r="BU102">
        <v>11</v>
      </c>
      <c r="BV102">
        <v>100</v>
      </c>
      <c r="BW102">
        <f t="shared" ref="BW102:BX102" si="1531">BV102+115</f>
        <v>215</v>
      </c>
      <c r="BX102">
        <f t="shared" si="1531"/>
        <v>330</v>
      </c>
      <c r="BY102" s="133">
        <f t="shared" si="1105"/>
        <v>1.5348837209302325E-3</v>
      </c>
      <c r="CK102" s="128" t="s">
        <v>1972</v>
      </c>
      <c r="CL102">
        <v>2008</v>
      </c>
      <c r="CM102">
        <v>12</v>
      </c>
      <c r="CN102">
        <v>100</v>
      </c>
      <c r="CO102">
        <f t="shared" ref="CO102:CP102" si="1532">CN102+115</f>
        <v>215</v>
      </c>
      <c r="CP102">
        <f t="shared" si="1532"/>
        <v>330</v>
      </c>
      <c r="CQ102" s="133">
        <f t="shared" si="1109"/>
        <v>1.5348837209302325E-3</v>
      </c>
      <c r="FN102" s="128" t="s">
        <v>1973</v>
      </c>
      <c r="FO102">
        <v>2018</v>
      </c>
      <c r="FP102">
        <v>3</v>
      </c>
      <c r="FQ102">
        <v>100</v>
      </c>
      <c r="FR102">
        <f t="shared" ref="FR102:FS102" si="1533">FQ102+102</f>
        <v>202</v>
      </c>
      <c r="FS102">
        <f t="shared" si="1533"/>
        <v>304</v>
      </c>
      <c r="FT102" s="133">
        <f t="shared" si="1127"/>
        <v>1.504950495049505E-3</v>
      </c>
      <c r="FW102" s="128" t="s">
        <v>1974</v>
      </c>
      <c r="FX102">
        <v>2018</v>
      </c>
      <c r="FY102">
        <v>11</v>
      </c>
      <c r="FZ102">
        <v>100</v>
      </c>
      <c r="GA102">
        <f t="shared" ref="GA102:GB102" si="1534">FZ102+124</f>
        <v>224</v>
      </c>
      <c r="GB102">
        <f t="shared" si="1534"/>
        <v>348</v>
      </c>
      <c r="GC102" s="133">
        <f t="shared" si="1129"/>
        <v>1.5535714285714287E-3</v>
      </c>
    </row>
    <row r="103" spans="17:185">
      <c r="Q103" s="128" t="s">
        <v>2017</v>
      </c>
      <c r="R103">
        <v>2000</v>
      </c>
      <c r="S103">
        <v>11</v>
      </c>
      <c r="T103">
        <v>101</v>
      </c>
      <c r="U103">
        <f t="shared" si="1131"/>
        <v>209</v>
      </c>
      <c r="V103">
        <f t="shared" si="1131"/>
        <v>317</v>
      </c>
      <c r="W103" s="140">
        <f t="shared" si="1095"/>
        <v>1.5167464114832535E-3</v>
      </c>
      <c r="X103" s="140"/>
      <c r="Z103" s="128" t="s">
        <v>1976</v>
      </c>
      <c r="AA103">
        <v>2002</v>
      </c>
      <c r="AB103">
        <v>3</v>
      </c>
      <c r="AC103">
        <v>101</v>
      </c>
      <c r="AD103">
        <f t="shared" ref="AD103:AE103" si="1535">AC103+105</f>
        <v>206</v>
      </c>
      <c r="AE103">
        <f t="shared" si="1535"/>
        <v>311</v>
      </c>
      <c r="AF103" s="133">
        <f t="shared" si="1097"/>
        <v>1.5097087378640776E-3</v>
      </c>
      <c r="BA103" s="128" t="s">
        <v>1977</v>
      </c>
      <c r="BB103">
        <v>2004</v>
      </c>
      <c r="BC103">
        <v>10</v>
      </c>
      <c r="BD103">
        <v>101</v>
      </c>
      <c r="BE103">
        <f t="shared" si="1135"/>
        <v>238</v>
      </c>
      <c r="BF103">
        <f t="shared" si="1135"/>
        <v>375</v>
      </c>
      <c r="BG103" s="133">
        <f t="shared" si="1101"/>
        <v>1.5756302521008404E-3</v>
      </c>
      <c r="BS103" s="136" t="s">
        <v>1978</v>
      </c>
      <c r="BT103" s="28">
        <v>2006</v>
      </c>
      <c r="BU103" s="28">
        <v>11</v>
      </c>
      <c r="BV103">
        <v>101</v>
      </c>
      <c r="BW103">
        <f t="shared" ref="BW103:BX103" si="1536">BV103+115</f>
        <v>216</v>
      </c>
      <c r="BX103">
        <f t="shared" si="1536"/>
        <v>331</v>
      </c>
      <c r="BY103" s="137">
        <f t="shared" si="1105"/>
        <v>1.5324074074074075E-3</v>
      </c>
      <c r="CK103" s="128" t="s">
        <v>1979</v>
      </c>
      <c r="CL103">
        <v>2008</v>
      </c>
      <c r="CM103">
        <v>12</v>
      </c>
      <c r="CN103">
        <v>101</v>
      </c>
      <c r="CO103">
        <f t="shared" ref="CO103:CP103" si="1537">CN103+115</f>
        <v>216</v>
      </c>
      <c r="CP103">
        <f t="shared" si="1537"/>
        <v>331</v>
      </c>
      <c r="CQ103" s="133">
        <f t="shared" si="1109"/>
        <v>1.5324074074074075E-3</v>
      </c>
      <c r="FN103" s="128" t="s">
        <v>1980</v>
      </c>
      <c r="FO103">
        <v>2018</v>
      </c>
      <c r="FP103">
        <v>3</v>
      </c>
      <c r="FQ103">
        <v>101</v>
      </c>
      <c r="FR103">
        <f t="shared" ref="FR103:FS103" si="1538">FQ103+102</f>
        <v>203</v>
      </c>
      <c r="FS103">
        <f t="shared" si="1538"/>
        <v>305</v>
      </c>
      <c r="FT103" s="133">
        <f t="shared" si="1127"/>
        <v>1.5024630541871922E-3</v>
      </c>
      <c r="FW103" s="128" t="s">
        <v>1981</v>
      </c>
      <c r="FX103">
        <v>2018</v>
      </c>
      <c r="FY103">
        <v>11</v>
      </c>
      <c r="FZ103">
        <v>101</v>
      </c>
      <c r="GA103">
        <f t="shared" ref="GA103:GB103" si="1539">FZ103+124</f>
        <v>225</v>
      </c>
      <c r="GB103">
        <f t="shared" si="1539"/>
        <v>349</v>
      </c>
      <c r="GC103" s="133">
        <f t="shared" si="1129"/>
        <v>1.5511111111111112E-3</v>
      </c>
    </row>
    <row r="104" spans="17:185">
      <c r="Q104" s="136" t="s">
        <v>2022</v>
      </c>
      <c r="R104" s="28">
        <v>2000</v>
      </c>
      <c r="S104" s="28">
        <v>11</v>
      </c>
      <c r="T104">
        <v>102</v>
      </c>
      <c r="U104">
        <f t="shared" si="1131"/>
        <v>210</v>
      </c>
      <c r="V104">
        <f t="shared" si="1131"/>
        <v>318</v>
      </c>
      <c r="W104" s="141">
        <f t="shared" si="1095"/>
        <v>1.5142857142857143E-3</v>
      </c>
      <c r="X104" s="140"/>
      <c r="Z104" s="128" t="s">
        <v>1983</v>
      </c>
      <c r="AA104">
        <v>2002</v>
      </c>
      <c r="AB104">
        <v>3</v>
      </c>
      <c r="AC104">
        <v>102</v>
      </c>
      <c r="AD104">
        <f t="shared" ref="AD104:AE104" si="1540">AC104+105</f>
        <v>207</v>
      </c>
      <c r="AE104">
        <f t="shared" si="1540"/>
        <v>312</v>
      </c>
      <c r="AF104" s="133">
        <f t="shared" si="1097"/>
        <v>1.5072463768115941E-3</v>
      </c>
      <c r="BA104" s="128" t="s">
        <v>1984</v>
      </c>
      <c r="BB104">
        <v>2004</v>
      </c>
      <c r="BC104">
        <v>10</v>
      </c>
      <c r="BD104">
        <v>102</v>
      </c>
      <c r="BE104">
        <f t="shared" si="1135"/>
        <v>239</v>
      </c>
      <c r="BF104">
        <f t="shared" si="1135"/>
        <v>376</v>
      </c>
      <c r="BG104" s="133">
        <f t="shared" si="1101"/>
        <v>1.5732217573221758E-3</v>
      </c>
      <c r="BS104" s="128" t="s">
        <v>1985</v>
      </c>
      <c r="BT104">
        <v>2006</v>
      </c>
      <c r="BU104">
        <v>12</v>
      </c>
      <c r="BV104">
        <v>102</v>
      </c>
      <c r="BW104">
        <f t="shared" ref="BW104:BX104" si="1541">BV104+115</f>
        <v>217</v>
      </c>
      <c r="BX104">
        <f t="shared" si="1541"/>
        <v>332</v>
      </c>
      <c r="BY104" s="133">
        <f t="shared" si="1105"/>
        <v>1.5299539170506914E-3</v>
      </c>
      <c r="CK104" s="128" t="s">
        <v>1986</v>
      </c>
      <c r="CL104">
        <v>2008</v>
      </c>
      <c r="CM104">
        <v>12</v>
      </c>
      <c r="CN104">
        <v>102</v>
      </c>
      <c r="CO104">
        <f t="shared" ref="CO104:CP104" si="1542">CN104+115</f>
        <v>217</v>
      </c>
      <c r="CP104">
        <f t="shared" si="1542"/>
        <v>332</v>
      </c>
      <c r="CQ104" s="133">
        <f t="shared" si="1109"/>
        <v>1.5299539170506914E-3</v>
      </c>
      <c r="FN104" s="128" t="s">
        <v>1987</v>
      </c>
      <c r="FO104">
        <v>2018</v>
      </c>
      <c r="FP104">
        <v>3</v>
      </c>
      <c r="FQ104">
        <v>102</v>
      </c>
      <c r="FR104">
        <f t="shared" ref="FR104:FS104" si="1543">FQ104+102</f>
        <v>204</v>
      </c>
      <c r="FS104">
        <f t="shared" si="1543"/>
        <v>306</v>
      </c>
      <c r="FT104" s="133">
        <f t="shared" si="1127"/>
        <v>1.5E-3</v>
      </c>
      <c r="FW104" s="128" t="s">
        <v>1988</v>
      </c>
      <c r="FX104">
        <v>2018</v>
      </c>
      <c r="FY104">
        <v>11</v>
      </c>
      <c r="FZ104">
        <v>102</v>
      </c>
      <c r="GA104">
        <f t="shared" ref="GA104:GB104" si="1544">FZ104+124</f>
        <v>226</v>
      </c>
      <c r="GB104">
        <f t="shared" si="1544"/>
        <v>350</v>
      </c>
      <c r="GC104" s="133">
        <f t="shared" si="1129"/>
        <v>1.5486725663716814E-3</v>
      </c>
    </row>
    <row r="105" spans="17:185">
      <c r="Q105" s="128" t="s">
        <v>2027</v>
      </c>
      <c r="R105">
        <v>2000</v>
      </c>
      <c r="S105">
        <v>12</v>
      </c>
      <c r="T105">
        <v>103</v>
      </c>
      <c r="U105">
        <f t="shared" si="1131"/>
        <v>211</v>
      </c>
      <c r="V105">
        <f t="shared" si="1131"/>
        <v>319</v>
      </c>
      <c r="W105" s="140">
        <f t="shared" si="1095"/>
        <v>1.5118483412322275E-3</v>
      </c>
      <c r="X105" s="140"/>
      <c r="Z105" s="128" t="s">
        <v>1990</v>
      </c>
      <c r="AA105">
        <v>2002</v>
      </c>
      <c r="AB105">
        <v>3</v>
      </c>
      <c r="AC105">
        <v>103</v>
      </c>
      <c r="AD105">
        <f t="shared" ref="AD105:AE105" si="1545">AC105+105</f>
        <v>208</v>
      </c>
      <c r="AE105">
        <f t="shared" si="1545"/>
        <v>313</v>
      </c>
      <c r="AF105" s="133">
        <f t="shared" si="1097"/>
        <v>1.5048076923076922E-3</v>
      </c>
      <c r="BA105" s="128" t="s">
        <v>1991</v>
      </c>
      <c r="BB105">
        <v>2004</v>
      </c>
      <c r="BC105">
        <v>10</v>
      </c>
      <c r="BD105">
        <v>103</v>
      </c>
      <c r="BE105">
        <f t="shared" si="1135"/>
        <v>240</v>
      </c>
      <c r="BF105">
        <f t="shared" si="1135"/>
        <v>377</v>
      </c>
      <c r="BG105" s="133">
        <f t="shared" si="1101"/>
        <v>1.5708333333333334E-3</v>
      </c>
      <c r="BS105" s="128" t="s">
        <v>1992</v>
      </c>
      <c r="BT105">
        <v>2006</v>
      </c>
      <c r="BU105">
        <v>12</v>
      </c>
      <c r="BV105">
        <v>103</v>
      </c>
      <c r="BW105">
        <f t="shared" ref="BW105:BX105" si="1546">BV105+115</f>
        <v>218</v>
      </c>
      <c r="BX105">
        <f t="shared" si="1546"/>
        <v>333</v>
      </c>
      <c r="BY105" s="133">
        <f t="shared" si="1105"/>
        <v>1.5275229357798166E-3</v>
      </c>
      <c r="CK105" s="128" t="s">
        <v>1993</v>
      </c>
      <c r="CL105">
        <v>2008</v>
      </c>
      <c r="CM105">
        <v>12</v>
      </c>
      <c r="CN105">
        <v>103</v>
      </c>
      <c r="CO105">
        <f t="shared" ref="CO105:CP105" si="1547">CN105+115</f>
        <v>218</v>
      </c>
      <c r="CP105">
        <f t="shared" si="1547"/>
        <v>333</v>
      </c>
      <c r="CQ105" s="133">
        <f t="shared" si="1109"/>
        <v>1.5275229357798166E-3</v>
      </c>
      <c r="FW105" s="128" t="s">
        <v>1994</v>
      </c>
      <c r="FX105">
        <v>2018</v>
      </c>
      <c r="FY105">
        <v>11</v>
      </c>
      <c r="FZ105">
        <v>103</v>
      </c>
      <c r="GA105">
        <f t="shared" ref="GA105:GB105" si="1548">FZ105+124</f>
        <v>227</v>
      </c>
      <c r="GB105">
        <f t="shared" si="1548"/>
        <v>351</v>
      </c>
      <c r="GC105" s="133">
        <f t="shared" si="1129"/>
        <v>1.5462555066079295E-3</v>
      </c>
    </row>
    <row r="106" spans="17:185">
      <c r="Q106" s="128" t="s">
        <v>2032</v>
      </c>
      <c r="R106">
        <v>2000</v>
      </c>
      <c r="S106">
        <v>12</v>
      </c>
      <c r="T106">
        <v>104</v>
      </c>
      <c r="U106">
        <f t="shared" si="1131"/>
        <v>212</v>
      </c>
      <c r="V106">
        <f t="shared" si="1131"/>
        <v>320</v>
      </c>
      <c r="W106" s="140">
        <f t="shared" si="1095"/>
        <v>1.5094339622641511E-3</v>
      </c>
      <c r="X106" s="140"/>
      <c r="Z106" s="128" t="s">
        <v>1996</v>
      </c>
      <c r="AA106">
        <v>2002</v>
      </c>
      <c r="AB106">
        <v>3</v>
      </c>
      <c r="AC106">
        <v>104</v>
      </c>
      <c r="AD106">
        <f t="shared" ref="AD106:AE106" si="1549">AC106+105</f>
        <v>209</v>
      </c>
      <c r="AE106">
        <f t="shared" si="1549"/>
        <v>314</v>
      </c>
      <c r="AF106" s="133">
        <f t="shared" si="1097"/>
        <v>1.5023923444976077E-3</v>
      </c>
      <c r="BA106" s="128" t="s">
        <v>1997</v>
      </c>
      <c r="BB106">
        <v>2004</v>
      </c>
      <c r="BC106">
        <v>10</v>
      </c>
      <c r="BD106">
        <v>104</v>
      </c>
      <c r="BE106">
        <f t="shared" si="1135"/>
        <v>241</v>
      </c>
      <c r="BF106">
        <f t="shared" si="1135"/>
        <v>378</v>
      </c>
      <c r="BG106" s="133">
        <f t="shared" si="1101"/>
        <v>1.5684647302904565E-3</v>
      </c>
      <c r="BS106" s="128" t="s">
        <v>1998</v>
      </c>
      <c r="BT106">
        <v>2006</v>
      </c>
      <c r="BU106">
        <v>12</v>
      </c>
      <c r="BV106">
        <v>104</v>
      </c>
      <c r="BW106">
        <f t="shared" ref="BW106:BX106" si="1550">BV106+115</f>
        <v>219</v>
      </c>
      <c r="BX106">
        <f t="shared" si="1550"/>
        <v>334</v>
      </c>
      <c r="BY106" s="133">
        <f t="shared" si="1105"/>
        <v>1.5251141552511415E-3</v>
      </c>
      <c r="CK106" s="128" t="s">
        <v>1999</v>
      </c>
      <c r="CL106">
        <v>2008</v>
      </c>
      <c r="CM106">
        <v>12</v>
      </c>
      <c r="CN106">
        <v>104</v>
      </c>
      <c r="CO106">
        <f t="shared" ref="CO106:CP106" si="1551">CN106+115</f>
        <v>219</v>
      </c>
      <c r="CP106">
        <f t="shared" si="1551"/>
        <v>334</v>
      </c>
      <c r="CQ106" s="133">
        <f t="shared" si="1109"/>
        <v>1.5251141552511415E-3</v>
      </c>
      <c r="FW106" s="128" t="s">
        <v>2000</v>
      </c>
      <c r="FX106">
        <v>2018</v>
      </c>
      <c r="FY106">
        <v>11</v>
      </c>
      <c r="FZ106">
        <v>104</v>
      </c>
      <c r="GA106">
        <f t="shared" ref="GA106:GB106" si="1552">FZ106+124</f>
        <v>228</v>
      </c>
      <c r="GB106">
        <f t="shared" si="1552"/>
        <v>352</v>
      </c>
      <c r="GC106" s="133">
        <f t="shared" si="1129"/>
        <v>1.543859649122807E-3</v>
      </c>
    </row>
    <row r="107" spans="17:185">
      <c r="Q107" s="128" t="s">
        <v>2037</v>
      </c>
      <c r="R107">
        <v>2000</v>
      </c>
      <c r="S107">
        <v>12</v>
      </c>
      <c r="T107">
        <v>105</v>
      </c>
      <c r="U107">
        <f t="shared" si="1131"/>
        <v>213</v>
      </c>
      <c r="V107">
        <f t="shared" si="1131"/>
        <v>321</v>
      </c>
      <c r="W107" s="140">
        <f t="shared" si="1095"/>
        <v>1.5070422535211267E-3</v>
      </c>
      <c r="X107" s="140"/>
      <c r="Z107" s="128" t="s">
        <v>2002</v>
      </c>
      <c r="AA107">
        <v>2002</v>
      </c>
      <c r="AB107">
        <v>3</v>
      </c>
      <c r="AC107">
        <v>105</v>
      </c>
      <c r="AD107">
        <f t="shared" ref="AD107:AE107" si="1553">AC107+105</f>
        <v>210</v>
      </c>
      <c r="AE107">
        <f t="shared" si="1553"/>
        <v>315</v>
      </c>
      <c r="AF107" s="133">
        <f t="shared" si="1097"/>
        <v>1.5E-3</v>
      </c>
      <c r="BA107" s="128" t="s">
        <v>2003</v>
      </c>
      <c r="BB107">
        <v>2004</v>
      </c>
      <c r="BC107">
        <v>11</v>
      </c>
      <c r="BD107">
        <v>105</v>
      </c>
      <c r="BE107">
        <f t="shared" si="1135"/>
        <v>242</v>
      </c>
      <c r="BF107">
        <f t="shared" si="1135"/>
        <v>379</v>
      </c>
      <c r="BG107" s="133">
        <f t="shared" si="1101"/>
        <v>1.5661157024793389E-3</v>
      </c>
      <c r="BS107" s="128" t="s">
        <v>2004</v>
      </c>
      <c r="BT107">
        <v>2006</v>
      </c>
      <c r="BU107">
        <v>12</v>
      </c>
      <c r="BV107">
        <v>105</v>
      </c>
      <c r="BW107">
        <f t="shared" ref="BW107:BX107" si="1554">BV107+115</f>
        <v>220</v>
      </c>
      <c r="BX107">
        <f t="shared" si="1554"/>
        <v>335</v>
      </c>
      <c r="BY107" s="133">
        <f t="shared" si="1105"/>
        <v>1.5227272727272726E-3</v>
      </c>
      <c r="CK107" s="128" t="s">
        <v>2005</v>
      </c>
      <c r="CL107">
        <v>2008</v>
      </c>
      <c r="CM107">
        <v>12</v>
      </c>
      <c r="CN107">
        <v>105</v>
      </c>
      <c r="CO107">
        <f t="shared" ref="CO107:CP107" si="1555">CN107+115</f>
        <v>220</v>
      </c>
      <c r="CP107">
        <f t="shared" si="1555"/>
        <v>335</v>
      </c>
      <c r="CQ107" s="133">
        <f t="shared" si="1109"/>
        <v>1.5227272727272726E-3</v>
      </c>
      <c r="FW107" s="128" t="s">
        <v>2006</v>
      </c>
      <c r="FX107">
        <v>2018</v>
      </c>
      <c r="FY107">
        <v>11</v>
      </c>
      <c r="FZ107">
        <v>105</v>
      </c>
      <c r="GA107">
        <f t="shared" ref="GA107:GB107" si="1556">FZ107+124</f>
        <v>229</v>
      </c>
      <c r="GB107">
        <f t="shared" si="1556"/>
        <v>353</v>
      </c>
      <c r="GC107" s="133">
        <f t="shared" si="1129"/>
        <v>1.5414847161572052E-3</v>
      </c>
    </row>
    <row r="108" spans="17:185">
      <c r="Q108" s="128" t="s">
        <v>2042</v>
      </c>
      <c r="R108">
        <v>2001</v>
      </c>
      <c r="S108">
        <v>2</v>
      </c>
      <c r="T108">
        <v>106</v>
      </c>
      <c r="U108">
        <f t="shared" si="1131"/>
        <v>214</v>
      </c>
      <c r="V108">
        <f t="shared" si="1131"/>
        <v>322</v>
      </c>
      <c r="W108" s="140">
        <f>IF(V108=0,"",V108/U108/1000)</f>
        <v>1.5046728971962618E-3</v>
      </c>
      <c r="X108" s="140"/>
      <c r="BA108" s="128" t="s">
        <v>2008</v>
      </c>
      <c r="BB108">
        <v>2004</v>
      </c>
      <c r="BC108">
        <v>11</v>
      </c>
      <c r="BD108">
        <v>106</v>
      </c>
      <c r="BE108">
        <f t="shared" si="1135"/>
        <v>243</v>
      </c>
      <c r="BF108">
        <f t="shared" si="1135"/>
        <v>380</v>
      </c>
      <c r="BG108" s="133">
        <f t="shared" si="1101"/>
        <v>1.5637860082304527E-3</v>
      </c>
      <c r="BS108" s="128" t="s">
        <v>2009</v>
      </c>
      <c r="BT108">
        <v>2007</v>
      </c>
      <c r="BU108">
        <v>1</v>
      </c>
      <c r="BV108">
        <v>106</v>
      </c>
      <c r="BW108">
        <f t="shared" ref="BW108:BX108" si="1557">BV108+115</f>
        <v>221</v>
      </c>
      <c r="BX108">
        <f t="shared" si="1557"/>
        <v>336</v>
      </c>
      <c r="BY108" s="133">
        <f t="shared" si="1105"/>
        <v>1.5203619909502262E-3</v>
      </c>
      <c r="CK108" s="128" t="s">
        <v>2010</v>
      </c>
      <c r="CL108">
        <v>2008</v>
      </c>
      <c r="CM108">
        <v>12</v>
      </c>
      <c r="CN108">
        <v>106</v>
      </c>
      <c r="CO108">
        <f t="shared" ref="CO108:CP108" si="1558">CN108+115</f>
        <v>221</v>
      </c>
      <c r="CP108">
        <f t="shared" si="1558"/>
        <v>336</v>
      </c>
      <c r="CQ108" s="133">
        <f t="shared" si="1109"/>
        <v>1.5203619909502262E-3</v>
      </c>
      <c r="FW108" s="136" t="s">
        <v>2011</v>
      </c>
      <c r="FX108" s="28">
        <v>2018</v>
      </c>
      <c r="FY108" s="28">
        <v>11</v>
      </c>
      <c r="FZ108">
        <v>106</v>
      </c>
      <c r="GA108">
        <f t="shared" ref="GA108:GB108" si="1559">FZ108+124</f>
        <v>230</v>
      </c>
      <c r="GB108">
        <f t="shared" si="1559"/>
        <v>354</v>
      </c>
      <c r="GC108" s="137">
        <f t="shared" si="1129"/>
        <v>1.5391304347826087E-3</v>
      </c>
    </row>
    <row r="109" spans="17:185">
      <c r="Q109" s="136" t="s">
        <v>2047</v>
      </c>
      <c r="R109" s="28">
        <v>2001</v>
      </c>
      <c r="S109" s="28">
        <v>2</v>
      </c>
      <c r="T109">
        <v>107</v>
      </c>
      <c r="U109">
        <f t="shared" si="1131"/>
        <v>215</v>
      </c>
      <c r="V109">
        <f t="shared" si="1131"/>
        <v>323</v>
      </c>
      <c r="W109" s="141">
        <f>IF(V109=0,"",V109/U109/1000)</f>
        <v>1.5023255813953488E-3</v>
      </c>
      <c r="X109" s="140"/>
      <c r="BA109" s="128" t="s">
        <v>2013</v>
      </c>
      <c r="BB109">
        <v>2004</v>
      </c>
      <c r="BC109">
        <v>11</v>
      </c>
      <c r="BD109">
        <v>107</v>
      </c>
      <c r="BE109">
        <f t="shared" si="1135"/>
        <v>244</v>
      </c>
      <c r="BF109">
        <f t="shared" si="1135"/>
        <v>381</v>
      </c>
      <c r="BG109" s="133">
        <f t="shared" si="1101"/>
        <v>1.5614754098360656E-3</v>
      </c>
      <c r="BS109" s="128" t="s">
        <v>2014</v>
      </c>
      <c r="BT109">
        <v>2007</v>
      </c>
      <c r="BU109">
        <v>1</v>
      </c>
      <c r="BV109">
        <v>107</v>
      </c>
      <c r="BW109">
        <f t="shared" ref="BW109:BX109" si="1560">BV109+115</f>
        <v>222</v>
      </c>
      <c r="BX109">
        <f t="shared" si="1560"/>
        <v>337</v>
      </c>
      <c r="BY109" s="133">
        <f t="shared" si="1105"/>
        <v>1.518018018018018E-3</v>
      </c>
      <c r="CK109" s="128" t="s">
        <v>2015</v>
      </c>
      <c r="CL109">
        <v>2009</v>
      </c>
      <c r="CM109">
        <v>1</v>
      </c>
      <c r="CN109">
        <v>107</v>
      </c>
      <c r="CO109">
        <f t="shared" ref="CO109:CP109" si="1561">CN109+115</f>
        <v>222</v>
      </c>
      <c r="CP109">
        <f t="shared" si="1561"/>
        <v>337</v>
      </c>
      <c r="CQ109" s="133">
        <f t="shared" si="1109"/>
        <v>1.518018018018018E-3</v>
      </c>
      <c r="FW109" s="128" t="s">
        <v>2016</v>
      </c>
      <c r="FX109">
        <v>2018</v>
      </c>
      <c r="FY109">
        <v>12</v>
      </c>
      <c r="FZ109">
        <v>107</v>
      </c>
      <c r="GA109">
        <f t="shared" ref="GA109:GB109" si="1562">FZ109+124</f>
        <v>231</v>
      </c>
      <c r="GB109">
        <f t="shared" si="1562"/>
        <v>355</v>
      </c>
      <c r="GC109" s="133">
        <f t="shared" si="1129"/>
        <v>1.5367965367965369E-3</v>
      </c>
    </row>
    <row r="110" spans="17:185">
      <c r="Q110" s="128" t="s">
        <v>2051</v>
      </c>
      <c r="R110">
        <v>2001</v>
      </c>
      <c r="S110">
        <v>3</v>
      </c>
      <c r="T110">
        <v>108</v>
      </c>
      <c r="U110">
        <f t="shared" si="1131"/>
        <v>216</v>
      </c>
      <c r="V110">
        <f t="shared" si="1131"/>
        <v>324</v>
      </c>
      <c r="W110" s="140">
        <f>IF(V110=0,"",V110/U110/1000)</f>
        <v>1.5E-3</v>
      </c>
      <c r="X110" s="140"/>
      <c r="BA110" s="128" t="s">
        <v>2018</v>
      </c>
      <c r="BB110">
        <v>2004</v>
      </c>
      <c r="BC110">
        <v>11</v>
      </c>
      <c r="BD110">
        <v>108</v>
      </c>
      <c r="BE110">
        <f t="shared" si="1135"/>
        <v>245</v>
      </c>
      <c r="BF110">
        <f t="shared" si="1135"/>
        <v>382</v>
      </c>
      <c r="BG110" s="133">
        <f t="shared" si="1101"/>
        <v>1.5591836734693879E-3</v>
      </c>
      <c r="BS110" s="128" t="s">
        <v>2019</v>
      </c>
      <c r="BT110">
        <v>2007</v>
      </c>
      <c r="BU110">
        <v>1</v>
      </c>
      <c r="BV110">
        <v>108</v>
      </c>
      <c r="BW110">
        <f t="shared" ref="BW110:BX110" si="1563">BV110+115</f>
        <v>223</v>
      </c>
      <c r="BX110">
        <f t="shared" si="1563"/>
        <v>338</v>
      </c>
      <c r="BY110" s="133">
        <f t="shared" si="1105"/>
        <v>1.515695067264574E-3</v>
      </c>
      <c r="CK110" s="128" t="s">
        <v>2020</v>
      </c>
      <c r="CL110">
        <v>2009</v>
      </c>
      <c r="CM110">
        <v>1</v>
      </c>
      <c r="CN110">
        <v>108</v>
      </c>
      <c r="CO110">
        <f t="shared" ref="CO110:CP110" si="1564">CN110+115</f>
        <v>223</v>
      </c>
      <c r="CP110">
        <f t="shared" si="1564"/>
        <v>338</v>
      </c>
      <c r="CQ110" s="133">
        <f t="shared" si="1109"/>
        <v>1.515695067264574E-3</v>
      </c>
      <c r="FW110" s="128" t="s">
        <v>2021</v>
      </c>
      <c r="FX110">
        <v>2018</v>
      </c>
      <c r="FY110">
        <v>12</v>
      </c>
      <c r="FZ110">
        <v>108</v>
      </c>
      <c r="GA110">
        <f t="shared" ref="GA110:GB110" si="1565">FZ110+124</f>
        <v>232</v>
      </c>
      <c r="GB110">
        <f t="shared" si="1565"/>
        <v>356</v>
      </c>
      <c r="GC110" s="133">
        <f t="shared" si="1129"/>
        <v>1.5344827586206897E-3</v>
      </c>
    </row>
    <row r="111" spans="17:185">
      <c r="BA111" s="128" t="s">
        <v>2023</v>
      </c>
      <c r="BB111">
        <v>2004</v>
      </c>
      <c r="BC111">
        <v>11</v>
      </c>
      <c r="BD111">
        <v>109</v>
      </c>
      <c r="BE111">
        <f t="shared" si="1135"/>
        <v>246</v>
      </c>
      <c r="BF111">
        <f t="shared" si="1135"/>
        <v>383</v>
      </c>
      <c r="BG111" s="133">
        <f t="shared" si="1101"/>
        <v>1.5569105691056911E-3</v>
      </c>
      <c r="BS111" s="128" t="s">
        <v>2024</v>
      </c>
      <c r="BT111">
        <v>2007</v>
      </c>
      <c r="BU111">
        <v>1</v>
      </c>
      <c r="BV111">
        <v>109</v>
      </c>
      <c r="BW111">
        <f t="shared" ref="BW111:BX111" si="1566">BV111+115</f>
        <v>224</v>
      </c>
      <c r="BX111">
        <f t="shared" si="1566"/>
        <v>339</v>
      </c>
      <c r="BY111" s="133">
        <f t="shared" si="1105"/>
        <v>1.5133928571428572E-3</v>
      </c>
      <c r="CK111" s="128" t="s">
        <v>2025</v>
      </c>
      <c r="CL111">
        <v>2009</v>
      </c>
      <c r="CM111">
        <v>1</v>
      </c>
      <c r="CN111">
        <v>109</v>
      </c>
      <c r="CO111">
        <f t="shared" ref="CO111:CP111" si="1567">CN111+115</f>
        <v>224</v>
      </c>
      <c r="CP111">
        <f t="shared" si="1567"/>
        <v>339</v>
      </c>
      <c r="CQ111" s="133">
        <f t="shared" si="1109"/>
        <v>1.5133928571428572E-3</v>
      </c>
      <c r="FW111" s="128" t="s">
        <v>2026</v>
      </c>
      <c r="FX111">
        <v>2018</v>
      </c>
      <c r="FY111">
        <v>12</v>
      </c>
      <c r="FZ111">
        <v>109</v>
      </c>
      <c r="GA111">
        <f t="shared" ref="GA111:GB111" si="1568">FZ111+124</f>
        <v>233</v>
      </c>
      <c r="GB111">
        <f t="shared" si="1568"/>
        <v>357</v>
      </c>
      <c r="GC111" s="133">
        <f t="shared" si="1129"/>
        <v>1.5321888412017169E-3</v>
      </c>
    </row>
    <row r="112" spans="17:185">
      <c r="BA112" s="128" t="s">
        <v>2028</v>
      </c>
      <c r="BB112">
        <v>2004</v>
      </c>
      <c r="BC112">
        <v>11</v>
      </c>
      <c r="BD112">
        <v>110</v>
      </c>
      <c r="BE112">
        <f t="shared" si="1135"/>
        <v>247</v>
      </c>
      <c r="BF112">
        <f t="shared" si="1135"/>
        <v>384</v>
      </c>
      <c r="BG112" s="133">
        <f t="shared" si="1101"/>
        <v>1.5546558704453441E-3</v>
      </c>
      <c r="BS112" s="128" t="s">
        <v>2029</v>
      </c>
      <c r="BT112">
        <v>2007</v>
      </c>
      <c r="BU112">
        <v>2</v>
      </c>
      <c r="BV112">
        <v>110</v>
      </c>
      <c r="BW112">
        <f t="shared" ref="BW112:BX112" si="1569">BV112+115</f>
        <v>225</v>
      </c>
      <c r="BX112">
        <f t="shared" si="1569"/>
        <v>340</v>
      </c>
      <c r="BY112" s="133">
        <f t="shared" si="1105"/>
        <v>1.5111111111111111E-3</v>
      </c>
      <c r="CK112" s="136" t="s">
        <v>2030</v>
      </c>
      <c r="CL112" s="28">
        <v>2009</v>
      </c>
      <c r="CM112" s="28">
        <v>2</v>
      </c>
      <c r="CN112">
        <v>110</v>
      </c>
      <c r="CO112">
        <f t="shared" ref="CO112:CP112" si="1570">CN112+115</f>
        <v>225</v>
      </c>
      <c r="CP112">
        <f t="shared" si="1570"/>
        <v>340</v>
      </c>
      <c r="CQ112" s="137">
        <f t="shared" si="1109"/>
        <v>1.5111111111111111E-3</v>
      </c>
      <c r="FW112" s="128" t="s">
        <v>2031</v>
      </c>
      <c r="FX112">
        <v>2018</v>
      </c>
      <c r="FY112">
        <v>12</v>
      </c>
      <c r="FZ112">
        <v>110</v>
      </c>
      <c r="GA112">
        <f t="shared" ref="GA112:GB112" si="1571">FZ112+124</f>
        <v>234</v>
      </c>
      <c r="GB112">
        <f t="shared" si="1571"/>
        <v>358</v>
      </c>
      <c r="GC112" s="133">
        <f t="shared" si="1129"/>
        <v>1.5299145299145298E-3</v>
      </c>
    </row>
    <row r="113" spans="53:185">
      <c r="BA113" s="128" t="s">
        <v>2033</v>
      </c>
      <c r="BB113">
        <v>2004</v>
      </c>
      <c r="BC113">
        <v>11</v>
      </c>
      <c r="BD113">
        <v>111</v>
      </c>
      <c r="BE113">
        <f t="shared" si="1135"/>
        <v>248</v>
      </c>
      <c r="BF113">
        <f t="shared" si="1135"/>
        <v>385</v>
      </c>
      <c r="BG113" s="133">
        <f t="shared" si="1101"/>
        <v>1.5524193548387098E-3</v>
      </c>
      <c r="BS113" s="136" t="s">
        <v>2034</v>
      </c>
      <c r="BT113" s="28">
        <v>2007</v>
      </c>
      <c r="BU113" s="28">
        <v>2</v>
      </c>
      <c r="BV113">
        <v>111</v>
      </c>
      <c r="BW113">
        <f t="shared" ref="BW113:BX113" si="1572">BV113+115</f>
        <v>226</v>
      </c>
      <c r="BX113">
        <f t="shared" si="1572"/>
        <v>341</v>
      </c>
      <c r="BY113" s="137">
        <f t="shared" si="1105"/>
        <v>1.508849557522124E-3</v>
      </c>
      <c r="CK113" s="128" t="s">
        <v>2035</v>
      </c>
      <c r="CL113">
        <v>2009</v>
      </c>
      <c r="CM113">
        <v>3</v>
      </c>
      <c r="CN113">
        <v>111</v>
      </c>
      <c r="CO113">
        <f t="shared" ref="CO113:CP113" si="1573">CN113+115</f>
        <v>226</v>
      </c>
      <c r="CP113">
        <f t="shared" si="1573"/>
        <v>341</v>
      </c>
      <c r="CQ113" s="133">
        <f t="shared" si="1109"/>
        <v>1.508849557522124E-3</v>
      </c>
      <c r="FW113" s="128" t="s">
        <v>2036</v>
      </c>
      <c r="FX113">
        <v>2018</v>
      </c>
      <c r="FY113">
        <v>12</v>
      </c>
      <c r="FZ113">
        <v>111</v>
      </c>
      <c r="GA113">
        <f t="shared" ref="GA113:GB113" si="1574">FZ113+124</f>
        <v>235</v>
      </c>
      <c r="GB113">
        <f t="shared" si="1574"/>
        <v>359</v>
      </c>
      <c r="GC113" s="133">
        <f t="shared" si="1129"/>
        <v>1.5276595744680853E-3</v>
      </c>
    </row>
    <row r="114" spans="53:185">
      <c r="BA114" s="128" t="s">
        <v>2038</v>
      </c>
      <c r="BB114">
        <v>2004</v>
      </c>
      <c r="BC114">
        <v>11</v>
      </c>
      <c r="BD114">
        <v>112</v>
      </c>
      <c r="BE114">
        <f t="shared" si="1135"/>
        <v>249</v>
      </c>
      <c r="BF114">
        <f t="shared" si="1135"/>
        <v>386</v>
      </c>
      <c r="BG114" s="133">
        <f t="shared" si="1101"/>
        <v>1.5502008032128513E-3</v>
      </c>
      <c r="BS114" s="128" t="s">
        <v>2039</v>
      </c>
      <c r="BT114">
        <v>2007</v>
      </c>
      <c r="BU114">
        <v>3</v>
      </c>
      <c r="BV114">
        <v>112</v>
      </c>
      <c r="BW114">
        <f t="shared" ref="BW114:BX114" si="1575">BV114+115</f>
        <v>227</v>
      </c>
      <c r="BX114">
        <f t="shared" si="1575"/>
        <v>342</v>
      </c>
      <c r="BY114" s="133">
        <f t="shared" si="1105"/>
        <v>1.5066079295154185E-3</v>
      </c>
      <c r="CK114" s="128" t="s">
        <v>2040</v>
      </c>
      <c r="CL114">
        <v>2009</v>
      </c>
      <c r="CM114">
        <v>3</v>
      </c>
      <c r="CN114">
        <v>112</v>
      </c>
      <c r="CO114">
        <f t="shared" ref="CO114:CP114" si="1576">CN114+115</f>
        <v>227</v>
      </c>
      <c r="CP114">
        <f t="shared" si="1576"/>
        <v>342</v>
      </c>
      <c r="CQ114" s="133">
        <f t="shared" si="1109"/>
        <v>1.5066079295154185E-3</v>
      </c>
      <c r="FW114" s="128" t="s">
        <v>2041</v>
      </c>
      <c r="FX114">
        <v>2018</v>
      </c>
      <c r="FY114">
        <v>12</v>
      </c>
      <c r="FZ114">
        <v>112</v>
      </c>
      <c r="GA114">
        <f t="shared" ref="GA114:GB114" si="1577">FZ114+124</f>
        <v>236</v>
      </c>
      <c r="GB114">
        <f t="shared" si="1577"/>
        <v>360</v>
      </c>
      <c r="GC114" s="133">
        <f t="shared" si="1129"/>
        <v>1.5254237288135593E-3</v>
      </c>
    </row>
    <row r="115" spans="53:185">
      <c r="BA115" s="128" t="s">
        <v>2043</v>
      </c>
      <c r="BB115">
        <v>2004</v>
      </c>
      <c r="BC115">
        <v>11</v>
      </c>
      <c r="BD115">
        <v>113</v>
      </c>
      <c r="BE115">
        <f t="shared" si="1135"/>
        <v>250</v>
      </c>
      <c r="BF115">
        <f t="shared" si="1135"/>
        <v>387</v>
      </c>
      <c r="BG115" s="133">
        <f t="shared" si="1101"/>
        <v>1.5480000000000001E-3</v>
      </c>
      <c r="BS115" s="128" t="s">
        <v>2044</v>
      </c>
      <c r="BT115">
        <v>2007</v>
      </c>
      <c r="BU115">
        <v>3</v>
      </c>
      <c r="BV115">
        <v>113</v>
      </c>
      <c r="BW115">
        <f t="shared" ref="BW115:BX115" si="1578">BV115+115</f>
        <v>228</v>
      </c>
      <c r="BX115">
        <f t="shared" si="1578"/>
        <v>343</v>
      </c>
      <c r="BY115" s="133">
        <f t="shared" si="1105"/>
        <v>1.5043859649122805E-3</v>
      </c>
      <c r="CK115" s="128" t="s">
        <v>2045</v>
      </c>
      <c r="CL115">
        <v>2009</v>
      </c>
      <c r="CM115">
        <v>3</v>
      </c>
      <c r="CN115">
        <v>113</v>
      </c>
      <c r="CO115">
        <f t="shared" ref="CO115:CP115" si="1579">CN115+115</f>
        <v>228</v>
      </c>
      <c r="CP115">
        <f t="shared" si="1579"/>
        <v>343</v>
      </c>
      <c r="CQ115" s="133">
        <f t="shared" si="1109"/>
        <v>1.5043859649122805E-3</v>
      </c>
      <c r="FW115" s="128" t="s">
        <v>2046</v>
      </c>
      <c r="FX115">
        <v>2018</v>
      </c>
      <c r="FY115">
        <v>12</v>
      </c>
      <c r="FZ115">
        <v>113</v>
      </c>
      <c r="GA115">
        <f t="shared" ref="GA115:GB115" si="1580">FZ115+124</f>
        <v>237</v>
      </c>
      <c r="GB115">
        <f t="shared" si="1580"/>
        <v>361</v>
      </c>
      <c r="GC115" s="133">
        <f t="shared" si="1129"/>
        <v>1.5232067510548525E-3</v>
      </c>
    </row>
    <row r="116" spans="53:185">
      <c r="BA116" s="128" t="s">
        <v>2048</v>
      </c>
      <c r="BB116">
        <v>2004</v>
      </c>
      <c r="BC116">
        <v>11</v>
      </c>
      <c r="BD116">
        <v>114</v>
      </c>
      <c r="BE116">
        <f t="shared" si="1135"/>
        <v>251</v>
      </c>
      <c r="BF116">
        <f t="shared" si="1135"/>
        <v>388</v>
      </c>
      <c r="BG116" s="133">
        <f t="shared" si="1101"/>
        <v>1.5458167330677291E-3</v>
      </c>
      <c r="BS116" s="128" t="s">
        <v>2049</v>
      </c>
      <c r="BT116">
        <v>2007</v>
      </c>
      <c r="BU116">
        <v>3</v>
      </c>
      <c r="BV116">
        <v>114</v>
      </c>
      <c r="BW116">
        <f t="shared" ref="BW116:BX116" si="1581">BV116+115</f>
        <v>229</v>
      </c>
      <c r="BX116">
        <f t="shared" si="1581"/>
        <v>344</v>
      </c>
      <c r="BY116" s="133">
        <f t="shared" si="1105"/>
        <v>1.5021834061135371E-3</v>
      </c>
      <c r="FW116" s="128" t="s">
        <v>2050</v>
      </c>
      <c r="FX116">
        <v>2018</v>
      </c>
      <c r="FY116">
        <v>12</v>
      </c>
      <c r="FZ116">
        <v>114</v>
      </c>
      <c r="GA116">
        <f t="shared" ref="GA116:GB116" si="1582">FZ116+124</f>
        <v>238</v>
      </c>
      <c r="GB116">
        <f t="shared" si="1582"/>
        <v>362</v>
      </c>
      <c r="GC116" s="133">
        <f t="shared" si="1129"/>
        <v>1.5210084033613445E-3</v>
      </c>
    </row>
    <row r="117" spans="53:185">
      <c r="BA117" s="128" t="s">
        <v>2052</v>
      </c>
      <c r="BB117">
        <v>2004</v>
      </c>
      <c r="BC117">
        <v>11</v>
      </c>
      <c r="BD117">
        <v>115</v>
      </c>
      <c r="BE117">
        <f t="shared" si="1135"/>
        <v>252</v>
      </c>
      <c r="BF117">
        <f t="shared" si="1135"/>
        <v>389</v>
      </c>
      <c r="BG117" s="133">
        <f t="shared" si="1101"/>
        <v>1.5436507936507937E-3</v>
      </c>
      <c r="BS117" s="128" t="s">
        <v>2053</v>
      </c>
      <c r="BT117">
        <v>2007</v>
      </c>
      <c r="BU117">
        <v>3</v>
      </c>
      <c r="BV117">
        <v>115</v>
      </c>
      <c r="BW117">
        <f t="shared" ref="BW117:BX117" si="1583">BV117+115</f>
        <v>230</v>
      </c>
      <c r="BX117">
        <f t="shared" si="1583"/>
        <v>345</v>
      </c>
      <c r="BY117" s="133">
        <f t="shared" si="1105"/>
        <v>1.5E-3</v>
      </c>
      <c r="FW117" s="128" t="s">
        <v>2054</v>
      </c>
      <c r="FX117">
        <v>2018</v>
      </c>
      <c r="FY117">
        <v>12</v>
      </c>
      <c r="FZ117">
        <v>115</v>
      </c>
      <c r="GA117">
        <f t="shared" ref="GA117:GB117" si="1584">FZ117+124</f>
        <v>239</v>
      </c>
      <c r="GB117">
        <f t="shared" si="1584"/>
        <v>363</v>
      </c>
      <c r="GC117" s="133">
        <f t="shared" si="1129"/>
        <v>1.5188284518828452E-3</v>
      </c>
    </row>
    <row r="118" spans="53:185">
      <c r="BA118" s="128" t="s">
        <v>2055</v>
      </c>
      <c r="BB118">
        <v>2004</v>
      </c>
      <c r="BC118">
        <v>11</v>
      </c>
      <c r="BD118">
        <v>116</v>
      </c>
      <c r="BE118">
        <f t="shared" si="1135"/>
        <v>253</v>
      </c>
      <c r="BF118">
        <f t="shared" si="1135"/>
        <v>390</v>
      </c>
      <c r="BG118" s="133">
        <f t="shared" si="1101"/>
        <v>1.5415019762845849E-3</v>
      </c>
      <c r="FW118" s="128" t="s">
        <v>2056</v>
      </c>
      <c r="FX118">
        <v>2019</v>
      </c>
      <c r="FY118">
        <v>1</v>
      </c>
      <c r="FZ118">
        <v>116</v>
      </c>
      <c r="GA118">
        <f t="shared" ref="GA118:GB118" si="1585">FZ118+124</f>
        <v>240</v>
      </c>
      <c r="GB118">
        <f t="shared" si="1585"/>
        <v>364</v>
      </c>
      <c r="GC118" s="133">
        <f t="shared" si="1129"/>
        <v>1.5166666666666666E-3</v>
      </c>
    </row>
    <row r="119" spans="53:185">
      <c r="BA119" s="128" t="s">
        <v>2057</v>
      </c>
      <c r="BB119">
        <v>2004</v>
      </c>
      <c r="BC119">
        <v>11</v>
      </c>
      <c r="BD119">
        <v>117</v>
      </c>
      <c r="BE119">
        <f t="shared" si="1135"/>
        <v>254</v>
      </c>
      <c r="BF119">
        <f t="shared" si="1135"/>
        <v>391</v>
      </c>
      <c r="BG119" s="133">
        <f t="shared" si="1101"/>
        <v>1.5393700787401574E-3</v>
      </c>
      <c r="FW119" s="128" t="s">
        <v>2058</v>
      </c>
      <c r="FX119">
        <v>2019</v>
      </c>
      <c r="FY119">
        <v>1</v>
      </c>
      <c r="FZ119">
        <v>117</v>
      </c>
      <c r="GA119">
        <f t="shared" ref="GA119:GB119" si="1586">FZ119+124</f>
        <v>241</v>
      </c>
      <c r="GB119">
        <f t="shared" si="1586"/>
        <v>365</v>
      </c>
      <c r="GC119" s="133">
        <f t="shared" si="1129"/>
        <v>1.5145228215767634E-3</v>
      </c>
    </row>
    <row r="120" spans="53:185">
      <c r="BA120" s="128" t="s">
        <v>2059</v>
      </c>
      <c r="BB120">
        <v>2004</v>
      </c>
      <c r="BC120">
        <v>11</v>
      </c>
      <c r="BD120">
        <v>118</v>
      </c>
      <c r="BE120">
        <f t="shared" si="1135"/>
        <v>255</v>
      </c>
      <c r="BF120">
        <f t="shared" si="1135"/>
        <v>392</v>
      </c>
      <c r="BG120" s="133">
        <f t="shared" si="1101"/>
        <v>1.5372549019607843E-3</v>
      </c>
      <c r="FW120" s="128" t="s">
        <v>2060</v>
      </c>
      <c r="FX120">
        <v>2019</v>
      </c>
      <c r="FY120">
        <v>1</v>
      </c>
      <c r="FZ120">
        <v>118</v>
      </c>
      <c r="GA120">
        <f t="shared" ref="GA120:GB120" si="1587">FZ120+124</f>
        <v>242</v>
      </c>
      <c r="GB120">
        <f t="shared" si="1587"/>
        <v>366</v>
      </c>
      <c r="GC120" s="133">
        <f t="shared" si="1129"/>
        <v>1.5123966942148762E-3</v>
      </c>
    </row>
    <row r="121" spans="53:185">
      <c r="BA121" s="128" t="s">
        <v>2061</v>
      </c>
      <c r="BB121">
        <v>2004</v>
      </c>
      <c r="BC121">
        <v>11</v>
      </c>
      <c r="BD121">
        <v>119</v>
      </c>
      <c r="BE121">
        <f t="shared" si="1135"/>
        <v>256</v>
      </c>
      <c r="BF121">
        <f t="shared" si="1135"/>
        <v>393</v>
      </c>
      <c r="BG121" s="133">
        <f t="shared" si="1101"/>
        <v>1.5351562500000001E-3</v>
      </c>
      <c r="FW121" s="128" t="s">
        <v>2062</v>
      </c>
      <c r="FX121">
        <v>2019</v>
      </c>
      <c r="FY121">
        <v>1</v>
      </c>
      <c r="FZ121">
        <v>119</v>
      </c>
      <c r="GA121">
        <f t="shared" ref="GA121:GB121" si="1588">FZ121+124</f>
        <v>243</v>
      </c>
      <c r="GB121">
        <f t="shared" si="1588"/>
        <v>367</v>
      </c>
      <c r="GC121" s="133">
        <f t="shared" si="1129"/>
        <v>1.5102880658436214E-3</v>
      </c>
    </row>
    <row r="122" spans="53:185">
      <c r="BA122" s="128" t="s">
        <v>2063</v>
      </c>
      <c r="BB122">
        <v>2004</v>
      </c>
      <c r="BC122">
        <v>11</v>
      </c>
      <c r="BD122">
        <v>120</v>
      </c>
      <c r="BE122">
        <f t="shared" si="1135"/>
        <v>257</v>
      </c>
      <c r="BF122">
        <f t="shared" si="1135"/>
        <v>394</v>
      </c>
      <c r="BG122" s="133">
        <f t="shared" si="1101"/>
        <v>1.5330739299610895E-3</v>
      </c>
      <c r="FW122" s="128" t="s">
        <v>2064</v>
      </c>
      <c r="FX122">
        <v>2019</v>
      </c>
      <c r="FY122">
        <v>1</v>
      </c>
      <c r="FZ122">
        <v>120</v>
      </c>
      <c r="GA122">
        <f t="shared" ref="GA122:GB122" si="1589">FZ122+124</f>
        <v>244</v>
      </c>
      <c r="GB122">
        <f t="shared" si="1589"/>
        <v>368</v>
      </c>
      <c r="GC122" s="133">
        <f t="shared" si="1129"/>
        <v>1.5081967213114752E-3</v>
      </c>
    </row>
    <row r="123" spans="53:185">
      <c r="BA123" s="136" t="s">
        <v>2065</v>
      </c>
      <c r="BB123" s="28">
        <v>2004</v>
      </c>
      <c r="BC123" s="28">
        <v>11</v>
      </c>
      <c r="BD123">
        <v>121</v>
      </c>
      <c r="BE123">
        <f t="shared" si="1135"/>
        <v>258</v>
      </c>
      <c r="BF123">
        <f t="shared" si="1135"/>
        <v>395</v>
      </c>
      <c r="BG123" s="137">
        <f t="shared" si="1101"/>
        <v>1.5310077519379846E-3</v>
      </c>
      <c r="FW123" s="128" t="s">
        <v>2066</v>
      </c>
      <c r="FX123">
        <v>2019</v>
      </c>
      <c r="FY123">
        <v>2</v>
      </c>
      <c r="FZ123">
        <v>121</v>
      </c>
      <c r="GA123">
        <f t="shared" ref="GA123:GB123" si="1590">FZ123+124</f>
        <v>245</v>
      </c>
      <c r="GB123">
        <f t="shared" si="1590"/>
        <v>369</v>
      </c>
      <c r="GC123" s="133">
        <f t="shared" si="1129"/>
        <v>1.5061224489795919E-3</v>
      </c>
    </row>
    <row r="124" spans="53:185">
      <c r="BA124" s="128" t="s">
        <v>2067</v>
      </c>
      <c r="BB124">
        <v>2004</v>
      </c>
      <c r="BC124">
        <v>12</v>
      </c>
      <c r="BD124">
        <v>122</v>
      </c>
      <c r="BE124">
        <f t="shared" si="1135"/>
        <v>259</v>
      </c>
      <c r="BF124">
        <f t="shared" si="1135"/>
        <v>396</v>
      </c>
      <c r="BG124" s="133">
        <f t="shared" si="1101"/>
        <v>1.5289575289575291E-3</v>
      </c>
      <c r="FW124" s="136" t="s">
        <v>2068</v>
      </c>
      <c r="FX124" s="28">
        <v>2019</v>
      </c>
      <c r="FY124" s="28">
        <v>2</v>
      </c>
      <c r="FZ124">
        <v>122</v>
      </c>
      <c r="GA124">
        <f t="shared" ref="GA124:GB124" si="1591">FZ124+124</f>
        <v>246</v>
      </c>
      <c r="GB124">
        <f t="shared" si="1591"/>
        <v>370</v>
      </c>
      <c r="GC124" s="137">
        <f t="shared" si="1129"/>
        <v>1.5040650406504066E-3</v>
      </c>
    </row>
    <row r="125" spans="53:185">
      <c r="BA125" s="128" t="s">
        <v>2069</v>
      </c>
      <c r="BB125">
        <v>2004</v>
      </c>
      <c r="BC125">
        <v>12</v>
      </c>
      <c r="BD125">
        <v>123</v>
      </c>
      <c r="BE125">
        <f t="shared" si="1135"/>
        <v>260</v>
      </c>
      <c r="BF125">
        <f t="shared" si="1135"/>
        <v>397</v>
      </c>
      <c r="BG125" s="133">
        <f t="shared" si="1101"/>
        <v>1.5269230769230768E-3</v>
      </c>
      <c r="FW125" s="128" t="s">
        <v>2070</v>
      </c>
      <c r="FX125">
        <v>2019</v>
      </c>
      <c r="FY125">
        <v>3</v>
      </c>
      <c r="FZ125">
        <v>123</v>
      </c>
      <c r="GA125">
        <f t="shared" ref="GA125:GB125" si="1592">FZ125+124</f>
        <v>247</v>
      </c>
      <c r="GB125">
        <f t="shared" si="1592"/>
        <v>371</v>
      </c>
      <c r="GC125" s="133">
        <f t="shared" si="1129"/>
        <v>1.5020242914979757E-3</v>
      </c>
    </row>
    <row r="126" spans="53:185">
      <c r="BA126" s="128" t="s">
        <v>2071</v>
      </c>
      <c r="BB126">
        <v>2004</v>
      </c>
      <c r="BC126">
        <v>12</v>
      </c>
      <c r="BD126">
        <v>124</v>
      </c>
      <c r="BE126">
        <f t="shared" si="1135"/>
        <v>261</v>
      </c>
      <c r="BF126">
        <f t="shared" si="1135"/>
        <v>398</v>
      </c>
      <c r="BG126" s="133">
        <f t="shared" si="1101"/>
        <v>1.5249042145593869E-3</v>
      </c>
      <c r="FW126" s="128" t="s">
        <v>2072</v>
      </c>
      <c r="FX126">
        <v>2019</v>
      </c>
      <c r="FY126">
        <v>3</v>
      </c>
      <c r="FZ126">
        <v>124</v>
      </c>
      <c r="GA126">
        <f t="shared" ref="GA126:GB126" si="1593">FZ126+124</f>
        <v>248</v>
      </c>
      <c r="GB126">
        <f t="shared" si="1593"/>
        <v>372</v>
      </c>
      <c r="GC126" s="133">
        <f t="shared" si="1129"/>
        <v>1.5E-3</v>
      </c>
    </row>
    <row r="127" spans="53:185">
      <c r="BA127" s="128" t="s">
        <v>2073</v>
      </c>
      <c r="BB127">
        <v>2004</v>
      </c>
      <c r="BC127">
        <v>12</v>
      </c>
      <c r="BD127">
        <v>125</v>
      </c>
      <c r="BE127">
        <f t="shared" si="1135"/>
        <v>262</v>
      </c>
      <c r="BF127">
        <f t="shared" si="1135"/>
        <v>399</v>
      </c>
      <c r="BG127" s="133">
        <f t="shared" si="1101"/>
        <v>1.5229007633587785E-3</v>
      </c>
    </row>
    <row r="128" spans="53:185">
      <c r="BA128" s="128" t="s">
        <v>2074</v>
      </c>
      <c r="BB128">
        <v>2004</v>
      </c>
      <c r="BC128">
        <v>12</v>
      </c>
      <c r="BD128">
        <v>126</v>
      </c>
      <c r="BE128">
        <f t="shared" si="1135"/>
        <v>263</v>
      </c>
      <c r="BF128">
        <f t="shared" si="1135"/>
        <v>400</v>
      </c>
      <c r="BG128" s="133">
        <f t="shared" si="1101"/>
        <v>1.520912547528517E-3</v>
      </c>
    </row>
    <row r="129" spans="53:59">
      <c r="BA129" s="128" t="s">
        <v>2075</v>
      </c>
      <c r="BB129">
        <v>2004</v>
      </c>
      <c r="BC129">
        <v>12</v>
      </c>
      <c r="BD129">
        <v>127</v>
      </c>
      <c r="BE129">
        <f t="shared" si="1135"/>
        <v>264</v>
      </c>
      <c r="BF129">
        <f t="shared" si="1135"/>
        <v>401</v>
      </c>
      <c r="BG129" s="133">
        <f t="shared" si="1101"/>
        <v>1.5189393939393941E-3</v>
      </c>
    </row>
    <row r="130" spans="53:59">
      <c r="BA130" s="128" t="s">
        <v>2076</v>
      </c>
      <c r="BB130">
        <v>2004</v>
      </c>
      <c r="BC130">
        <v>12</v>
      </c>
      <c r="BD130">
        <v>128</v>
      </c>
      <c r="BE130">
        <f t="shared" si="1135"/>
        <v>265</v>
      </c>
      <c r="BF130">
        <f t="shared" si="1135"/>
        <v>402</v>
      </c>
      <c r="BG130" s="133">
        <f t="shared" si="1101"/>
        <v>1.5169811320754718E-3</v>
      </c>
    </row>
    <row r="131" spans="53:59">
      <c r="BA131" s="128" t="s">
        <v>2077</v>
      </c>
      <c r="BB131">
        <v>2004</v>
      </c>
      <c r="BC131">
        <v>12</v>
      </c>
      <c r="BD131">
        <v>129</v>
      </c>
      <c r="BE131">
        <f t="shared" si="1135"/>
        <v>266</v>
      </c>
      <c r="BF131">
        <f t="shared" si="1135"/>
        <v>403</v>
      </c>
      <c r="BG131" s="133">
        <f t="shared" ref="BG131:BG139" si="1594">IF(BF131=0,"",BF131/BE131/1000)</f>
        <v>1.5150375939849625E-3</v>
      </c>
    </row>
    <row r="132" spans="53:59">
      <c r="BA132" s="128" t="s">
        <v>2078</v>
      </c>
      <c r="BB132">
        <v>2004</v>
      </c>
      <c r="BC132">
        <v>12</v>
      </c>
      <c r="BD132">
        <v>130</v>
      </c>
      <c r="BE132">
        <f t="shared" ref="BE132:BF139" si="1595">BD132+137</f>
        <v>267</v>
      </c>
      <c r="BF132">
        <f t="shared" si="1595"/>
        <v>404</v>
      </c>
      <c r="BG132" s="133">
        <f t="shared" si="1594"/>
        <v>1.5131086142322096E-3</v>
      </c>
    </row>
    <row r="133" spans="53:59">
      <c r="BA133" s="128" t="s">
        <v>2079</v>
      </c>
      <c r="BB133">
        <v>2005</v>
      </c>
      <c r="BC133">
        <v>1</v>
      </c>
      <c r="BD133">
        <v>131</v>
      </c>
      <c r="BE133">
        <f t="shared" si="1595"/>
        <v>268</v>
      </c>
      <c r="BF133">
        <f t="shared" si="1595"/>
        <v>405</v>
      </c>
      <c r="BG133" s="133">
        <f t="shared" si="1594"/>
        <v>1.5111940298507462E-3</v>
      </c>
    </row>
    <row r="134" spans="53:59">
      <c r="BA134" s="138" t="s">
        <v>2080</v>
      </c>
      <c r="BB134" s="112">
        <v>2005</v>
      </c>
      <c r="BC134" s="112">
        <v>2</v>
      </c>
      <c r="BD134">
        <v>132</v>
      </c>
      <c r="BE134">
        <f t="shared" si="1595"/>
        <v>269</v>
      </c>
      <c r="BF134">
        <f t="shared" si="1595"/>
        <v>406</v>
      </c>
      <c r="BG134" s="143">
        <f t="shared" si="1594"/>
        <v>1.5092936802973977E-3</v>
      </c>
    </row>
    <row r="135" spans="53:59">
      <c r="BA135" s="136" t="s">
        <v>2081</v>
      </c>
      <c r="BB135" s="28">
        <v>2005</v>
      </c>
      <c r="BC135" s="28">
        <v>2</v>
      </c>
      <c r="BD135">
        <v>133</v>
      </c>
      <c r="BE135">
        <f t="shared" si="1595"/>
        <v>270</v>
      </c>
      <c r="BF135">
        <f t="shared" si="1595"/>
        <v>407</v>
      </c>
      <c r="BG135" s="137">
        <f t="shared" si="1594"/>
        <v>1.5074074074074074E-3</v>
      </c>
    </row>
    <row r="136" spans="53:59">
      <c r="BA136" s="128" t="s">
        <v>2082</v>
      </c>
      <c r="BB136">
        <v>2005</v>
      </c>
      <c r="BC136">
        <v>3</v>
      </c>
      <c r="BD136">
        <v>134</v>
      </c>
      <c r="BE136">
        <f t="shared" si="1595"/>
        <v>271</v>
      </c>
      <c r="BF136">
        <f t="shared" si="1595"/>
        <v>408</v>
      </c>
      <c r="BG136" s="133">
        <f t="shared" si="1594"/>
        <v>1.5055350553505535E-3</v>
      </c>
    </row>
    <row r="137" spans="53:59">
      <c r="BA137" s="128" t="s">
        <v>2083</v>
      </c>
      <c r="BB137">
        <v>2005</v>
      </c>
      <c r="BC137">
        <v>3</v>
      </c>
      <c r="BD137">
        <v>135</v>
      </c>
      <c r="BE137">
        <f t="shared" si="1595"/>
        <v>272</v>
      </c>
      <c r="BF137">
        <f t="shared" si="1595"/>
        <v>409</v>
      </c>
      <c r="BG137" s="133">
        <f t="shared" si="1594"/>
        <v>1.5036764705882353E-3</v>
      </c>
    </row>
    <row r="138" spans="53:59">
      <c r="BA138" s="128" t="s">
        <v>2084</v>
      </c>
      <c r="BB138">
        <v>2005</v>
      </c>
      <c r="BC138">
        <v>3</v>
      </c>
      <c r="BD138">
        <v>136</v>
      </c>
      <c r="BE138">
        <f t="shared" si="1595"/>
        <v>273</v>
      </c>
      <c r="BF138">
        <f t="shared" si="1595"/>
        <v>410</v>
      </c>
      <c r="BG138" s="133">
        <f t="shared" si="1594"/>
        <v>1.5018315018315018E-3</v>
      </c>
    </row>
    <row r="139" spans="53:59">
      <c r="BA139" s="128" t="s">
        <v>2085</v>
      </c>
      <c r="BB139">
        <v>2005</v>
      </c>
      <c r="BC139">
        <v>3</v>
      </c>
      <c r="BD139">
        <v>137</v>
      </c>
      <c r="BE139">
        <f t="shared" si="1595"/>
        <v>274</v>
      </c>
      <c r="BF139">
        <f t="shared" si="1595"/>
        <v>411</v>
      </c>
      <c r="BG139" s="133">
        <f t="shared" si="1594"/>
        <v>1.5E-3</v>
      </c>
    </row>
    <row r="149" spans="17:185">
      <c r="Q149" t="s">
        <v>2090</v>
      </c>
      <c r="V149" t="s">
        <v>2091</v>
      </c>
      <c r="W149" s="133">
        <f>COUNT(W3:W148)</f>
        <v>108</v>
      </c>
      <c r="Z149" t="s">
        <v>2090</v>
      </c>
      <c r="AE149" t="s">
        <v>2091</v>
      </c>
      <c r="AF149" s="133">
        <f>COUNT(AF3:AF148)</f>
        <v>105</v>
      </c>
      <c r="AI149" t="s">
        <v>2090</v>
      </c>
      <c r="AN149" t="s">
        <v>2091</v>
      </c>
      <c r="AO149" s="133">
        <f>COUNT(AO3:AO148)</f>
        <v>100</v>
      </c>
      <c r="AR149" t="s">
        <v>2090</v>
      </c>
      <c r="AW149" t="s">
        <v>2091</v>
      </c>
      <c r="AX149" s="133">
        <f>COUNT(AX3:AX148)</f>
        <v>75</v>
      </c>
      <c r="BA149" t="s">
        <v>2090</v>
      </c>
      <c r="BF149" t="s">
        <v>2091</v>
      </c>
      <c r="BG149" s="133">
        <f>COUNT(BG3:BG148)</f>
        <v>137</v>
      </c>
      <c r="BJ149" t="s">
        <v>2090</v>
      </c>
      <c r="BO149" t="s">
        <v>2091</v>
      </c>
      <c r="BP149" s="133">
        <f>COUNT(BP3:BP148)</f>
        <v>96</v>
      </c>
      <c r="BS149" t="s">
        <v>2090</v>
      </c>
      <c r="BX149" t="s">
        <v>2091</v>
      </c>
      <c r="BY149" s="133">
        <f>COUNT(BY3:BY148)</f>
        <v>115</v>
      </c>
      <c r="CB149" t="s">
        <v>2090</v>
      </c>
      <c r="CG149" t="s">
        <v>2091</v>
      </c>
      <c r="CH149" s="133">
        <f>COUNT(CH3:CH148)</f>
        <v>81</v>
      </c>
      <c r="CK149" t="s">
        <v>2090</v>
      </c>
      <c r="CP149" t="s">
        <v>2091</v>
      </c>
      <c r="CQ149" s="133">
        <f>COUNT(CQ3:CQ148)</f>
        <v>113</v>
      </c>
      <c r="CT149" t="s">
        <v>2090</v>
      </c>
      <c r="CY149" t="s">
        <v>2091</v>
      </c>
      <c r="CZ149" s="133">
        <f>COUNT(CZ3:CZ148)</f>
        <v>80</v>
      </c>
      <c r="DC149" t="s">
        <v>2090</v>
      </c>
      <c r="DH149" t="s">
        <v>2091</v>
      </c>
      <c r="DI149" s="133">
        <f>COUNT(DI3:DI148)</f>
        <v>82</v>
      </c>
      <c r="DL149" t="s">
        <v>2090</v>
      </c>
      <c r="DQ149" t="s">
        <v>2091</v>
      </c>
      <c r="DR149" s="133">
        <f>COUNT(DR3:DR148)</f>
        <v>86</v>
      </c>
      <c r="DU149" t="s">
        <v>2090</v>
      </c>
      <c r="DZ149" t="s">
        <v>2091</v>
      </c>
      <c r="EA149" s="133">
        <f>COUNT(EA3:EA148)</f>
        <v>75</v>
      </c>
      <c r="ED149" t="s">
        <v>2090</v>
      </c>
      <c r="EI149" t="s">
        <v>2091</v>
      </c>
      <c r="EJ149" s="133">
        <f>COUNT(EJ3:EJ148)</f>
        <v>80</v>
      </c>
      <c r="EM149" t="s">
        <v>2090</v>
      </c>
      <c r="ER149" t="s">
        <v>2091</v>
      </c>
      <c r="ES149" s="133">
        <f>COUNT(ES3:ES148)</f>
        <v>71</v>
      </c>
      <c r="EV149" t="s">
        <v>2090</v>
      </c>
      <c r="FA149" t="s">
        <v>2091</v>
      </c>
      <c r="FB149" s="133">
        <f>COUNT(FB3:FB148)</f>
        <v>80</v>
      </c>
      <c r="FE149" t="s">
        <v>2090</v>
      </c>
      <c r="FJ149" t="s">
        <v>2091</v>
      </c>
      <c r="FK149" s="133">
        <f>COUNT(FK3:FK148)</f>
        <v>84</v>
      </c>
      <c r="FN149" t="s">
        <v>2090</v>
      </c>
      <c r="FS149" t="s">
        <v>2091</v>
      </c>
      <c r="FT149" s="133">
        <f>COUNT(FT3:FT148)</f>
        <v>102</v>
      </c>
      <c r="FW149" t="s">
        <v>2090</v>
      </c>
      <c r="GB149" t="s">
        <v>2091</v>
      </c>
      <c r="GC149" s="133">
        <f>COUNT(GC3:GC148)</f>
        <v>124</v>
      </c>
    </row>
    <row r="150" spans="17:185">
      <c r="Q150" s="134" t="s">
        <v>162</v>
      </c>
      <c r="R150" s="134" t="s">
        <v>2092</v>
      </c>
      <c r="S150" s="134" t="s">
        <v>2093</v>
      </c>
      <c r="T150" s="134" t="s">
        <v>2094</v>
      </c>
      <c r="U150" s="134" t="s">
        <v>2095</v>
      </c>
      <c r="V150" s="134" t="s">
        <v>2096</v>
      </c>
      <c r="W150" s="133" t="s">
        <v>219</v>
      </c>
      <c r="Z150" s="134" t="s">
        <v>162</v>
      </c>
      <c r="AA150" s="134" t="s">
        <v>2092</v>
      </c>
      <c r="AB150" s="134" t="s">
        <v>2093</v>
      </c>
      <c r="AC150" s="134" t="s">
        <v>2094</v>
      </c>
      <c r="AD150" s="134" t="s">
        <v>2095</v>
      </c>
      <c r="AE150" s="134" t="s">
        <v>2096</v>
      </c>
      <c r="AF150" s="133" t="s">
        <v>219</v>
      </c>
      <c r="AI150" s="134" t="s">
        <v>162</v>
      </c>
      <c r="AJ150" s="134" t="s">
        <v>2092</v>
      </c>
      <c r="AK150" s="134" t="s">
        <v>2093</v>
      </c>
      <c r="AL150" s="134" t="s">
        <v>2094</v>
      </c>
      <c r="AM150" s="134" t="s">
        <v>2095</v>
      </c>
      <c r="AN150" s="134" t="s">
        <v>2096</v>
      </c>
      <c r="AO150" s="133" t="s">
        <v>219</v>
      </c>
      <c r="AR150" s="134" t="s">
        <v>162</v>
      </c>
      <c r="AS150" s="134" t="s">
        <v>2092</v>
      </c>
      <c r="AT150" s="134" t="s">
        <v>2093</v>
      </c>
      <c r="AU150" s="134" t="s">
        <v>2094</v>
      </c>
      <c r="AV150" s="134" t="s">
        <v>2095</v>
      </c>
      <c r="AW150" s="134" t="s">
        <v>2096</v>
      </c>
      <c r="AX150" s="133" t="s">
        <v>219</v>
      </c>
      <c r="BA150" s="134" t="s">
        <v>162</v>
      </c>
      <c r="BB150" s="134" t="s">
        <v>2092</v>
      </c>
      <c r="BC150" s="134" t="s">
        <v>2093</v>
      </c>
      <c r="BD150" s="134" t="s">
        <v>2094</v>
      </c>
      <c r="BE150" s="134" t="s">
        <v>2095</v>
      </c>
      <c r="BF150" s="134" t="s">
        <v>2096</v>
      </c>
      <c r="BG150" s="133" t="s">
        <v>219</v>
      </c>
      <c r="BJ150" s="134" t="s">
        <v>162</v>
      </c>
      <c r="BK150" s="134" t="s">
        <v>2092</v>
      </c>
      <c r="BL150" s="134" t="s">
        <v>2093</v>
      </c>
      <c r="BM150" s="134" t="s">
        <v>2094</v>
      </c>
      <c r="BN150" s="134" t="s">
        <v>2095</v>
      </c>
      <c r="BO150" s="134" t="s">
        <v>2096</v>
      </c>
      <c r="BP150" s="133" t="s">
        <v>219</v>
      </c>
      <c r="BS150" s="134" t="s">
        <v>162</v>
      </c>
      <c r="BT150" s="134" t="s">
        <v>2092</v>
      </c>
      <c r="BU150" s="134" t="s">
        <v>2093</v>
      </c>
      <c r="BV150" s="134" t="s">
        <v>2094</v>
      </c>
      <c r="BW150" s="134" t="s">
        <v>2095</v>
      </c>
      <c r="BX150" s="134" t="s">
        <v>2096</v>
      </c>
      <c r="BY150" s="133" t="s">
        <v>219</v>
      </c>
      <c r="CB150" s="134" t="s">
        <v>162</v>
      </c>
      <c r="CC150" s="134" t="s">
        <v>2092</v>
      </c>
      <c r="CD150" s="134" t="s">
        <v>2093</v>
      </c>
      <c r="CE150" s="134" t="s">
        <v>2094</v>
      </c>
      <c r="CF150" s="134" t="s">
        <v>2095</v>
      </c>
      <c r="CG150" s="134" t="s">
        <v>2096</v>
      </c>
      <c r="CH150" s="133" t="s">
        <v>219</v>
      </c>
      <c r="CK150" s="134" t="s">
        <v>162</v>
      </c>
      <c r="CL150" s="134" t="s">
        <v>2092</v>
      </c>
      <c r="CM150" s="134" t="s">
        <v>2093</v>
      </c>
      <c r="CN150" s="134" t="s">
        <v>2094</v>
      </c>
      <c r="CO150" s="134" t="s">
        <v>2095</v>
      </c>
      <c r="CP150" s="134" t="s">
        <v>2096</v>
      </c>
      <c r="CQ150" s="133" t="s">
        <v>219</v>
      </c>
      <c r="CT150" s="134" t="s">
        <v>162</v>
      </c>
      <c r="CU150" s="134" t="s">
        <v>2092</v>
      </c>
      <c r="CV150" s="134" t="s">
        <v>2093</v>
      </c>
      <c r="CW150" s="134" t="s">
        <v>2094</v>
      </c>
      <c r="CX150" s="134" t="s">
        <v>2095</v>
      </c>
      <c r="CY150" s="134" t="s">
        <v>2096</v>
      </c>
      <c r="CZ150" s="133" t="s">
        <v>219</v>
      </c>
      <c r="DC150" s="134" t="s">
        <v>162</v>
      </c>
      <c r="DD150" s="134" t="s">
        <v>2092</v>
      </c>
      <c r="DE150" s="134" t="s">
        <v>2093</v>
      </c>
      <c r="DF150" s="134" t="s">
        <v>2094</v>
      </c>
      <c r="DG150" s="134" t="s">
        <v>2095</v>
      </c>
      <c r="DH150" s="134" t="s">
        <v>2096</v>
      </c>
      <c r="DI150" s="133" t="s">
        <v>219</v>
      </c>
      <c r="DL150" s="134" t="s">
        <v>162</v>
      </c>
      <c r="DM150" s="134" t="s">
        <v>2092</v>
      </c>
      <c r="DN150" s="134" t="s">
        <v>2093</v>
      </c>
      <c r="DO150" s="134" t="s">
        <v>2094</v>
      </c>
      <c r="DP150" s="134" t="s">
        <v>2095</v>
      </c>
      <c r="DQ150" s="134" t="s">
        <v>2096</v>
      </c>
      <c r="DR150" s="133" t="s">
        <v>219</v>
      </c>
      <c r="DU150" s="134" t="s">
        <v>162</v>
      </c>
      <c r="DV150" s="134" t="s">
        <v>2092</v>
      </c>
      <c r="DW150" s="134" t="s">
        <v>2093</v>
      </c>
      <c r="DX150" s="134" t="s">
        <v>2094</v>
      </c>
      <c r="DY150" s="134" t="s">
        <v>2095</v>
      </c>
      <c r="DZ150" s="134" t="s">
        <v>2096</v>
      </c>
      <c r="EA150" s="133" t="s">
        <v>219</v>
      </c>
      <c r="ED150" s="134" t="s">
        <v>162</v>
      </c>
      <c r="EE150" s="134" t="s">
        <v>2092</v>
      </c>
      <c r="EF150" s="134" t="s">
        <v>2093</v>
      </c>
      <c r="EG150" s="134" t="s">
        <v>2094</v>
      </c>
      <c r="EH150" s="134" t="s">
        <v>2095</v>
      </c>
      <c r="EI150" s="134" t="s">
        <v>2096</v>
      </c>
      <c r="EJ150" s="133" t="s">
        <v>219</v>
      </c>
      <c r="EM150" s="134" t="s">
        <v>162</v>
      </c>
      <c r="EN150" s="134" t="s">
        <v>2092</v>
      </c>
      <c r="EO150" s="134" t="s">
        <v>2093</v>
      </c>
      <c r="EP150" s="134" t="s">
        <v>2094</v>
      </c>
      <c r="EQ150" s="134" t="s">
        <v>2095</v>
      </c>
      <c r="ER150" s="134" t="s">
        <v>2096</v>
      </c>
      <c r="ES150" s="133" t="s">
        <v>219</v>
      </c>
      <c r="EV150" s="134" t="s">
        <v>162</v>
      </c>
      <c r="EW150" s="134" t="s">
        <v>2092</v>
      </c>
      <c r="EX150" s="134" t="s">
        <v>2093</v>
      </c>
      <c r="EY150" s="134" t="s">
        <v>2094</v>
      </c>
      <c r="EZ150" s="134" t="s">
        <v>2095</v>
      </c>
      <c r="FA150" s="134" t="s">
        <v>2096</v>
      </c>
      <c r="FB150" s="133" t="s">
        <v>219</v>
      </c>
      <c r="FE150" s="134" t="s">
        <v>162</v>
      </c>
      <c r="FF150" s="134" t="s">
        <v>2092</v>
      </c>
      <c r="FG150" s="134" t="s">
        <v>2093</v>
      </c>
      <c r="FH150" s="134" t="s">
        <v>2094</v>
      </c>
      <c r="FI150" s="134" t="s">
        <v>2095</v>
      </c>
      <c r="FJ150" s="134" t="s">
        <v>2096</v>
      </c>
      <c r="FK150" s="133" t="s">
        <v>219</v>
      </c>
      <c r="FN150" s="134" t="s">
        <v>162</v>
      </c>
      <c r="FO150" s="134" t="s">
        <v>2092</v>
      </c>
      <c r="FP150" s="134" t="s">
        <v>2093</v>
      </c>
      <c r="FQ150" s="134" t="s">
        <v>2094</v>
      </c>
      <c r="FR150" s="134" t="s">
        <v>2095</v>
      </c>
      <c r="FS150" s="134" t="s">
        <v>2096</v>
      </c>
      <c r="FT150" s="133" t="s">
        <v>219</v>
      </c>
      <c r="FW150" s="134" t="s">
        <v>162</v>
      </c>
      <c r="FX150" s="134" t="s">
        <v>2092</v>
      </c>
      <c r="FY150" s="134" t="s">
        <v>2093</v>
      </c>
      <c r="FZ150" s="134" t="s">
        <v>2094</v>
      </c>
      <c r="GA150" s="134" t="s">
        <v>2095</v>
      </c>
      <c r="GB150" s="134" t="s">
        <v>2096</v>
      </c>
      <c r="GC150" s="133" t="s">
        <v>219</v>
      </c>
    </row>
    <row r="151" spans="17:185">
      <c r="Q151" s="134"/>
      <c r="R151" s="134">
        <v>1E-3</v>
      </c>
      <c r="S151" s="134">
        <v>0.01</v>
      </c>
      <c r="T151" s="134">
        <v>0.1</v>
      </c>
      <c r="U151" s="134">
        <v>1</v>
      </c>
      <c r="V151" s="134">
        <v>10</v>
      </c>
      <c r="Z151" s="134"/>
      <c r="AA151" s="134">
        <v>1E-3</v>
      </c>
      <c r="AB151" s="134">
        <v>0.01</v>
      </c>
      <c r="AC151" s="134">
        <v>0.1</v>
      </c>
      <c r="AD151" s="134">
        <v>1</v>
      </c>
      <c r="AE151" s="134">
        <v>10</v>
      </c>
      <c r="AI151" s="134"/>
      <c r="AJ151" s="134">
        <v>1E-3</v>
      </c>
      <c r="AK151" s="134">
        <v>0.01</v>
      </c>
      <c r="AL151" s="134">
        <v>0.1</v>
      </c>
      <c r="AM151" s="134">
        <v>1</v>
      </c>
      <c r="AN151" s="134">
        <v>10</v>
      </c>
      <c r="AR151" s="134"/>
      <c r="AS151" s="134">
        <v>1E-3</v>
      </c>
      <c r="AT151" s="134">
        <v>0.01</v>
      </c>
      <c r="AU151" s="134">
        <v>0.1</v>
      </c>
      <c r="AV151" s="134">
        <v>1</v>
      </c>
      <c r="AW151" s="134">
        <v>10</v>
      </c>
      <c r="BA151" s="134"/>
      <c r="BB151" s="134">
        <v>1E-3</v>
      </c>
      <c r="BC151" s="134">
        <v>0.01</v>
      </c>
      <c r="BD151" s="134">
        <v>0.1</v>
      </c>
      <c r="BE151" s="134">
        <v>1</v>
      </c>
      <c r="BF151" s="134">
        <v>10</v>
      </c>
      <c r="BJ151" s="134"/>
      <c r="BK151" s="134">
        <v>1E-3</v>
      </c>
      <c r="BL151" s="134">
        <v>0.01</v>
      </c>
      <c r="BM151" s="134">
        <v>0.1</v>
      </c>
      <c r="BN151" s="134">
        <v>1</v>
      </c>
      <c r="BO151" s="134">
        <v>10</v>
      </c>
      <c r="BS151" s="134"/>
      <c r="BT151" s="134">
        <v>1E-3</v>
      </c>
      <c r="BU151" s="134">
        <v>0.01</v>
      </c>
      <c r="BV151" s="134">
        <v>0.1</v>
      </c>
      <c r="BW151" s="134">
        <v>1</v>
      </c>
      <c r="BX151" s="134">
        <v>10</v>
      </c>
      <c r="CB151" s="134"/>
      <c r="CC151" s="134">
        <v>1E-3</v>
      </c>
      <c r="CD151" s="134">
        <v>0.01</v>
      </c>
      <c r="CE151" s="134">
        <v>0.1</v>
      </c>
      <c r="CF151" s="134">
        <v>1</v>
      </c>
      <c r="CG151" s="134">
        <v>10</v>
      </c>
      <c r="CK151" s="134"/>
      <c r="CL151" s="134">
        <v>1E-3</v>
      </c>
      <c r="CM151" s="134">
        <v>0.01</v>
      </c>
      <c r="CN151" s="134">
        <v>0.1</v>
      </c>
      <c r="CO151" s="134">
        <v>1</v>
      </c>
      <c r="CP151" s="134">
        <v>10</v>
      </c>
      <c r="CT151" s="134"/>
      <c r="CU151" s="134">
        <v>1E-3</v>
      </c>
      <c r="CV151" s="134">
        <v>0.01</v>
      </c>
      <c r="CW151" s="134">
        <v>0.1</v>
      </c>
      <c r="CX151" s="134">
        <v>1</v>
      </c>
      <c r="CY151" s="134">
        <v>10</v>
      </c>
      <c r="DC151" s="134"/>
      <c r="DD151" s="134">
        <v>1E-3</v>
      </c>
      <c r="DE151" s="134">
        <v>0.01</v>
      </c>
      <c r="DF151" s="134">
        <v>0.1</v>
      </c>
      <c r="DG151" s="134">
        <v>1</v>
      </c>
      <c r="DH151" s="134">
        <v>10</v>
      </c>
      <c r="DL151" s="134"/>
      <c r="DM151" s="134">
        <v>1E-3</v>
      </c>
      <c r="DN151" s="134">
        <v>0.01</v>
      </c>
      <c r="DO151" s="134">
        <v>0.1</v>
      </c>
      <c r="DP151" s="134">
        <v>1</v>
      </c>
      <c r="DQ151" s="134">
        <v>10</v>
      </c>
      <c r="DU151" s="134"/>
      <c r="DV151" s="134">
        <v>1E-3</v>
      </c>
      <c r="DW151" s="134">
        <v>0.01</v>
      </c>
      <c r="DX151" s="134">
        <v>0.1</v>
      </c>
      <c r="DY151" s="134">
        <v>1</v>
      </c>
      <c r="DZ151" s="134">
        <v>10</v>
      </c>
      <c r="ED151" s="134"/>
      <c r="EE151" s="134">
        <v>1E-3</v>
      </c>
      <c r="EF151" s="134">
        <v>0.01</v>
      </c>
      <c r="EG151" s="134">
        <v>0.1</v>
      </c>
      <c r="EH151" s="134">
        <v>1</v>
      </c>
      <c r="EI151" s="134">
        <v>10</v>
      </c>
      <c r="EM151" s="134"/>
      <c r="EN151" s="134">
        <v>1E-3</v>
      </c>
      <c r="EO151" s="134">
        <v>0.01</v>
      </c>
      <c r="EP151" s="134">
        <v>0.1</v>
      </c>
      <c r="EQ151" s="134">
        <v>1</v>
      </c>
      <c r="ER151" s="134">
        <v>10</v>
      </c>
      <c r="EV151" s="134"/>
      <c r="EW151" s="134">
        <v>1E-3</v>
      </c>
      <c r="EX151" s="134">
        <v>0.01</v>
      </c>
      <c r="EY151" s="134">
        <v>0.1</v>
      </c>
      <c r="EZ151" s="134">
        <v>1</v>
      </c>
      <c r="FA151" s="134">
        <v>10</v>
      </c>
      <c r="FE151" s="134"/>
      <c r="FF151" s="134">
        <v>1E-3</v>
      </c>
      <c r="FG151" s="134">
        <v>0.01</v>
      </c>
      <c r="FH151" s="134">
        <v>0.1</v>
      </c>
      <c r="FI151" s="134">
        <v>1</v>
      </c>
      <c r="FJ151" s="134">
        <v>10</v>
      </c>
      <c r="FN151" s="134"/>
      <c r="FO151" s="134">
        <v>1E-3</v>
      </c>
      <c r="FP151" s="134">
        <v>0.01</v>
      </c>
      <c r="FQ151" s="134">
        <v>0.1</v>
      </c>
      <c r="FR151" s="134">
        <v>1</v>
      </c>
      <c r="FS151" s="134">
        <v>10</v>
      </c>
      <c r="FW151" s="134"/>
      <c r="FX151" s="134">
        <v>1E-3</v>
      </c>
      <c r="FY151" s="134">
        <v>0.01</v>
      </c>
      <c r="FZ151" s="134">
        <v>0.1</v>
      </c>
      <c r="GA151" s="134">
        <v>1</v>
      </c>
      <c r="GB151" s="134">
        <v>10</v>
      </c>
    </row>
    <row r="152" spans="17:185">
      <c r="Q152" s="134" t="s">
        <v>2097</v>
      </c>
      <c r="R152" s="134">
        <f>COUNTIF(W3:W148,"&lt;"&amp;S151)</f>
        <v>108</v>
      </c>
      <c r="S152" s="134">
        <f>COUNTIFS(W3:W148,"&gt;="&amp;S151,W3:W148,"&lt;"&amp;T151)</f>
        <v>0</v>
      </c>
      <c r="T152" s="134">
        <f>COUNTIFS(W3:W148,"&gt;="&amp;T151,W3:W148,"&lt;"&amp;U151)</f>
        <v>0</v>
      </c>
      <c r="U152" s="134">
        <f>COUNTIFS(W3:W148,"&gt;="&amp;U151,W3:W148,"&lt;"&amp;V151)</f>
        <v>0</v>
      </c>
      <c r="V152" s="134">
        <f>COUNTIF(W3:W148,"&gt;="&amp;V151)</f>
        <v>0</v>
      </c>
      <c r="W152" s="133">
        <f>SUM(R152:V152)</f>
        <v>108</v>
      </c>
      <c r="Z152" s="134" t="s">
        <v>2097</v>
      </c>
      <c r="AA152" s="134">
        <f>COUNTIF(AF3:AF148,"&lt;"&amp;AB151)</f>
        <v>105</v>
      </c>
      <c r="AB152" s="134">
        <f>COUNTIFS(AF3:AF148,"&gt;="&amp;AB151,AF3:AF148,"&lt;"&amp;AC151)</f>
        <v>0</v>
      </c>
      <c r="AC152" s="134">
        <f>COUNTIFS(AF3:AF148,"&gt;="&amp;AC151,AF3:AF148,"&lt;"&amp;AD151)</f>
        <v>0</v>
      </c>
      <c r="AD152" s="134">
        <f>COUNTIFS(AF3:AF148,"&gt;="&amp;AD151,AF3:AF148,"&lt;"&amp;AE151)</f>
        <v>0</v>
      </c>
      <c r="AE152" s="134">
        <f>COUNTIF(AF3:AF148,"&gt;="&amp;AE151)</f>
        <v>0</v>
      </c>
      <c r="AF152" s="133">
        <f>SUM(AA152:AE152)</f>
        <v>105</v>
      </c>
      <c r="AI152" s="134" t="s">
        <v>2097</v>
      </c>
      <c r="AJ152" s="134">
        <f>COUNTIF(AO3:AO148,"&lt;"&amp;AK151)</f>
        <v>100</v>
      </c>
      <c r="AK152" s="134">
        <f>COUNTIFS(AO3:AO148,"&gt;="&amp;AK151,AO3:AO148,"&lt;"&amp;AL151)</f>
        <v>0</v>
      </c>
      <c r="AL152" s="134">
        <f>COUNTIFS(AO3:AO148,"&gt;="&amp;AL151,AO3:AO148,"&lt;"&amp;AM151)</f>
        <v>0</v>
      </c>
      <c r="AM152" s="134">
        <f>COUNTIFS(AO3:AO148,"&gt;="&amp;AM151,AO3:AO148,"&lt;"&amp;AN151)</f>
        <v>0</v>
      </c>
      <c r="AN152" s="134">
        <f>COUNTIF(AO3:AO148,"&gt;="&amp;AN151)</f>
        <v>0</v>
      </c>
      <c r="AO152" s="133">
        <f>SUM(AJ152:AN152)</f>
        <v>100</v>
      </c>
      <c r="AR152" s="134" t="s">
        <v>2097</v>
      </c>
      <c r="AS152" s="134">
        <f>COUNTIF(AX3:AX148,"&lt;"&amp;AT151)</f>
        <v>75</v>
      </c>
      <c r="AT152" s="134">
        <f>COUNTIFS(AX3:AX148,"&gt;="&amp;AT151,AX3:AX148,"&lt;"&amp;AU151)</f>
        <v>0</v>
      </c>
      <c r="AU152" s="134">
        <f>COUNTIFS(AX3:AX148,"&gt;="&amp;AU151,AX3:AX148,"&lt;"&amp;AV151)</f>
        <v>0</v>
      </c>
      <c r="AV152" s="134">
        <f>COUNTIFS(AX3:AX148,"&gt;="&amp;AV151,AX3:AX148,"&lt;"&amp;AW151)</f>
        <v>0</v>
      </c>
      <c r="AW152" s="134">
        <f>COUNTIF(AX3:AX148,"&gt;="&amp;AW151)</f>
        <v>0</v>
      </c>
      <c r="AX152" s="133">
        <f>SUM(AS152:AW152)</f>
        <v>75</v>
      </c>
      <c r="BA152" s="134" t="s">
        <v>2097</v>
      </c>
      <c r="BB152" s="134">
        <f>COUNTIF(BG3:BG148,"&lt;"&amp;BC151)</f>
        <v>137</v>
      </c>
      <c r="BC152" s="134">
        <f>COUNTIFS(BG3:BG148,"&gt;="&amp;BC151,BG3:BG148,"&lt;"&amp;BD151)</f>
        <v>0</v>
      </c>
      <c r="BD152" s="134">
        <f>COUNTIFS(BG3:BG148,"&gt;="&amp;BD151,BG3:BG148,"&lt;"&amp;BE151)</f>
        <v>0</v>
      </c>
      <c r="BE152" s="134">
        <f>COUNTIFS(BG3:BG148,"&gt;="&amp;BE151,BG3:BG148,"&lt;"&amp;BF151)</f>
        <v>0</v>
      </c>
      <c r="BF152" s="134">
        <f>COUNTIF(BG3:BG148,"&gt;="&amp;BF151)</f>
        <v>0</v>
      </c>
      <c r="BG152" s="133">
        <f>SUM(BB152:BF152)</f>
        <v>137</v>
      </c>
      <c r="BJ152" s="134" t="s">
        <v>2097</v>
      </c>
      <c r="BK152" s="134">
        <f>COUNTIF(BP3:BP148,"&lt;"&amp;BL151)</f>
        <v>96</v>
      </c>
      <c r="BL152" s="134">
        <f>COUNTIFS(BP3:BP148,"&gt;="&amp;BL151,BP3:BP148,"&lt;"&amp;BM151)</f>
        <v>0</v>
      </c>
      <c r="BM152" s="134">
        <f>COUNTIFS(BP3:BP148,"&gt;="&amp;BM151,BP3:BP148,"&lt;"&amp;BN151)</f>
        <v>0</v>
      </c>
      <c r="BN152" s="134">
        <f>COUNTIFS(BP3:BP148,"&gt;="&amp;BN151,BP3:BP148,"&lt;"&amp;BO151)</f>
        <v>0</v>
      </c>
      <c r="BO152" s="134">
        <f>COUNTIF(BP3:BP148,"&gt;="&amp;BO151)</f>
        <v>0</v>
      </c>
      <c r="BP152" s="133">
        <f>SUM(BK152:BO152)</f>
        <v>96</v>
      </c>
      <c r="BS152" s="134" t="s">
        <v>2097</v>
      </c>
      <c r="BT152" s="134">
        <f>COUNTIF(BY3:BY148,"&lt;"&amp;BU151)</f>
        <v>115</v>
      </c>
      <c r="BU152" s="134">
        <f>COUNTIFS(BY3:BY148,"&gt;="&amp;BU151,BY3:BY148,"&lt;"&amp;BV151)</f>
        <v>0</v>
      </c>
      <c r="BV152" s="134">
        <f>COUNTIFS(BY3:BY148,"&gt;="&amp;BV151,BY3:BY148,"&lt;"&amp;BW151)</f>
        <v>0</v>
      </c>
      <c r="BW152" s="134">
        <f>COUNTIFS(BY3:BY148,"&gt;="&amp;BW151,BY3:BY148,"&lt;"&amp;BX151)</f>
        <v>0</v>
      </c>
      <c r="BX152" s="134">
        <f>COUNTIF(BY3:BY148,"&gt;="&amp;BX151)</f>
        <v>0</v>
      </c>
      <c r="BY152" s="133">
        <f>SUM(BT152:BX152)</f>
        <v>115</v>
      </c>
      <c r="CB152" s="134" t="s">
        <v>2097</v>
      </c>
      <c r="CC152" s="134">
        <f>COUNTIF(CH3:CH148,"&lt;"&amp;CD151)</f>
        <v>81</v>
      </c>
      <c r="CD152" s="134">
        <f>COUNTIFS(CH3:CH148,"&gt;="&amp;CD151,CH3:CH148,"&lt;"&amp;CE151)</f>
        <v>0</v>
      </c>
      <c r="CE152" s="134">
        <f>COUNTIFS(CH3:CH148,"&gt;="&amp;CE151,CH3:CH148,"&lt;"&amp;CF151)</f>
        <v>0</v>
      </c>
      <c r="CF152" s="134">
        <f>COUNTIFS(CH3:CH148,"&gt;="&amp;CF151,CH3:CH148,"&lt;"&amp;CG151)</f>
        <v>0</v>
      </c>
      <c r="CG152" s="134">
        <f>COUNTIF(CH3:CH148,"&gt;="&amp;CG151)</f>
        <v>0</v>
      </c>
      <c r="CH152" s="133">
        <f>SUM(CC152:CG152)</f>
        <v>81</v>
      </c>
      <c r="CK152" s="134" t="s">
        <v>2097</v>
      </c>
      <c r="CL152" s="134">
        <f>COUNTIF(CQ3:CQ148,"&lt;"&amp;CM151)</f>
        <v>113</v>
      </c>
      <c r="CM152" s="134">
        <f>COUNTIFS(CQ3:CQ148,"&gt;="&amp;CM151,CQ3:CQ148,"&lt;"&amp;CN151)</f>
        <v>0</v>
      </c>
      <c r="CN152" s="134">
        <f>COUNTIFS(CQ3:CQ148,"&gt;="&amp;CN151,CQ3:CQ148,"&lt;"&amp;CO151)</f>
        <v>0</v>
      </c>
      <c r="CO152" s="134">
        <f>COUNTIFS(CQ3:CQ148,"&gt;="&amp;CO151,CQ3:CQ148,"&lt;"&amp;CP151)</f>
        <v>0</v>
      </c>
      <c r="CP152" s="134">
        <f>COUNTIF(CQ3:CQ148,"&gt;="&amp;CP151)</f>
        <v>0</v>
      </c>
      <c r="CQ152" s="133">
        <f>SUM(CL152:CP152)</f>
        <v>113</v>
      </c>
      <c r="CT152" s="134" t="s">
        <v>2097</v>
      </c>
      <c r="CU152" s="134">
        <f>COUNTIF(CZ3:CZ148,"&lt;"&amp;CV151)</f>
        <v>80</v>
      </c>
      <c r="CV152" s="134">
        <f>COUNTIFS(CZ3:CZ148,"&gt;="&amp;CV151,CZ3:CZ148,"&lt;"&amp;CW151)</f>
        <v>0</v>
      </c>
      <c r="CW152" s="134">
        <f>COUNTIFS(CZ3:CZ148,"&gt;="&amp;CW151,CZ3:CZ148,"&lt;"&amp;CX151)</f>
        <v>0</v>
      </c>
      <c r="CX152" s="134">
        <f>COUNTIFS(CZ3:CZ148,"&gt;="&amp;CX151,CZ3:CZ148,"&lt;"&amp;CY151)</f>
        <v>0</v>
      </c>
      <c r="CY152" s="134">
        <f>COUNTIF(CZ3:CZ148,"&gt;="&amp;CY151)</f>
        <v>0</v>
      </c>
      <c r="CZ152" s="133">
        <f>SUM(CU152:CY152)</f>
        <v>80</v>
      </c>
      <c r="DC152" s="134" t="s">
        <v>2097</v>
      </c>
      <c r="DD152" s="134">
        <f>COUNTIF(DI3:DI148,"&lt;"&amp;DE151)</f>
        <v>82</v>
      </c>
      <c r="DE152" s="134">
        <f>COUNTIFS(DI3:DI148,"&gt;="&amp;DE151,DI3:DI148,"&lt;"&amp;DF151)</f>
        <v>0</v>
      </c>
      <c r="DF152" s="134">
        <f>COUNTIFS(DI3:DI148,"&gt;="&amp;DF151,DI3:DI148,"&lt;"&amp;DG151)</f>
        <v>0</v>
      </c>
      <c r="DG152" s="134">
        <f>COUNTIFS(DI3:DI148,"&gt;="&amp;DG151,DI3:DI148,"&lt;"&amp;DH151)</f>
        <v>0</v>
      </c>
      <c r="DH152" s="134">
        <f>COUNTIF(DI3:DI148,"&gt;="&amp;DH151)</f>
        <v>0</v>
      </c>
      <c r="DI152" s="133">
        <f>SUM(DD152:DH152)</f>
        <v>82</v>
      </c>
      <c r="DL152" s="134" t="s">
        <v>2097</v>
      </c>
      <c r="DM152" s="134">
        <f>COUNTIF(DR3:DR148,"&lt;"&amp;DN151)</f>
        <v>86</v>
      </c>
      <c r="DN152" s="134">
        <f>COUNTIFS(DR3:DR148,"&gt;="&amp;DN151,DR3:DR148,"&lt;"&amp;DO151)</f>
        <v>0</v>
      </c>
      <c r="DO152" s="134">
        <f>COUNTIFS(DR3:DR148,"&gt;="&amp;DO151,DR3:DR148,"&lt;"&amp;DP151)</f>
        <v>0</v>
      </c>
      <c r="DP152" s="134">
        <f>COUNTIFS(DR3:DR148,"&gt;="&amp;DP151,DR3:DR148,"&lt;"&amp;DQ151)</f>
        <v>0</v>
      </c>
      <c r="DQ152" s="134">
        <f>COUNTIF(DR3:DR148,"&gt;="&amp;DQ151)</f>
        <v>0</v>
      </c>
      <c r="DR152" s="133">
        <f>SUM(DM152:DQ152)</f>
        <v>86</v>
      </c>
      <c r="DU152" s="134" t="s">
        <v>2097</v>
      </c>
      <c r="DV152" s="134">
        <f>COUNTIF(EA3:EA148,"&lt;"&amp;DW151)</f>
        <v>75</v>
      </c>
      <c r="DW152" s="134">
        <f>COUNTIFS(EA3:EA148,"&gt;="&amp;DW151,EA3:EA148,"&lt;"&amp;DX151)</f>
        <v>0</v>
      </c>
      <c r="DX152" s="134">
        <f>COUNTIFS(EA3:EA148,"&gt;="&amp;DX151,EA3:EA148,"&lt;"&amp;DY151)</f>
        <v>0</v>
      </c>
      <c r="DY152" s="134">
        <f>COUNTIFS(EA3:EA148,"&gt;="&amp;DY151,EA3:EA148,"&lt;"&amp;DZ151)</f>
        <v>0</v>
      </c>
      <c r="DZ152" s="134">
        <f>COUNTIF(EA3:EA148,"&gt;="&amp;DZ151)</f>
        <v>0</v>
      </c>
      <c r="EA152" s="133">
        <f>SUM(DV152:DZ152)</f>
        <v>75</v>
      </c>
      <c r="ED152" s="134" t="s">
        <v>2097</v>
      </c>
      <c r="EE152" s="134">
        <f>COUNTIF(EJ3:EJ148,"&lt;"&amp;EF151)</f>
        <v>80</v>
      </c>
      <c r="EF152" s="134">
        <f>COUNTIFS(EJ3:EJ148,"&gt;="&amp;EF151,EJ3:EJ148,"&lt;"&amp;EG151)</f>
        <v>0</v>
      </c>
      <c r="EG152" s="134">
        <f>COUNTIFS(EJ3:EJ148,"&gt;="&amp;EG151,EJ3:EJ148,"&lt;"&amp;EH151)</f>
        <v>0</v>
      </c>
      <c r="EH152" s="134">
        <f>COUNTIFS(EJ3:EJ148,"&gt;="&amp;EH151,EJ3:EJ148,"&lt;"&amp;EI151)</f>
        <v>0</v>
      </c>
      <c r="EI152" s="134">
        <f>COUNTIF(EJ3:EJ148,"&gt;="&amp;EI151)</f>
        <v>0</v>
      </c>
      <c r="EJ152" s="133">
        <f>SUM(EE152:EI152)</f>
        <v>80</v>
      </c>
      <c r="EM152" s="134" t="s">
        <v>2097</v>
      </c>
      <c r="EN152" s="134">
        <f>COUNTIF(ES3:ES148,"&lt;"&amp;EO151)</f>
        <v>71</v>
      </c>
      <c r="EO152" s="134">
        <f>COUNTIFS(ES3:ES148,"&gt;="&amp;EO151,ES3:ES148,"&lt;"&amp;EP151)</f>
        <v>0</v>
      </c>
      <c r="EP152" s="134">
        <f>COUNTIFS(ES3:ES148,"&gt;="&amp;EP151,ES3:ES148,"&lt;"&amp;EQ151)</f>
        <v>0</v>
      </c>
      <c r="EQ152" s="134">
        <f>COUNTIFS(ES3:ES148,"&gt;="&amp;EQ151,ES3:ES148,"&lt;"&amp;ER151)</f>
        <v>0</v>
      </c>
      <c r="ER152" s="134">
        <f>COUNTIF(ES3:ES148,"&gt;="&amp;ER151)</f>
        <v>0</v>
      </c>
      <c r="ES152" s="133">
        <f>SUM(EN152:ER152)</f>
        <v>71</v>
      </c>
      <c r="EV152" s="134" t="s">
        <v>2097</v>
      </c>
      <c r="EW152" s="134">
        <f>COUNTIF(FB3:FB148,"&lt;"&amp;EX151)</f>
        <v>80</v>
      </c>
      <c r="EX152" s="134">
        <f>COUNTIFS(FB3:FB148,"&gt;="&amp;EX151,FB3:FB148,"&lt;"&amp;EY151)</f>
        <v>0</v>
      </c>
      <c r="EY152" s="134">
        <f>COUNTIFS(FB3:FB148,"&gt;="&amp;EY151,FB3:FB148,"&lt;"&amp;EZ151)</f>
        <v>0</v>
      </c>
      <c r="EZ152" s="134">
        <f>COUNTIFS(FB3:FB148,"&gt;="&amp;EZ151,FB3:FB148,"&lt;"&amp;FA151)</f>
        <v>0</v>
      </c>
      <c r="FA152" s="134">
        <f>COUNTIF(FB3:FB148,"&gt;="&amp;FA151)</f>
        <v>0</v>
      </c>
      <c r="FB152" s="133">
        <f>SUM(EW152:FA152)</f>
        <v>80</v>
      </c>
      <c r="FE152" s="134" t="s">
        <v>2097</v>
      </c>
      <c r="FF152" s="134">
        <f>COUNTIF(FK3:FK148,"&lt;"&amp;FG151)</f>
        <v>84</v>
      </c>
      <c r="FG152" s="134">
        <f>COUNTIFS(FK3:FK148,"&gt;="&amp;FG151,FK3:FK148,"&lt;"&amp;FH151)</f>
        <v>0</v>
      </c>
      <c r="FH152" s="134">
        <f>COUNTIFS(FK3:FK148,"&gt;="&amp;FH151,FK3:FK148,"&lt;"&amp;FI151)</f>
        <v>0</v>
      </c>
      <c r="FI152" s="134">
        <f>COUNTIFS(FK3:FK148,"&gt;="&amp;FI151,FK3:FK148,"&lt;"&amp;FJ151)</f>
        <v>0</v>
      </c>
      <c r="FJ152" s="134">
        <f>COUNTIF(FK3:FK148,"&gt;="&amp;FJ151)</f>
        <v>0</v>
      </c>
      <c r="FK152" s="133">
        <f>SUM(FF152:FJ152)</f>
        <v>84</v>
      </c>
      <c r="FN152" s="134" t="s">
        <v>2097</v>
      </c>
      <c r="FO152" s="134">
        <f>COUNTIF(FT3:FT148,"&lt;"&amp;FP151)</f>
        <v>102</v>
      </c>
      <c r="FP152" s="134">
        <f>COUNTIFS(FT3:FT148,"&gt;="&amp;FP151,FT3:FT148,"&lt;"&amp;FQ151)</f>
        <v>0</v>
      </c>
      <c r="FQ152" s="134">
        <f>COUNTIFS(FT3:FT148,"&gt;="&amp;FQ151,FT3:FT148,"&lt;"&amp;FR151)</f>
        <v>0</v>
      </c>
      <c r="FR152" s="134">
        <f>COUNTIFS(FT3:FT148,"&gt;="&amp;FR151,FT3:FT148,"&lt;"&amp;FS151)</f>
        <v>0</v>
      </c>
      <c r="FS152" s="134">
        <f>COUNTIF(FT3:FT148,"&gt;="&amp;FS151)</f>
        <v>0</v>
      </c>
      <c r="FT152" s="133">
        <f>SUM(FO152:FS152)</f>
        <v>102</v>
      </c>
      <c r="FW152" s="134" t="s">
        <v>2097</v>
      </c>
      <c r="FX152" s="134">
        <f>COUNTIF(GC3:GC148,"&lt;"&amp;FY151)</f>
        <v>124</v>
      </c>
      <c r="FY152" s="134">
        <f>COUNTIFS(GC3:GC148,"&gt;="&amp;FY151,GC3:GC148,"&lt;"&amp;FZ151)</f>
        <v>0</v>
      </c>
      <c r="FZ152" s="134">
        <f>COUNTIFS(GC3:GC148,"&gt;="&amp;FZ151,GC3:GC148,"&lt;"&amp;GA151)</f>
        <v>0</v>
      </c>
      <c r="GA152" s="134">
        <f>COUNTIFS(GC3:GC148,"&gt;="&amp;GA151,GC3:GC148,"&lt;"&amp;GB151)</f>
        <v>0</v>
      </c>
      <c r="GB152" s="134">
        <f>COUNTIF(GC3:GC148,"&gt;="&amp;GB151)</f>
        <v>0</v>
      </c>
      <c r="GC152" s="133">
        <f>SUM(FX152:GB152)</f>
        <v>124</v>
      </c>
    </row>
    <row r="161" spans="17:17" ht="21">
      <c r="Q161" s="135" t="s">
        <v>2098</v>
      </c>
    </row>
    <row r="1804" spans="17:17">
      <c r="Q1804" s="128"/>
    </row>
    <row r="1805" spans="17:17">
      <c r="Q1805" s="128"/>
    </row>
    <row r="1806" spans="17:17">
      <c r="Q1806" s="128"/>
    </row>
    <row r="1807" spans="17:17">
      <c r="Q1807" s="128"/>
    </row>
    <row r="1808" spans="17:17">
      <c r="Q1808" s="128"/>
    </row>
    <row r="1809" spans="17:17">
      <c r="Q1809" s="128"/>
    </row>
    <row r="1810" spans="17:17">
      <c r="Q1810" s="128"/>
    </row>
    <row r="1811" spans="17:17">
      <c r="Q1811" s="128"/>
    </row>
    <row r="1812" spans="17:17">
      <c r="Q1812" s="128"/>
    </row>
    <row r="1813" spans="17:17">
      <c r="Q1813" s="128"/>
    </row>
    <row r="1814" spans="17:17">
      <c r="Q1814" s="128"/>
    </row>
    <row r="1815" spans="17:17">
      <c r="Q1815" s="128"/>
    </row>
    <row r="1816" spans="17:17">
      <c r="Q1816" s="128"/>
    </row>
    <row r="1817" spans="17:17">
      <c r="Q1817" s="128"/>
    </row>
    <row r="1818" spans="17:17">
      <c r="Q1818" s="128"/>
    </row>
    <row r="1819" spans="17:17">
      <c r="Q1819" s="128"/>
    </row>
    <row r="1820" spans="17:17">
      <c r="Q1820" s="128"/>
    </row>
    <row r="1821" spans="17:17">
      <c r="Q1821" s="128"/>
    </row>
    <row r="1822" spans="17:17">
      <c r="Q1822" s="128"/>
    </row>
    <row r="1823" spans="17:17">
      <c r="Q1823" s="128"/>
    </row>
  </sheetData>
  <mergeCells count="21">
    <mergeCell ref="DC1:DI1"/>
    <mergeCell ref="I1:O1"/>
    <mergeCell ref="Q1:W1"/>
    <mergeCell ref="Z1:AF1"/>
    <mergeCell ref="AI1:AO1"/>
    <mergeCell ref="AR1:AX1"/>
    <mergeCell ref="BA1:BG1"/>
    <mergeCell ref="BJ1:BP1"/>
    <mergeCell ref="BS1:BY1"/>
    <mergeCell ref="CB1:CH1"/>
    <mergeCell ref="CK1:CQ1"/>
    <mergeCell ref="CT1:CZ1"/>
    <mergeCell ref="FN1:FT1"/>
    <mergeCell ref="FW1:GC1"/>
    <mergeCell ref="GF1:GL1"/>
    <mergeCell ref="DL1:DR1"/>
    <mergeCell ref="DU1:EA1"/>
    <mergeCell ref="ED1:EJ1"/>
    <mergeCell ref="EM1:ES1"/>
    <mergeCell ref="EV1:FB1"/>
    <mergeCell ref="FE1:FK1"/>
  </mergeCells>
  <phoneticPr fontId="16"/>
  <pageMargins left="0.7" right="0.7" top="0.75" bottom="0.75" header="0.3" footer="0.3"/>
  <pageSetup paperSize="9" scale="36" orientation="portrait" verticalDpi="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FF00"/>
  </sheetPr>
  <dimension ref="A2:Z47"/>
  <sheetViews>
    <sheetView zoomScale="70" zoomScaleNormal="70" workbookViewId="0">
      <selection activeCell="X4" sqref="X4"/>
    </sheetView>
  </sheetViews>
  <sheetFormatPr baseColWidth="10" defaultColWidth="9" defaultRowHeight="14"/>
  <cols>
    <col min="1" max="1" width="8.83203125" style="1" customWidth="1"/>
    <col min="2" max="21" width="9" style="1"/>
    <col min="22" max="22" width="13.1640625" style="1" customWidth="1"/>
    <col min="23" max="23" width="13.6640625" style="1" customWidth="1"/>
    <col min="24" max="24" width="23" style="1" customWidth="1"/>
    <col min="25" max="16384" width="9" style="1"/>
  </cols>
  <sheetData>
    <row r="2" spans="1:25">
      <c r="A2" s="1" t="s">
        <v>222</v>
      </c>
      <c r="H2" s="1" t="s">
        <v>221</v>
      </c>
      <c r="N2" s="1" t="s">
        <v>104</v>
      </c>
    </row>
    <row r="3" spans="1:25">
      <c r="B3" s="1" t="s">
        <v>44</v>
      </c>
      <c r="C3" s="1" t="s">
        <v>24</v>
      </c>
      <c r="D3" s="1" t="s">
        <v>23</v>
      </c>
      <c r="E3" s="1" t="s">
        <v>64</v>
      </c>
      <c r="I3" s="1" t="s">
        <v>44</v>
      </c>
      <c r="J3" s="1" t="s">
        <v>24</v>
      </c>
      <c r="K3" s="1" t="s">
        <v>23</v>
      </c>
      <c r="L3" s="1" t="s">
        <v>65</v>
      </c>
      <c r="O3" s="1" t="s">
        <v>44</v>
      </c>
      <c r="P3" s="1" t="s">
        <v>24</v>
      </c>
      <c r="Q3" s="1" t="s">
        <v>23</v>
      </c>
      <c r="R3" s="1" t="s">
        <v>105</v>
      </c>
      <c r="S3" s="1" t="s">
        <v>106</v>
      </c>
      <c r="V3" s="1" t="s">
        <v>61</v>
      </c>
      <c r="W3" s="1" t="s">
        <v>107</v>
      </c>
      <c r="X3" s="54" t="s">
        <v>108</v>
      </c>
    </row>
    <row r="4" spans="1:25" s="2" customFormat="1">
      <c r="A4" s="2" t="s">
        <v>66</v>
      </c>
      <c r="B4" s="2">
        <v>1</v>
      </c>
      <c r="C4" s="2">
        <f>B4+20</f>
        <v>21</v>
      </c>
      <c r="D4" s="2">
        <f>C4+20</f>
        <v>41</v>
      </c>
      <c r="E4" s="2">
        <f t="shared" ref="E4:E23" si="0">SUM(B4:D4)</f>
        <v>63</v>
      </c>
      <c r="H4" s="2" t="s">
        <v>66</v>
      </c>
      <c r="I4" s="2">
        <f>B4+60</f>
        <v>61</v>
      </c>
      <c r="J4" s="2">
        <f t="shared" ref="J4:K4" si="1">C4+60</f>
        <v>81</v>
      </c>
      <c r="K4" s="2">
        <f t="shared" si="1"/>
        <v>101</v>
      </c>
      <c r="L4" s="2">
        <f t="shared" ref="L4:L23" si="2">SUM(I4:K4)</f>
        <v>243</v>
      </c>
      <c r="N4" s="2" t="s">
        <v>66</v>
      </c>
      <c r="O4" s="2">
        <f>B4/I4</f>
        <v>1.6393442622950821E-2</v>
      </c>
      <c r="P4" s="2">
        <f>C4/J4</f>
        <v>0.25925925925925924</v>
      </c>
      <c r="Q4" s="2">
        <f>D4/K4</f>
        <v>0.40594059405940597</v>
      </c>
      <c r="R4" s="2">
        <f>AVERAGE(O4:Q4)</f>
        <v>0.22719776531387201</v>
      </c>
      <c r="S4" s="2">
        <f>E4/L4</f>
        <v>0.25925925925925924</v>
      </c>
      <c r="U4" s="2" t="s">
        <v>47</v>
      </c>
      <c r="V4" s="2">
        <f>E4+E28</f>
        <v>486</v>
      </c>
      <c r="W4" s="23">
        <f>GEOMEAN(R4,R28)</f>
        <v>0.39865450368547539</v>
      </c>
      <c r="X4" s="55">
        <f>GEOMEAN(S4,S28)</f>
        <v>0.42646035642223401</v>
      </c>
      <c r="Y4" s="2">
        <f>GEOMEAN(O4:Q4,O28:Q28)</f>
        <v>0.28955988544046452</v>
      </c>
    </row>
    <row r="5" spans="1:25" s="2" customFormat="1">
      <c r="A5" s="2" t="s">
        <v>67</v>
      </c>
      <c r="B5" s="2">
        <v>2</v>
      </c>
      <c r="C5" s="2">
        <f t="shared" ref="C5:D5" si="3">B5+20</f>
        <v>22</v>
      </c>
      <c r="D5" s="2">
        <f t="shared" si="3"/>
        <v>42</v>
      </c>
      <c r="E5" s="2">
        <f t="shared" si="0"/>
        <v>66</v>
      </c>
      <c r="H5" s="2" t="s">
        <v>67</v>
      </c>
      <c r="I5" s="2">
        <f t="shared" ref="I5:I23" si="4">B5+60</f>
        <v>62</v>
      </c>
      <c r="J5" s="2">
        <f t="shared" ref="J5:J23" si="5">C5+60</f>
        <v>82</v>
      </c>
      <c r="K5" s="2">
        <f t="shared" ref="K5:K23" si="6">D5+60</f>
        <v>102</v>
      </c>
      <c r="L5" s="2">
        <f t="shared" si="2"/>
        <v>246</v>
      </c>
      <c r="N5" s="2" t="s">
        <v>67</v>
      </c>
      <c r="O5" s="2">
        <f t="shared" ref="O5:O17" si="7">B5/I5</f>
        <v>3.2258064516129031E-2</v>
      </c>
      <c r="P5" s="2">
        <f t="shared" ref="P5:P17" si="8">C5/J5</f>
        <v>0.26829268292682928</v>
      </c>
      <c r="Q5" s="2">
        <f t="shared" ref="Q5:Q17" si="9">D5/K5</f>
        <v>0.41176470588235292</v>
      </c>
      <c r="R5" s="2">
        <f t="shared" ref="R5:R17" si="10">AVERAGE(O5:Q5)</f>
        <v>0.2374384844417704</v>
      </c>
      <c r="S5" s="2">
        <f t="shared" ref="S5:S17" si="11">E5/L5</f>
        <v>0.26829268292682928</v>
      </c>
      <c r="U5" s="2" t="s">
        <v>48</v>
      </c>
      <c r="V5" s="2">
        <f t="shared" ref="V4:V21" si="12">E5+E29</f>
        <v>492</v>
      </c>
      <c r="W5" s="23">
        <f t="shared" ref="W5:W20" si="13">GEOMEAN(R5,R29)</f>
        <v>0.40797883278950969</v>
      </c>
      <c r="X5" s="55">
        <f t="shared" ref="X5:X21" si="14">GEOMEAN(S5,S29)</f>
        <v>0.43428307244004927</v>
      </c>
      <c r="Y5" s="2">
        <f t="shared" ref="Y5:Y21" si="15">GEOMEAN(O5:Q5,O29:Q29)</f>
        <v>0.32712516283281179</v>
      </c>
    </row>
    <row r="6" spans="1:25" s="2" customFormat="1">
      <c r="A6" s="2" t="s">
        <v>68</v>
      </c>
      <c r="B6" s="2">
        <v>3</v>
      </c>
      <c r="C6" s="2">
        <f t="shared" ref="C6:D6" si="16">B6+20</f>
        <v>23</v>
      </c>
      <c r="D6" s="2">
        <f t="shared" si="16"/>
        <v>43</v>
      </c>
      <c r="E6" s="2">
        <f t="shared" si="0"/>
        <v>69</v>
      </c>
      <c r="H6" s="2" t="s">
        <v>68</v>
      </c>
      <c r="I6" s="2">
        <f t="shared" si="4"/>
        <v>63</v>
      </c>
      <c r="J6" s="2">
        <f t="shared" si="5"/>
        <v>83</v>
      </c>
      <c r="K6" s="2">
        <f t="shared" si="6"/>
        <v>103</v>
      </c>
      <c r="L6" s="2">
        <f t="shared" si="2"/>
        <v>249</v>
      </c>
      <c r="N6" s="2" t="s">
        <v>68</v>
      </c>
      <c r="O6" s="2">
        <f t="shared" si="7"/>
        <v>4.7619047619047616E-2</v>
      </c>
      <c r="P6" s="2">
        <f t="shared" si="8"/>
        <v>0.27710843373493976</v>
      </c>
      <c r="Q6" s="2">
        <f t="shared" si="9"/>
        <v>0.41747572815533979</v>
      </c>
      <c r="R6" s="2">
        <f t="shared" si="10"/>
        <v>0.24740106983644239</v>
      </c>
      <c r="S6" s="2">
        <f t="shared" si="11"/>
        <v>0.27710843373493976</v>
      </c>
      <c r="U6" s="2" t="s">
        <v>49</v>
      </c>
      <c r="V6" s="2">
        <f t="shared" si="12"/>
        <v>498</v>
      </c>
      <c r="W6" s="23">
        <f t="shared" si="13"/>
        <v>0.4168930020432301</v>
      </c>
      <c r="X6" s="55">
        <f t="shared" si="14"/>
        <v>0.44181949161720857</v>
      </c>
      <c r="Y6" s="2">
        <f t="shared" si="15"/>
        <v>0.3521327408303197</v>
      </c>
    </row>
    <row r="7" spans="1:25" s="2" customFormat="1">
      <c r="A7" s="2" t="s">
        <v>69</v>
      </c>
      <c r="B7" s="2">
        <v>4</v>
      </c>
      <c r="C7" s="2">
        <f t="shared" ref="C7:D7" si="17">B7+20</f>
        <v>24</v>
      </c>
      <c r="D7" s="2">
        <f t="shared" si="17"/>
        <v>44</v>
      </c>
      <c r="E7" s="2">
        <f t="shared" si="0"/>
        <v>72</v>
      </c>
      <c r="H7" s="2" t="s">
        <v>69</v>
      </c>
      <c r="I7" s="2">
        <f t="shared" si="4"/>
        <v>64</v>
      </c>
      <c r="J7" s="2">
        <f t="shared" si="5"/>
        <v>84</v>
      </c>
      <c r="K7" s="2">
        <f t="shared" si="6"/>
        <v>104</v>
      </c>
      <c r="L7" s="2">
        <f t="shared" si="2"/>
        <v>252</v>
      </c>
      <c r="N7" s="2" t="s">
        <v>69</v>
      </c>
      <c r="O7" s="2">
        <f t="shared" si="7"/>
        <v>6.25E-2</v>
      </c>
      <c r="P7" s="2">
        <f t="shared" si="8"/>
        <v>0.2857142857142857</v>
      </c>
      <c r="Q7" s="2">
        <f t="shared" si="9"/>
        <v>0.42307692307692307</v>
      </c>
      <c r="R7" s="2">
        <f t="shared" si="10"/>
        <v>0.25709706959706957</v>
      </c>
      <c r="S7" s="2">
        <f t="shared" si="11"/>
        <v>0.2857142857142857</v>
      </c>
      <c r="U7" s="2" t="s">
        <v>50</v>
      </c>
      <c r="V7" s="2">
        <f t="shared" si="12"/>
        <v>504</v>
      </c>
      <c r="W7" s="23">
        <f t="shared" si="13"/>
        <v>0.42543042367341294</v>
      </c>
      <c r="X7" s="55">
        <f t="shared" si="14"/>
        <v>0.44908871313907184</v>
      </c>
      <c r="Y7" s="2">
        <f t="shared" si="15"/>
        <v>0.37155851726278338</v>
      </c>
    </row>
    <row r="8" spans="1:25" s="2" customFormat="1">
      <c r="A8" s="2" t="s">
        <v>70</v>
      </c>
      <c r="B8" s="2">
        <v>5</v>
      </c>
      <c r="C8" s="2">
        <f t="shared" ref="C8:D8" si="18">B8+20</f>
        <v>25</v>
      </c>
      <c r="D8" s="2">
        <f t="shared" si="18"/>
        <v>45</v>
      </c>
      <c r="E8" s="2">
        <f t="shared" si="0"/>
        <v>75</v>
      </c>
      <c r="H8" s="2" t="s">
        <v>70</v>
      </c>
      <c r="I8" s="2">
        <f t="shared" si="4"/>
        <v>65</v>
      </c>
      <c r="J8" s="2">
        <f t="shared" si="5"/>
        <v>85</v>
      </c>
      <c r="K8" s="2">
        <f t="shared" si="6"/>
        <v>105</v>
      </c>
      <c r="L8" s="2">
        <f t="shared" si="2"/>
        <v>255</v>
      </c>
      <c r="N8" s="2" t="s">
        <v>70</v>
      </c>
      <c r="O8" s="2">
        <f t="shared" si="7"/>
        <v>7.6923076923076927E-2</v>
      </c>
      <c r="P8" s="2">
        <f t="shared" si="8"/>
        <v>0.29411764705882354</v>
      </c>
      <c r="Q8" s="2">
        <f t="shared" si="9"/>
        <v>0.42857142857142855</v>
      </c>
      <c r="R8" s="2">
        <f t="shared" si="10"/>
        <v>0.266537384184443</v>
      </c>
      <c r="S8" s="2">
        <f t="shared" si="11"/>
        <v>0.29411764705882354</v>
      </c>
      <c r="U8" s="2" t="s">
        <v>51</v>
      </c>
      <c r="V8" s="2">
        <f t="shared" si="12"/>
        <v>510</v>
      </c>
      <c r="W8" s="23">
        <f t="shared" si="13"/>
        <v>0.43362042465175255</v>
      </c>
      <c r="X8" s="55">
        <f t="shared" si="14"/>
        <v>0.45610791846394133</v>
      </c>
      <c r="Y8" s="2">
        <f t="shared" si="15"/>
        <v>0.3877416608334277</v>
      </c>
    </row>
    <row r="9" spans="1:25" s="2" customFormat="1">
      <c r="A9" s="2" t="s">
        <v>71</v>
      </c>
      <c r="B9" s="2">
        <v>6</v>
      </c>
      <c r="C9" s="2">
        <f t="shared" ref="C9:D9" si="19">B9+20</f>
        <v>26</v>
      </c>
      <c r="D9" s="2">
        <f t="shared" si="19"/>
        <v>46</v>
      </c>
      <c r="E9" s="2">
        <f t="shared" si="0"/>
        <v>78</v>
      </c>
      <c r="H9" s="2" t="s">
        <v>71</v>
      </c>
      <c r="I9" s="2">
        <f t="shared" si="4"/>
        <v>66</v>
      </c>
      <c r="J9" s="2">
        <f t="shared" si="5"/>
        <v>86</v>
      </c>
      <c r="K9" s="2">
        <f t="shared" si="6"/>
        <v>106</v>
      </c>
      <c r="L9" s="2">
        <f t="shared" si="2"/>
        <v>258</v>
      </c>
      <c r="N9" s="2" t="s">
        <v>71</v>
      </c>
      <c r="O9" s="2">
        <f t="shared" si="7"/>
        <v>9.0909090909090912E-2</v>
      </c>
      <c r="P9" s="2">
        <f t="shared" si="8"/>
        <v>0.30232558139534882</v>
      </c>
      <c r="Q9" s="2">
        <f t="shared" si="9"/>
        <v>0.43396226415094341</v>
      </c>
      <c r="R9" s="2">
        <f t="shared" si="10"/>
        <v>0.27573231215179439</v>
      </c>
      <c r="S9" s="2">
        <f t="shared" si="11"/>
        <v>0.30232558139534882</v>
      </c>
      <c r="U9" s="2" t="s">
        <v>52</v>
      </c>
      <c r="V9" s="2">
        <f t="shared" si="12"/>
        <v>516</v>
      </c>
      <c r="W9" s="23">
        <f t="shared" si="13"/>
        <v>0.44148891206033058</v>
      </c>
      <c r="X9" s="55">
        <f t="shared" si="14"/>
        <v>0.46289262989831592</v>
      </c>
      <c r="Y9" s="2">
        <f t="shared" si="15"/>
        <v>0.40177185531067272</v>
      </c>
    </row>
    <row r="10" spans="1:25" s="2" customFormat="1">
      <c r="A10" s="2" t="s">
        <v>72</v>
      </c>
      <c r="B10" s="2">
        <v>7</v>
      </c>
      <c r="C10" s="2">
        <f t="shared" ref="C10:D10" si="20">B10+20</f>
        <v>27</v>
      </c>
      <c r="D10" s="2">
        <f t="shared" si="20"/>
        <v>47</v>
      </c>
      <c r="E10" s="2">
        <f t="shared" si="0"/>
        <v>81</v>
      </c>
      <c r="H10" s="2" t="s">
        <v>72</v>
      </c>
      <c r="I10" s="2">
        <f t="shared" si="4"/>
        <v>67</v>
      </c>
      <c r="J10" s="2">
        <f t="shared" si="5"/>
        <v>87</v>
      </c>
      <c r="K10" s="2">
        <f t="shared" si="6"/>
        <v>107</v>
      </c>
      <c r="L10" s="2">
        <f t="shared" si="2"/>
        <v>261</v>
      </c>
      <c r="N10" s="2" t="s">
        <v>72</v>
      </c>
      <c r="O10" s="2">
        <f t="shared" si="7"/>
        <v>0.1044776119402985</v>
      </c>
      <c r="P10" s="2">
        <f t="shared" si="8"/>
        <v>0.31034482758620691</v>
      </c>
      <c r="Q10" s="2">
        <f t="shared" si="9"/>
        <v>0.43925233644859812</v>
      </c>
      <c r="R10" s="2">
        <f t="shared" si="10"/>
        <v>0.28469159199170119</v>
      </c>
      <c r="S10" s="2">
        <f t="shared" si="11"/>
        <v>0.31034482758620691</v>
      </c>
      <c r="U10" s="2" t="s">
        <v>53</v>
      </c>
      <c r="V10" s="2">
        <f t="shared" si="12"/>
        <v>522</v>
      </c>
      <c r="W10" s="23">
        <f t="shared" si="13"/>
        <v>0.44905890451839076</v>
      </c>
      <c r="X10" s="55">
        <f t="shared" si="14"/>
        <v>0.46945692571039072</v>
      </c>
      <c r="Y10" s="2">
        <f t="shared" si="15"/>
        <v>0.41425102446690742</v>
      </c>
    </row>
    <row r="11" spans="1:25" s="2" customFormat="1">
      <c r="A11" s="2" t="s">
        <v>73</v>
      </c>
      <c r="B11" s="2">
        <v>8</v>
      </c>
      <c r="C11" s="2">
        <f t="shared" ref="C11:D11" si="21">B11+20</f>
        <v>28</v>
      </c>
      <c r="D11" s="2">
        <f t="shared" si="21"/>
        <v>48</v>
      </c>
      <c r="E11" s="2">
        <f t="shared" si="0"/>
        <v>84</v>
      </c>
      <c r="H11" s="2" t="s">
        <v>73</v>
      </c>
      <c r="I11" s="2">
        <f t="shared" si="4"/>
        <v>68</v>
      </c>
      <c r="J11" s="2">
        <f t="shared" si="5"/>
        <v>88</v>
      </c>
      <c r="K11" s="2">
        <f t="shared" si="6"/>
        <v>108</v>
      </c>
      <c r="L11" s="2">
        <f t="shared" si="2"/>
        <v>264</v>
      </c>
      <c r="N11" s="2" t="s">
        <v>73</v>
      </c>
      <c r="O11" s="2">
        <f t="shared" si="7"/>
        <v>0.11764705882352941</v>
      </c>
      <c r="P11" s="2">
        <f t="shared" si="8"/>
        <v>0.31818181818181818</v>
      </c>
      <c r="Q11" s="2">
        <f t="shared" si="9"/>
        <v>0.44444444444444442</v>
      </c>
      <c r="R11" s="2">
        <f t="shared" si="10"/>
        <v>0.29342444048326399</v>
      </c>
      <c r="S11" s="2">
        <f t="shared" si="11"/>
        <v>0.31818181818181818</v>
      </c>
      <c r="U11" s="2" t="s">
        <v>54</v>
      </c>
      <c r="V11" s="2">
        <f t="shared" si="12"/>
        <v>528</v>
      </c>
      <c r="W11" s="23">
        <f t="shared" si="13"/>
        <v>0.45635096138728148</v>
      </c>
      <c r="X11" s="55">
        <f t="shared" si="14"/>
        <v>0.47581362044250203</v>
      </c>
      <c r="Y11" s="2">
        <f t="shared" si="15"/>
        <v>0.42554922946729051</v>
      </c>
    </row>
    <row r="12" spans="1:25" s="2" customFormat="1">
      <c r="A12" s="2" t="s">
        <v>74</v>
      </c>
      <c r="B12" s="2">
        <v>9</v>
      </c>
      <c r="C12" s="2">
        <f t="shared" ref="C12:D12" si="22">B12+20</f>
        <v>29</v>
      </c>
      <c r="D12" s="2">
        <f t="shared" si="22"/>
        <v>49</v>
      </c>
      <c r="E12" s="2">
        <f t="shared" si="0"/>
        <v>87</v>
      </c>
      <c r="H12" s="2" t="s">
        <v>74</v>
      </c>
      <c r="I12" s="2">
        <f t="shared" si="4"/>
        <v>69</v>
      </c>
      <c r="J12" s="2">
        <f t="shared" si="5"/>
        <v>89</v>
      </c>
      <c r="K12" s="2">
        <f t="shared" si="6"/>
        <v>109</v>
      </c>
      <c r="L12" s="2">
        <f t="shared" si="2"/>
        <v>267</v>
      </c>
      <c r="N12" s="2" t="s">
        <v>74</v>
      </c>
      <c r="O12" s="2">
        <f t="shared" si="7"/>
        <v>0.13043478260869565</v>
      </c>
      <c r="P12" s="2">
        <f t="shared" si="8"/>
        <v>0.3258426966292135</v>
      </c>
      <c r="Q12" s="2">
        <f t="shared" si="9"/>
        <v>0.44954128440366975</v>
      </c>
      <c r="R12" s="2">
        <f t="shared" si="10"/>
        <v>0.30193958788052627</v>
      </c>
      <c r="S12" s="2">
        <f t="shared" si="11"/>
        <v>0.3258426966292135</v>
      </c>
      <c r="U12" s="2" t="s">
        <v>55</v>
      </c>
      <c r="V12" s="2">
        <f t="shared" si="12"/>
        <v>534</v>
      </c>
      <c r="W12" s="23">
        <f t="shared" si="13"/>
        <v>0.46338353292796786</v>
      </c>
      <c r="X12" s="55">
        <f t="shared" si="14"/>
        <v>0.48197441710658123</v>
      </c>
      <c r="Y12" s="2">
        <f t="shared" si="15"/>
        <v>0.43591152403721739</v>
      </c>
    </row>
    <row r="13" spans="1:25" s="2" customFormat="1">
      <c r="A13" s="2" t="s">
        <v>75</v>
      </c>
      <c r="B13" s="2">
        <v>10</v>
      </c>
      <c r="C13" s="2">
        <f t="shared" ref="C13:D13" si="23">B13+20</f>
        <v>30</v>
      </c>
      <c r="D13" s="2">
        <f t="shared" si="23"/>
        <v>50</v>
      </c>
      <c r="E13" s="2">
        <f t="shared" si="0"/>
        <v>90</v>
      </c>
      <c r="H13" s="2" t="s">
        <v>75</v>
      </c>
      <c r="I13" s="2">
        <f t="shared" si="4"/>
        <v>70</v>
      </c>
      <c r="J13" s="2">
        <f t="shared" si="5"/>
        <v>90</v>
      </c>
      <c r="K13" s="2">
        <f t="shared" si="6"/>
        <v>110</v>
      </c>
      <c r="L13" s="2">
        <f t="shared" si="2"/>
        <v>270</v>
      </c>
      <c r="N13" s="2" t="s">
        <v>75</v>
      </c>
      <c r="O13" s="2">
        <f t="shared" si="7"/>
        <v>0.14285714285714285</v>
      </c>
      <c r="P13" s="2">
        <f t="shared" si="8"/>
        <v>0.33333333333333331</v>
      </c>
      <c r="Q13" s="2">
        <f t="shared" si="9"/>
        <v>0.45454545454545453</v>
      </c>
      <c r="R13" s="2">
        <f t="shared" si="10"/>
        <v>0.31024531024531021</v>
      </c>
      <c r="S13" s="2">
        <f t="shared" si="11"/>
        <v>0.33333333333333331</v>
      </c>
      <c r="U13" s="2" t="s">
        <v>56</v>
      </c>
      <c r="V13" s="2">
        <f t="shared" si="12"/>
        <v>540</v>
      </c>
      <c r="W13" s="23">
        <f t="shared" si="13"/>
        <v>0.47017324859856885</v>
      </c>
      <c r="X13" s="55">
        <f t="shared" si="14"/>
        <v>0.4879500364742666</v>
      </c>
      <c r="Y13" s="2">
        <f t="shared" si="15"/>
        <v>0.4455093306601719</v>
      </c>
    </row>
    <row r="14" spans="1:25" s="2" customFormat="1">
      <c r="A14" s="2" t="s">
        <v>76</v>
      </c>
      <c r="B14" s="2">
        <v>11</v>
      </c>
      <c r="C14" s="2">
        <f t="shared" ref="C14:D14" si="24">B14+20</f>
        <v>31</v>
      </c>
      <c r="D14" s="2">
        <f t="shared" si="24"/>
        <v>51</v>
      </c>
      <c r="E14" s="2">
        <f t="shared" si="0"/>
        <v>93</v>
      </c>
      <c r="H14" s="2" t="s">
        <v>76</v>
      </c>
      <c r="I14" s="2">
        <f t="shared" si="4"/>
        <v>71</v>
      </c>
      <c r="J14" s="2">
        <f t="shared" si="5"/>
        <v>91</v>
      </c>
      <c r="K14" s="2">
        <f t="shared" si="6"/>
        <v>111</v>
      </c>
      <c r="L14" s="2">
        <f t="shared" si="2"/>
        <v>273</v>
      </c>
      <c r="N14" s="2" t="s">
        <v>76</v>
      </c>
      <c r="P14" s="2">
        <f t="shared" si="8"/>
        <v>0.34065934065934067</v>
      </c>
      <c r="Q14" s="2">
        <f t="shared" si="9"/>
        <v>0.45945945945945948</v>
      </c>
      <c r="R14" s="2">
        <f t="shared" si="10"/>
        <v>0.40005940005940011</v>
      </c>
      <c r="S14" s="2">
        <f t="shared" si="11"/>
        <v>0.34065934065934067</v>
      </c>
      <c r="U14" s="2" t="s">
        <v>57</v>
      </c>
      <c r="V14" s="2">
        <f t="shared" si="12"/>
        <v>546</v>
      </c>
      <c r="W14" s="23">
        <f t="shared" si="13"/>
        <v>0.53442573256640002</v>
      </c>
      <c r="X14" s="55">
        <f t="shared" si="14"/>
        <v>0.49375032756392245</v>
      </c>
      <c r="Y14" s="2">
        <f t="shared" si="15"/>
        <v>0.56360756002809709</v>
      </c>
    </row>
    <row r="15" spans="1:25" s="2" customFormat="1">
      <c r="A15" s="2" t="s">
        <v>77</v>
      </c>
      <c r="B15" s="2">
        <v>12</v>
      </c>
      <c r="C15" s="2">
        <f t="shared" ref="C15:D15" si="25">B15+20</f>
        <v>32</v>
      </c>
      <c r="D15" s="2">
        <f t="shared" si="25"/>
        <v>52</v>
      </c>
      <c r="E15" s="2">
        <f t="shared" si="0"/>
        <v>96</v>
      </c>
      <c r="H15" s="2" t="s">
        <v>77</v>
      </c>
      <c r="I15" s="2">
        <f t="shared" si="4"/>
        <v>72</v>
      </c>
      <c r="J15" s="2">
        <f t="shared" si="5"/>
        <v>92</v>
      </c>
      <c r="K15" s="2">
        <f t="shared" si="6"/>
        <v>112</v>
      </c>
      <c r="L15" s="2">
        <f t="shared" si="2"/>
        <v>276</v>
      </c>
      <c r="N15" s="2" t="s">
        <v>77</v>
      </c>
      <c r="O15" s="2">
        <f t="shared" si="7"/>
        <v>0.16666666666666666</v>
      </c>
      <c r="P15" s="2">
        <f t="shared" si="8"/>
        <v>0.34782608695652173</v>
      </c>
      <c r="Q15" s="2">
        <f t="shared" si="9"/>
        <v>0.4642857142857143</v>
      </c>
      <c r="R15" s="2">
        <f t="shared" si="10"/>
        <v>0.32625948930296755</v>
      </c>
      <c r="S15" s="2">
        <f t="shared" si="11"/>
        <v>0.34782608695652173</v>
      </c>
      <c r="U15" s="2" t="s">
        <v>58</v>
      </c>
      <c r="V15" s="2">
        <f t="shared" si="12"/>
        <v>552</v>
      </c>
      <c r="W15" s="23">
        <f t="shared" si="13"/>
        <v>0.48308292319900487</v>
      </c>
      <c r="X15" s="55">
        <f t="shared" si="14"/>
        <v>0.499384362582038</v>
      </c>
      <c r="Y15" s="2">
        <f t="shared" si="15"/>
        <v>0.46288117511609195</v>
      </c>
    </row>
    <row r="16" spans="1:25" s="2" customFormat="1">
      <c r="A16" s="2" t="s">
        <v>78</v>
      </c>
      <c r="B16" s="2">
        <v>13</v>
      </c>
      <c r="C16" s="2">
        <f t="shared" ref="C16:D16" si="26">B16+20</f>
        <v>33</v>
      </c>
      <c r="D16" s="2">
        <f t="shared" si="26"/>
        <v>53</v>
      </c>
      <c r="E16" s="2">
        <f t="shared" si="0"/>
        <v>99</v>
      </c>
      <c r="H16" s="2" t="s">
        <v>78</v>
      </c>
      <c r="I16" s="2">
        <f t="shared" si="4"/>
        <v>73</v>
      </c>
      <c r="J16" s="2">
        <f t="shared" si="5"/>
        <v>93</v>
      </c>
      <c r="K16" s="2">
        <f t="shared" si="6"/>
        <v>113</v>
      </c>
      <c r="L16" s="2">
        <f t="shared" si="2"/>
        <v>279</v>
      </c>
      <c r="N16" s="2" t="s">
        <v>78</v>
      </c>
      <c r="O16" s="2">
        <f t="shared" si="7"/>
        <v>0.17808219178082191</v>
      </c>
      <c r="P16" s="2">
        <f t="shared" si="8"/>
        <v>0.35483870967741937</v>
      </c>
      <c r="Q16" s="2">
        <f t="shared" si="9"/>
        <v>0.46902654867256638</v>
      </c>
      <c r="R16" s="2">
        <f t="shared" si="10"/>
        <v>0.33398248337693587</v>
      </c>
      <c r="S16" s="2">
        <f t="shared" si="11"/>
        <v>0.35483870967741937</v>
      </c>
      <c r="U16" s="2" t="s">
        <v>59</v>
      </c>
      <c r="V16" s="2">
        <f t="shared" si="12"/>
        <v>558</v>
      </c>
      <c r="W16" s="23">
        <f t="shared" si="13"/>
        <v>0.48922900331953567</v>
      </c>
      <c r="X16" s="55">
        <f t="shared" si="14"/>
        <v>0.50486051892686568</v>
      </c>
      <c r="Y16" s="2">
        <f t="shared" si="15"/>
        <v>0.47082286079625407</v>
      </c>
    </row>
    <row r="17" spans="1:26">
      <c r="A17" s="1" t="s">
        <v>98</v>
      </c>
      <c r="B17" s="2">
        <v>14</v>
      </c>
      <c r="C17" s="2">
        <f t="shared" ref="C17:D17" si="27">B17+20</f>
        <v>34</v>
      </c>
      <c r="D17" s="2">
        <f t="shared" si="27"/>
        <v>54</v>
      </c>
      <c r="E17" s="2">
        <f t="shared" si="0"/>
        <v>102</v>
      </c>
      <c r="F17" s="2"/>
      <c r="H17" s="1" t="s">
        <v>98</v>
      </c>
      <c r="I17" s="2">
        <f t="shared" si="4"/>
        <v>74</v>
      </c>
      <c r="J17" s="2">
        <f t="shared" si="5"/>
        <v>94</v>
      </c>
      <c r="K17" s="2">
        <f t="shared" si="6"/>
        <v>114</v>
      </c>
      <c r="L17" s="2">
        <f t="shared" si="2"/>
        <v>282</v>
      </c>
      <c r="M17" s="2"/>
      <c r="N17" s="2" t="s">
        <v>98</v>
      </c>
      <c r="O17" s="2">
        <f t="shared" si="7"/>
        <v>0.1891891891891892</v>
      </c>
      <c r="P17" s="2">
        <f t="shared" si="8"/>
        <v>0.36170212765957449</v>
      </c>
      <c r="Q17" s="2">
        <f t="shared" si="9"/>
        <v>0.47368421052631576</v>
      </c>
      <c r="R17" s="2">
        <f t="shared" si="10"/>
        <v>0.34152517579169311</v>
      </c>
      <c r="S17" s="2">
        <f t="shared" si="11"/>
        <v>0.36170212765957449</v>
      </c>
      <c r="U17" s="1" t="s">
        <v>60</v>
      </c>
      <c r="V17" s="2">
        <f t="shared" si="12"/>
        <v>564</v>
      </c>
      <c r="W17" s="23">
        <f t="shared" si="13"/>
        <v>0.4951847817622656</v>
      </c>
      <c r="X17" s="55">
        <f t="shared" si="14"/>
        <v>0.51018655035803895</v>
      </c>
      <c r="Y17" s="2">
        <f t="shared" si="15"/>
        <v>0.47835092243595967</v>
      </c>
    </row>
    <row r="18" spans="1:26">
      <c r="A18" s="1" t="s">
        <v>109</v>
      </c>
      <c r="B18" s="2">
        <v>15</v>
      </c>
      <c r="C18" s="2">
        <f t="shared" ref="C18:D18" si="28">B18+20</f>
        <v>35</v>
      </c>
      <c r="D18" s="2">
        <f t="shared" si="28"/>
        <v>55</v>
      </c>
      <c r="E18" s="2">
        <f t="shared" si="0"/>
        <v>105</v>
      </c>
      <c r="F18" s="2"/>
      <c r="H18" s="1" t="s">
        <v>110</v>
      </c>
      <c r="I18" s="2">
        <f t="shared" si="4"/>
        <v>75</v>
      </c>
      <c r="J18" s="2">
        <f t="shared" si="5"/>
        <v>95</v>
      </c>
      <c r="K18" s="2">
        <f t="shared" si="6"/>
        <v>115</v>
      </c>
      <c r="L18" s="2">
        <f t="shared" si="2"/>
        <v>285</v>
      </c>
      <c r="M18" s="2"/>
      <c r="N18" s="2" t="s">
        <v>111</v>
      </c>
      <c r="O18" s="2">
        <f t="shared" ref="O18:Q21" si="29">B18/I18</f>
        <v>0.2</v>
      </c>
      <c r="P18" s="2">
        <f t="shared" si="29"/>
        <v>0.36842105263157893</v>
      </c>
      <c r="Q18" s="2">
        <f t="shared" si="29"/>
        <v>0.47826086956521741</v>
      </c>
      <c r="R18" s="2">
        <f t="shared" ref="R18:R23" si="30">AVERAGE(O18:Q18)</f>
        <v>0.34889397406559874</v>
      </c>
      <c r="S18" s="2">
        <f t="shared" ref="S18:S23" si="31">E18/L18</f>
        <v>0.36842105263157893</v>
      </c>
      <c r="U18" s="2" t="s">
        <v>113</v>
      </c>
      <c r="V18" s="2">
        <f t="shared" si="12"/>
        <v>570</v>
      </c>
      <c r="W18" s="23">
        <f t="shared" si="13"/>
        <v>0.50096069621108064</v>
      </c>
      <c r="X18" s="55">
        <f t="shared" si="14"/>
        <v>0.51536964904134464</v>
      </c>
      <c r="Y18" s="2">
        <f t="shared" si="15"/>
        <v>0.48551238285759607</v>
      </c>
    </row>
    <row r="19" spans="1:26">
      <c r="A19" s="1" t="s">
        <v>122</v>
      </c>
      <c r="B19" s="2">
        <v>16</v>
      </c>
      <c r="C19" s="2">
        <f t="shared" ref="C19:D19" si="32">B19+20</f>
        <v>36</v>
      </c>
      <c r="D19" s="2">
        <f t="shared" si="32"/>
        <v>56</v>
      </c>
      <c r="E19" s="2">
        <f t="shared" si="0"/>
        <v>108</v>
      </c>
      <c r="F19" s="2"/>
      <c r="H19" s="1" t="s">
        <v>122</v>
      </c>
      <c r="I19" s="2">
        <f t="shared" si="4"/>
        <v>76</v>
      </c>
      <c r="J19" s="2">
        <f t="shared" si="5"/>
        <v>96</v>
      </c>
      <c r="K19" s="2">
        <f t="shared" si="6"/>
        <v>116</v>
      </c>
      <c r="L19" s="2">
        <f t="shared" si="2"/>
        <v>288</v>
      </c>
      <c r="M19" s="2"/>
      <c r="N19" s="1" t="s">
        <v>122</v>
      </c>
      <c r="O19" s="2">
        <f t="shared" si="29"/>
        <v>0.21052631578947367</v>
      </c>
      <c r="P19" s="2">
        <f t="shared" si="29"/>
        <v>0.375</v>
      </c>
      <c r="Q19" s="2">
        <f t="shared" si="29"/>
        <v>0.48275862068965519</v>
      </c>
      <c r="R19" s="2">
        <f t="shared" si="30"/>
        <v>0.35609497882637631</v>
      </c>
      <c r="S19" s="2">
        <f t="shared" si="31"/>
        <v>0.375</v>
      </c>
      <c r="U19" s="1" t="s">
        <v>122</v>
      </c>
      <c r="V19" s="2">
        <f t="shared" si="12"/>
        <v>576</v>
      </c>
      <c r="W19" s="23">
        <f t="shared" si="13"/>
        <v>0.50656634177559534</v>
      </c>
      <c r="X19" s="56">
        <f t="shared" si="14"/>
        <v>0.52041649986653316</v>
      </c>
      <c r="Y19" s="2">
        <f t="shared" si="15"/>
        <v>0.49234591715399867</v>
      </c>
    </row>
    <row r="20" spans="1:26" ht="15">
      <c r="A20" s="1" t="s">
        <v>123</v>
      </c>
      <c r="B20" s="2">
        <v>17</v>
      </c>
      <c r="C20" s="2">
        <f t="shared" ref="C20:D20" si="33">B20+20</f>
        <v>37</v>
      </c>
      <c r="D20" s="2">
        <f t="shared" si="33"/>
        <v>57</v>
      </c>
      <c r="E20" s="2">
        <f t="shared" si="0"/>
        <v>111</v>
      </c>
      <c r="F20" s="114" t="s">
        <v>223</v>
      </c>
      <c r="H20" s="1" t="s">
        <v>123</v>
      </c>
      <c r="I20" s="2">
        <f t="shared" si="4"/>
        <v>77</v>
      </c>
      <c r="J20" s="2">
        <f t="shared" si="5"/>
        <v>97</v>
      </c>
      <c r="K20" s="2">
        <f t="shared" si="6"/>
        <v>117</v>
      </c>
      <c r="L20" s="2">
        <f t="shared" si="2"/>
        <v>291</v>
      </c>
      <c r="M20" s="114" t="s">
        <v>223</v>
      </c>
      <c r="N20" s="1" t="s">
        <v>123</v>
      </c>
      <c r="O20" s="2">
        <f t="shared" si="29"/>
        <v>0.22077922077922077</v>
      </c>
      <c r="P20" s="2">
        <f t="shared" si="29"/>
        <v>0.38144329896907214</v>
      </c>
      <c r="Q20" s="2">
        <f t="shared" si="29"/>
        <v>0.48717948717948717</v>
      </c>
      <c r="R20" s="2">
        <f t="shared" si="30"/>
        <v>0.36313400230926002</v>
      </c>
      <c r="S20" s="2">
        <f t="shared" si="31"/>
        <v>0.38144329896907214</v>
      </c>
      <c r="U20" s="1" t="s">
        <v>123</v>
      </c>
      <c r="V20" s="2">
        <f>E20+E44</f>
        <v>582</v>
      </c>
      <c r="W20" s="23">
        <f t="shared" si="13"/>
        <v>0.51201056130725231</v>
      </c>
      <c r="X20" s="56">
        <f t="shared" si="14"/>
        <v>0.52533332818862177</v>
      </c>
      <c r="Y20" s="2">
        <f t="shared" si="15"/>
        <v>0.49888379053733384</v>
      </c>
    </row>
    <row r="21" spans="1:26" ht="15">
      <c r="A21" s="120" t="s">
        <v>169</v>
      </c>
      <c r="B21" s="2">
        <v>18</v>
      </c>
      <c r="C21" s="2">
        <f t="shared" ref="C21:D21" si="34">B21+20</f>
        <v>38</v>
      </c>
      <c r="D21" s="2">
        <f t="shared" si="34"/>
        <v>58</v>
      </c>
      <c r="E21" s="121">
        <f t="shared" si="0"/>
        <v>114</v>
      </c>
      <c r="F21" s="115" t="s">
        <v>224</v>
      </c>
      <c r="H21" s="118" t="s">
        <v>169</v>
      </c>
      <c r="I21" s="2">
        <f t="shared" si="4"/>
        <v>78</v>
      </c>
      <c r="J21" s="2">
        <f t="shared" si="5"/>
        <v>98</v>
      </c>
      <c r="K21" s="2">
        <f t="shared" si="6"/>
        <v>118</v>
      </c>
      <c r="L21" s="119">
        <f t="shared" si="2"/>
        <v>294</v>
      </c>
      <c r="M21" s="115" t="s">
        <v>224</v>
      </c>
      <c r="N21" s="1" t="s">
        <v>169</v>
      </c>
      <c r="O21" s="2">
        <f t="shared" ref="O21:P23" si="35">B21/I21</f>
        <v>0.23076923076923078</v>
      </c>
      <c r="P21" s="2">
        <f t="shared" si="35"/>
        <v>0.38775510204081631</v>
      </c>
      <c r="Q21" s="2">
        <f t="shared" si="29"/>
        <v>0.49152542372881358</v>
      </c>
      <c r="R21" s="2">
        <f t="shared" si="30"/>
        <v>0.37001658551295358</v>
      </c>
      <c r="S21" s="2">
        <f t="shared" si="31"/>
        <v>0.38775510204081631</v>
      </c>
      <c r="U21" s="1" t="s">
        <v>169</v>
      </c>
      <c r="V21" s="2">
        <f t="shared" si="12"/>
        <v>588</v>
      </c>
      <c r="W21" s="23">
        <f>GEOMEAN(R21,R45)</f>
        <v>0.51730152366329818</v>
      </c>
      <c r="X21" s="117">
        <f t="shared" si="14"/>
        <v>0.530125941945082</v>
      </c>
      <c r="Y21" s="2">
        <f t="shared" si="15"/>
        <v>0.50515325690742552</v>
      </c>
      <c r="Z21" s="1" t="s">
        <v>226</v>
      </c>
    </row>
    <row r="22" spans="1:26" ht="15">
      <c r="A22" s="1" t="s">
        <v>170</v>
      </c>
      <c r="B22" s="2">
        <v>19</v>
      </c>
      <c r="C22" s="2">
        <f t="shared" ref="C22:D22" si="36">B22+20</f>
        <v>39</v>
      </c>
      <c r="D22" s="2">
        <f t="shared" si="36"/>
        <v>59</v>
      </c>
      <c r="E22" s="2">
        <f t="shared" si="0"/>
        <v>117</v>
      </c>
      <c r="F22" s="115" t="s">
        <v>224</v>
      </c>
      <c r="H22" s="1" t="s">
        <v>170</v>
      </c>
      <c r="I22" s="2">
        <f t="shared" si="4"/>
        <v>79</v>
      </c>
      <c r="J22" s="2">
        <f t="shared" si="5"/>
        <v>99</v>
      </c>
      <c r="K22" s="2">
        <f t="shared" si="6"/>
        <v>119</v>
      </c>
      <c r="L22" s="2">
        <f t="shared" si="2"/>
        <v>297</v>
      </c>
      <c r="M22" s="115" t="s">
        <v>224</v>
      </c>
      <c r="N22" s="1" t="s">
        <v>170</v>
      </c>
      <c r="O22" s="2">
        <f t="shared" si="35"/>
        <v>0.24050632911392406</v>
      </c>
      <c r="P22" s="2">
        <f t="shared" si="35"/>
        <v>0.39393939393939392</v>
      </c>
      <c r="Q22" s="2">
        <f>D22/K22</f>
        <v>0.49579831932773111</v>
      </c>
      <c r="R22" s="2">
        <f t="shared" si="30"/>
        <v>0.37674801412701636</v>
      </c>
      <c r="S22" s="2">
        <f t="shared" si="31"/>
        <v>0.39393939393939392</v>
      </c>
      <c r="U22" s="1" t="s">
        <v>170</v>
      </c>
      <c r="V22" s="2">
        <f t="shared" ref="V22" si="37">E22+E46</f>
        <v>594</v>
      </c>
      <c r="W22" s="23">
        <f>GEOMEAN(R22,R46)</f>
        <v>0.5224467918338862</v>
      </c>
      <c r="X22" s="117">
        <f>GEOMEAN(S22,S46)</f>
        <v>0.53479976894171144</v>
      </c>
      <c r="Y22" s="2">
        <f t="shared" ref="Y22" si="38">GEOMEAN(O22:Q22,O46:Q46)</f>
        <v>0.51117758980023287</v>
      </c>
    </row>
    <row r="23" spans="1:26" ht="15">
      <c r="A23" s="1" t="s">
        <v>171</v>
      </c>
      <c r="B23" s="2">
        <v>20</v>
      </c>
      <c r="C23" s="2">
        <f t="shared" ref="C23:D23" si="39">B23+20</f>
        <v>40</v>
      </c>
      <c r="D23" s="2">
        <f t="shared" si="39"/>
        <v>60</v>
      </c>
      <c r="E23" s="2">
        <f t="shared" si="0"/>
        <v>120</v>
      </c>
      <c r="F23" s="116" t="s">
        <v>2086</v>
      </c>
      <c r="H23" s="1" t="s">
        <v>171</v>
      </c>
      <c r="I23" s="2">
        <f t="shared" si="4"/>
        <v>80</v>
      </c>
      <c r="J23" s="2">
        <f t="shared" si="5"/>
        <v>100</v>
      </c>
      <c r="K23" s="2">
        <f t="shared" si="6"/>
        <v>120</v>
      </c>
      <c r="L23" s="2">
        <f t="shared" si="2"/>
        <v>300</v>
      </c>
      <c r="M23" s="116" t="s">
        <v>2086</v>
      </c>
      <c r="N23" s="1" t="s">
        <v>171</v>
      </c>
      <c r="O23" s="2">
        <f t="shared" si="35"/>
        <v>0.25</v>
      </c>
      <c r="P23" s="2">
        <f t="shared" si="35"/>
        <v>0.4</v>
      </c>
      <c r="Q23" s="2">
        <f>D23/K23</f>
        <v>0.5</v>
      </c>
      <c r="R23" s="2">
        <f t="shared" si="30"/>
        <v>0.3833333333333333</v>
      </c>
      <c r="S23" s="2">
        <f t="shared" si="31"/>
        <v>0.4</v>
      </c>
      <c r="U23" s="1" t="s">
        <v>171</v>
      </c>
      <c r="V23" s="2">
        <f t="shared" ref="V23" si="40">E23+E47</f>
        <v>600</v>
      </c>
      <c r="W23" s="23">
        <f>GEOMEAN(R23,R47)</f>
        <v>0.52745338249656781</v>
      </c>
      <c r="X23" s="131">
        <f>GEOMEAN(S23,S47)</f>
        <v>0.5393598899705937</v>
      </c>
      <c r="Y23" s="2">
        <f>GEOMEAN(O23:Q23,O47:Q47)</f>
        <v>0.51697685664932647</v>
      </c>
    </row>
    <row r="24" spans="1:26">
      <c r="E24" s="2"/>
      <c r="F24" s="2"/>
      <c r="L24" s="2"/>
      <c r="M24" s="2"/>
      <c r="N24" s="2"/>
      <c r="O24" s="2"/>
      <c r="P24" s="2"/>
      <c r="Q24" s="2"/>
      <c r="R24" s="2"/>
      <c r="S24" s="2"/>
      <c r="V24" s="2"/>
      <c r="W24" s="23"/>
      <c r="X24" s="24"/>
    </row>
    <row r="25" spans="1:26">
      <c r="B25" s="2"/>
      <c r="C25" s="2"/>
      <c r="D25" s="2"/>
      <c r="E25" s="2"/>
      <c r="F25" s="2"/>
      <c r="J25" s="2"/>
    </row>
    <row r="26" spans="1:26">
      <c r="A26" s="20" t="s">
        <v>79</v>
      </c>
      <c r="B26" s="4"/>
      <c r="C26" s="4"/>
      <c r="D26" s="4"/>
      <c r="E26" s="4"/>
      <c r="F26" s="4"/>
      <c r="H26" s="1" t="s">
        <v>80</v>
      </c>
      <c r="I26" s="3"/>
      <c r="J26" s="4"/>
      <c r="K26" s="4"/>
      <c r="L26" s="4"/>
      <c r="M26" s="4"/>
      <c r="N26" s="1" t="s">
        <v>104</v>
      </c>
      <c r="O26" s="4"/>
      <c r="P26" s="4"/>
      <c r="Q26" s="4"/>
      <c r="R26" s="4"/>
      <c r="S26" s="4"/>
    </row>
    <row r="27" spans="1:26">
      <c r="B27" s="2" t="s">
        <v>81</v>
      </c>
      <c r="C27" s="2" t="s">
        <v>24</v>
      </c>
      <c r="D27" s="2" t="s">
        <v>23</v>
      </c>
      <c r="E27" s="2" t="s">
        <v>82</v>
      </c>
      <c r="F27" s="2"/>
      <c r="I27" s="1" t="s">
        <v>81</v>
      </c>
      <c r="J27" s="1" t="s">
        <v>24</v>
      </c>
      <c r="K27" s="1" t="s">
        <v>23</v>
      </c>
      <c r="L27" s="1" t="s">
        <v>65</v>
      </c>
      <c r="O27" s="1" t="s">
        <v>81</v>
      </c>
      <c r="P27" s="1" t="s">
        <v>24</v>
      </c>
      <c r="Q27" s="1" t="s">
        <v>23</v>
      </c>
      <c r="R27" s="1" t="s">
        <v>65</v>
      </c>
      <c r="T27" s="2"/>
    </row>
    <row r="28" spans="1:26">
      <c r="A28" s="1" t="s">
        <v>83</v>
      </c>
      <c r="B28" s="2">
        <f>B4+120</f>
        <v>121</v>
      </c>
      <c r="C28" s="2">
        <f t="shared" ref="C28:D28" si="41">C4+120</f>
        <v>141</v>
      </c>
      <c r="D28" s="2">
        <f t="shared" si="41"/>
        <v>161</v>
      </c>
      <c r="E28" s="2">
        <f t="shared" ref="E28:E47" si="42">SUM(B28:D28)</f>
        <v>423</v>
      </c>
      <c r="F28" s="2"/>
      <c r="H28" s="1" t="s">
        <v>83</v>
      </c>
      <c r="I28" s="2">
        <f>B28+60</f>
        <v>181</v>
      </c>
      <c r="J28" s="2">
        <f t="shared" ref="J28" si="43">C28+60</f>
        <v>201</v>
      </c>
      <c r="K28" s="2">
        <f t="shared" ref="K28" si="44">D28+60</f>
        <v>221</v>
      </c>
      <c r="L28" s="2">
        <f t="shared" ref="L28:L47" si="45">SUM(I28:K28)</f>
        <v>603</v>
      </c>
      <c r="N28" s="1" t="s">
        <v>83</v>
      </c>
      <c r="O28" s="22">
        <f>B28/I28</f>
        <v>0.66850828729281764</v>
      </c>
      <c r="P28" s="22">
        <f t="shared" ref="P28:P41" si="46">C28/J28</f>
        <v>0.70149253731343286</v>
      </c>
      <c r="Q28" s="22">
        <f t="shared" ref="Q28:Q41" si="47">D28/K28</f>
        <v>0.72850678733031671</v>
      </c>
      <c r="R28" s="2">
        <f>AVERAGE(O28:Q28)</f>
        <v>0.69950253731218914</v>
      </c>
      <c r="S28" s="2">
        <f>E28/L28</f>
        <v>0.70149253731343286</v>
      </c>
      <c r="T28" s="2"/>
    </row>
    <row r="29" spans="1:26">
      <c r="A29" s="1" t="s">
        <v>84</v>
      </c>
      <c r="B29" s="2">
        <f t="shared" ref="B29:D29" si="48">B5+120</f>
        <v>122</v>
      </c>
      <c r="C29" s="2">
        <f t="shared" si="48"/>
        <v>142</v>
      </c>
      <c r="D29" s="2">
        <f t="shared" si="48"/>
        <v>162</v>
      </c>
      <c r="E29" s="2">
        <f t="shared" si="42"/>
        <v>426</v>
      </c>
      <c r="F29" s="2"/>
      <c r="H29" s="1" t="s">
        <v>84</v>
      </c>
      <c r="I29" s="2">
        <f t="shared" ref="I29:I47" si="49">B29+60</f>
        <v>182</v>
      </c>
      <c r="J29" s="2">
        <f t="shared" ref="J29:J47" si="50">C29+60</f>
        <v>202</v>
      </c>
      <c r="K29" s="2">
        <f t="shared" ref="K29:K47" si="51">D29+60</f>
        <v>222</v>
      </c>
      <c r="L29" s="2">
        <f t="shared" si="45"/>
        <v>606</v>
      </c>
      <c r="N29" s="1" t="s">
        <v>84</v>
      </c>
      <c r="O29" s="22">
        <f t="shared" ref="O29:O41" si="52">B29/I29</f>
        <v>0.67032967032967028</v>
      </c>
      <c r="P29" s="22">
        <f>C29/J29</f>
        <v>0.70297029702970293</v>
      </c>
      <c r="Q29" s="22">
        <f t="shared" si="47"/>
        <v>0.72972972972972971</v>
      </c>
      <c r="R29" s="2">
        <f t="shared" ref="R29:R41" si="53">AVERAGE(O29:Q29)</f>
        <v>0.70100989902970101</v>
      </c>
      <c r="S29" s="2">
        <f t="shared" ref="S29:S41" si="54">E29/L29</f>
        <v>0.70297029702970293</v>
      </c>
      <c r="T29" s="2"/>
    </row>
    <row r="30" spans="1:26">
      <c r="A30" s="1" t="s">
        <v>85</v>
      </c>
      <c r="B30" s="2">
        <f t="shared" ref="B30:D30" si="55">B6+120</f>
        <v>123</v>
      </c>
      <c r="C30" s="2">
        <f t="shared" si="55"/>
        <v>143</v>
      </c>
      <c r="D30" s="2">
        <f t="shared" si="55"/>
        <v>163</v>
      </c>
      <c r="E30" s="2">
        <f t="shared" si="42"/>
        <v>429</v>
      </c>
      <c r="F30" s="2"/>
      <c r="H30" s="1" t="s">
        <v>85</v>
      </c>
      <c r="I30" s="2">
        <f t="shared" si="49"/>
        <v>183</v>
      </c>
      <c r="J30" s="2">
        <f t="shared" si="50"/>
        <v>203</v>
      </c>
      <c r="K30" s="2">
        <f t="shared" si="51"/>
        <v>223</v>
      </c>
      <c r="L30" s="2">
        <f t="shared" si="45"/>
        <v>609</v>
      </c>
      <c r="N30" s="1" t="s">
        <v>85</v>
      </c>
      <c r="O30" s="22">
        <f t="shared" si="52"/>
        <v>0.67213114754098358</v>
      </c>
      <c r="P30" s="22">
        <f t="shared" si="46"/>
        <v>0.70443349753694584</v>
      </c>
      <c r="Q30" s="22">
        <f t="shared" si="47"/>
        <v>0.73094170403587444</v>
      </c>
      <c r="R30" s="2">
        <f t="shared" si="53"/>
        <v>0.70250211637126803</v>
      </c>
      <c r="S30" s="2">
        <f t="shared" si="54"/>
        <v>0.70443349753694584</v>
      </c>
      <c r="T30" s="2"/>
    </row>
    <row r="31" spans="1:26">
      <c r="A31" s="1" t="s">
        <v>86</v>
      </c>
      <c r="B31" s="2">
        <f t="shared" ref="B31:D31" si="56">B7+120</f>
        <v>124</v>
      </c>
      <c r="C31" s="2">
        <f t="shared" si="56"/>
        <v>144</v>
      </c>
      <c r="D31" s="2">
        <f t="shared" si="56"/>
        <v>164</v>
      </c>
      <c r="E31" s="2">
        <f t="shared" si="42"/>
        <v>432</v>
      </c>
      <c r="F31" s="2"/>
      <c r="H31" s="1" t="s">
        <v>86</v>
      </c>
      <c r="I31" s="2">
        <f t="shared" si="49"/>
        <v>184</v>
      </c>
      <c r="J31" s="2">
        <f t="shared" si="50"/>
        <v>204</v>
      </c>
      <c r="K31" s="2">
        <f t="shared" si="51"/>
        <v>224</v>
      </c>
      <c r="L31" s="2">
        <f t="shared" si="45"/>
        <v>612</v>
      </c>
      <c r="N31" s="1" t="s">
        <v>86</v>
      </c>
      <c r="O31" s="22">
        <f t="shared" si="52"/>
        <v>0.67391304347826086</v>
      </c>
      <c r="P31" s="22">
        <f t="shared" si="46"/>
        <v>0.70588235294117652</v>
      </c>
      <c r="Q31" s="22">
        <f t="shared" si="47"/>
        <v>0.7321428571428571</v>
      </c>
      <c r="R31" s="2">
        <f t="shared" si="53"/>
        <v>0.70397941785409823</v>
      </c>
      <c r="S31" s="2">
        <f t="shared" si="54"/>
        <v>0.70588235294117652</v>
      </c>
      <c r="T31" s="2"/>
    </row>
    <row r="32" spans="1:26">
      <c r="A32" s="1" t="s">
        <v>87</v>
      </c>
      <c r="B32" s="2">
        <f t="shared" ref="B32:D32" si="57">B8+120</f>
        <v>125</v>
      </c>
      <c r="C32" s="2">
        <f t="shared" si="57"/>
        <v>145</v>
      </c>
      <c r="D32" s="2">
        <f t="shared" si="57"/>
        <v>165</v>
      </c>
      <c r="E32" s="2">
        <f t="shared" si="42"/>
        <v>435</v>
      </c>
      <c r="F32" s="2"/>
      <c r="H32" s="1" t="s">
        <v>87</v>
      </c>
      <c r="I32" s="2">
        <f t="shared" si="49"/>
        <v>185</v>
      </c>
      <c r="J32" s="2">
        <f t="shared" si="50"/>
        <v>205</v>
      </c>
      <c r="K32" s="2">
        <f t="shared" si="51"/>
        <v>225</v>
      </c>
      <c r="L32" s="2">
        <f t="shared" si="45"/>
        <v>615</v>
      </c>
      <c r="N32" s="1" t="s">
        <v>87</v>
      </c>
      <c r="O32" s="22">
        <f t="shared" si="52"/>
        <v>0.67567567567567566</v>
      </c>
      <c r="P32" s="22">
        <f t="shared" si="46"/>
        <v>0.70731707317073167</v>
      </c>
      <c r="Q32" s="22">
        <f t="shared" si="47"/>
        <v>0.73333333333333328</v>
      </c>
      <c r="R32" s="2">
        <f t="shared" si="53"/>
        <v>0.70544202739324691</v>
      </c>
      <c r="S32" s="2">
        <f t="shared" si="54"/>
        <v>0.70731707317073167</v>
      </c>
      <c r="T32" s="2"/>
    </row>
    <row r="33" spans="1:20">
      <c r="A33" s="1" t="s">
        <v>88</v>
      </c>
      <c r="B33" s="2">
        <f t="shared" ref="B33:D33" si="58">B9+120</f>
        <v>126</v>
      </c>
      <c r="C33" s="2">
        <f t="shared" si="58"/>
        <v>146</v>
      </c>
      <c r="D33" s="2">
        <f t="shared" si="58"/>
        <v>166</v>
      </c>
      <c r="E33" s="2">
        <f t="shared" si="42"/>
        <v>438</v>
      </c>
      <c r="F33" s="2"/>
      <c r="H33" s="1" t="s">
        <v>88</v>
      </c>
      <c r="I33" s="2">
        <f t="shared" si="49"/>
        <v>186</v>
      </c>
      <c r="J33" s="2">
        <f t="shared" si="50"/>
        <v>206</v>
      </c>
      <c r="K33" s="2">
        <f t="shared" si="51"/>
        <v>226</v>
      </c>
      <c r="L33" s="2">
        <f t="shared" si="45"/>
        <v>618</v>
      </c>
      <c r="N33" s="1" t="s">
        <v>88</v>
      </c>
      <c r="O33" s="22">
        <f t="shared" si="52"/>
        <v>0.67741935483870963</v>
      </c>
      <c r="P33" s="22">
        <f t="shared" si="46"/>
        <v>0.70873786407766992</v>
      </c>
      <c r="Q33" s="22">
        <f t="shared" si="47"/>
        <v>0.73451327433628322</v>
      </c>
      <c r="R33" s="2">
        <f t="shared" si="53"/>
        <v>0.70689016441755426</v>
      </c>
      <c r="S33" s="2">
        <f t="shared" si="54"/>
        <v>0.70873786407766992</v>
      </c>
      <c r="T33" s="2"/>
    </row>
    <row r="34" spans="1:20">
      <c r="A34" s="1" t="s">
        <v>89</v>
      </c>
      <c r="B34" s="2">
        <f t="shared" ref="B34:D34" si="59">B10+120</f>
        <v>127</v>
      </c>
      <c r="C34" s="2">
        <f t="shared" si="59"/>
        <v>147</v>
      </c>
      <c r="D34" s="2">
        <f t="shared" si="59"/>
        <v>167</v>
      </c>
      <c r="E34" s="2">
        <f t="shared" si="42"/>
        <v>441</v>
      </c>
      <c r="F34" s="2"/>
      <c r="H34" s="1" t="s">
        <v>89</v>
      </c>
      <c r="I34" s="2">
        <f t="shared" si="49"/>
        <v>187</v>
      </c>
      <c r="J34" s="2">
        <f t="shared" si="50"/>
        <v>207</v>
      </c>
      <c r="K34" s="2">
        <f t="shared" si="51"/>
        <v>227</v>
      </c>
      <c r="L34" s="2">
        <f t="shared" si="45"/>
        <v>621</v>
      </c>
      <c r="N34" s="1" t="s">
        <v>89</v>
      </c>
      <c r="O34" s="22">
        <f t="shared" si="52"/>
        <v>0.67914438502673802</v>
      </c>
      <c r="P34" s="22">
        <f t="shared" si="46"/>
        <v>0.71014492753623193</v>
      </c>
      <c r="Q34" s="22">
        <f t="shared" si="47"/>
        <v>0.73568281938325997</v>
      </c>
      <c r="R34" s="2">
        <f t="shared" si="53"/>
        <v>0.70832404398207671</v>
      </c>
      <c r="S34" s="2">
        <f t="shared" si="54"/>
        <v>0.71014492753623193</v>
      </c>
      <c r="T34" s="2"/>
    </row>
    <row r="35" spans="1:20">
      <c r="A35" s="1" t="s">
        <v>90</v>
      </c>
      <c r="B35" s="2">
        <f t="shared" ref="B35:D35" si="60">B11+120</f>
        <v>128</v>
      </c>
      <c r="C35" s="2">
        <f t="shared" si="60"/>
        <v>148</v>
      </c>
      <c r="D35" s="2">
        <f t="shared" si="60"/>
        <v>168</v>
      </c>
      <c r="E35" s="2">
        <f t="shared" si="42"/>
        <v>444</v>
      </c>
      <c r="F35" s="2"/>
      <c r="H35" s="1" t="s">
        <v>90</v>
      </c>
      <c r="I35" s="2">
        <f t="shared" si="49"/>
        <v>188</v>
      </c>
      <c r="J35" s="2">
        <f t="shared" si="50"/>
        <v>208</v>
      </c>
      <c r="K35" s="2">
        <f t="shared" si="51"/>
        <v>228</v>
      </c>
      <c r="L35" s="2">
        <f t="shared" si="45"/>
        <v>624</v>
      </c>
      <c r="N35" s="1" t="s">
        <v>90</v>
      </c>
      <c r="O35" s="22">
        <f t="shared" si="52"/>
        <v>0.68085106382978722</v>
      </c>
      <c r="P35" s="22">
        <f t="shared" si="46"/>
        <v>0.71153846153846156</v>
      </c>
      <c r="Q35" s="22">
        <f t="shared" si="47"/>
        <v>0.73684210526315785</v>
      </c>
      <c r="R35" s="2">
        <f t="shared" si="53"/>
        <v>0.70974387687713547</v>
      </c>
      <c r="S35" s="2">
        <f t="shared" si="54"/>
        <v>0.71153846153846156</v>
      </c>
      <c r="T35" s="2"/>
    </row>
    <row r="36" spans="1:20">
      <c r="A36" s="1" t="s">
        <v>91</v>
      </c>
      <c r="B36" s="2">
        <f t="shared" ref="B36:D36" si="61">B12+120</f>
        <v>129</v>
      </c>
      <c r="C36" s="2">
        <f t="shared" si="61"/>
        <v>149</v>
      </c>
      <c r="D36" s="2">
        <f t="shared" si="61"/>
        <v>169</v>
      </c>
      <c r="E36" s="2">
        <f t="shared" si="42"/>
        <v>447</v>
      </c>
      <c r="F36" s="2"/>
      <c r="H36" s="1" t="s">
        <v>91</v>
      </c>
      <c r="I36" s="2">
        <f t="shared" si="49"/>
        <v>189</v>
      </c>
      <c r="J36" s="2">
        <f t="shared" si="50"/>
        <v>209</v>
      </c>
      <c r="K36" s="2">
        <f t="shared" si="51"/>
        <v>229</v>
      </c>
      <c r="L36" s="2">
        <f t="shared" si="45"/>
        <v>627</v>
      </c>
      <c r="N36" s="1" t="s">
        <v>91</v>
      </c>
      <c r="O36" s="22">
        <f t="shared" si="52"/>
        <v>0.68253968253968256</v>
      </c>
      <c r="P36" s="22">
        <f t="shared" si="46"/>
        <v>0.71291866028708128</v>
      </c>
      <c r="Q36" s="22">
        <f t="shared" si="47"/>
        <v>0.73799126637554591</v>
      </c>
      <c r="R36" s="2">
        <f t="shared" si="53"/>
        <v>0.71114986973410321</v>
      </c>
      <c r="S36" s="2">
        <f t="shared" si="54"/>
        <v>0.71291866028708128</v>
      </c>
      <c r="T36" s="2"/>
    </row>
    <row r="37" spans="1:20">
      <c r="A37" s="1" t="s">
        <v>92</v>
      </c>
      <c r="B37" s="2">
        <f t="shared" ref="B37:D37" si="62">B13+120</f>
        <v>130</v>
      </c>
      <c r="C37" s="2">
        <f t="shared" si="62"/>
        <v>150</v>
      </c>
      <c r="D37" s="2">
        <f t="shared" si="62"/>
        <v>170</v>
      </c>
      <c r="E37" s="2">
        <f t="shared" si="42"/>
        <v>450</v>
      </c>
      <c r="F37" s="2"/>
      <c r="H37" s="1" t="s">
        <v>92</v>
      </c>
      <c r="I37" s="2">
        <f t="shared" si="49"/>
        <v>190</v>
      </c>
      <c r="J37" s="2">
        <f t="shared" si="50"/>
        <v>210</v>
      </c>
      <c r="K37" s="2">
        <f t="shared" si="51"/>
        <v>230</v>
      </c>
      <c r="L37" s="2">
        <f t="shared" si="45"/>
        <v>630</v>
      </c>
      <c r="N37" s="1" t="s">
        <v>92</v>
      </c>
      <c r="O37" s="22">
        <f t="shared" si="52"/>
        <v>0.68421052631578949</v>
      </c>
      <c r="P37" s="22">
        <f t="shared" si="46"/>
        <v>0.7142857142857143</v>
      </c>
      <c r="Q37" s="22">
        <f t="shared" si="47"/>
        <v>0.73913043478260865</v>
      </c>
      <c r="R37" s="2">
        <f t="shared" si="53"/>
        <v>0.71254222512803744</v>
      </c>
      <c r="S37" s="2">
        <f t="shared" si="54"/>
        <v>0.7142857142857143</v>
      </c>
      <c r="T37" s="2"/>
    </row>
    <row r="38" spans="1:20">
      <c r="A38" s="1" t="s">
        <v>93</v>
      </c>
      <c r="B38" s="2">
        <f t="shared" ref="B38:D38" si="63">B14+120</f>
        <v>131</v>
      </c>
      <c r="C38" s="2">
        <f t="shared" si="63"/>
        <v>151</v>
      </c>
      <c r="D38" s="2">
        <f t="shared" si="63"/>
        <v>171</v>
      </c>
      <c r="E38" s="2">
        <f t="shared" si="42"/>
        <v>453</v>
      </c>
      <c r="F38" s="2"/>
      <c r="H38" s="1" t="s">
        <v>93</v>
      </c>
      <c r="I38" s="2">
        <f t="shared" si="49"/>
        <v>191</v>
      </c>
      <c r="J38" s="2">
        <f t="shared" si="50"/>
        <v>211</v>
      </c>
      <c r="K38" s="2">
        <f t="shared" si="51"/>
        <v>231</v>
      </c>
      <c r="L38" s="2">
        <f t="shared" si="45"/>
        <v>633</v>
      </c>
      <c r="N38" s="1" t="s">
        <v>93</v>
      </c>
      <c r="O38" s="22">
        <f t="shared" si="52"/>
        <v>0.68586387434554974</v>
      </c>
      <c r="P38" s="22">
        <f t="shared" si="46"/>
        <v>0.71563981042654023</v>
      </c>
      <c r="Q38" s="22">
        <f t="shared" si="47"/>
        <v>0.74025974025974028</v>
      </c>
      <c r="R38" s="2">
        <f t="shared" si="53"/>
        <v>0.71392114167727672</v>
      </c>
      <c r="S38" s="2">
        <f t="shared" si="54"/>
        <v>0.71563981042654023</v>
      </c>
      <c r="T38" s="2"/>
    </row>
    <row r="39" spans="1:20">
      <c r="A39" s="1" t="s">
        <v>94</v>
      </c>
      <c r="B39" s="2">
        <f t="shared" ref="B39:D39" si="64">B15+120</f>
        <v>132</v>
      </c>
      <c r="C39" s="2">
        <f t="shared" si="64"/>
        <v>152</v>
      </c>
      <c r="D39" s="2">
        <f t="shared" si="64"/>
        <v>172</v>
      </c>
      <c r="E39" s="2">
        <f t="shared" si="42"/>
        <v>456</v>
      </c>
      <c r="F39" s="2"/>
      <c r="H39" s="1" t="s">
        <v>94</v>
      </c>
      <c r="I39" s="2">
        <f t="shared" si="49"/>
        <v>192</v>
      </c>
      <c r="J39" s="2">
        <f t="shared" si="50"/>
        <v>212</v>
      </c>
      <c r="K39" s="2">
        <f t="shared" si="51"/>
        <v>232</v>
      </c>
      <c r="L39" s="2">
        <f t="shared" si="45"/>
        <v>636</v>
      </c>
      <c r="N39" s="1" t="s">
        <v>94</v>
      </c>
      <c r="O39" s="22">
        <f t="shared" si="52"/>
        <v>0.6875</v>
      </c>
      <c r="P39" s="22">
        <f t="shared" si="46"/>
        <v>0.71698113207547165</v>
      </c>
      <c r="Q39" s="22">
        <f t="shared" si="47"/>
        <v>0.74137931034482762</v>
      </c>
      <c r="R39" s="2">
        <f t="shared" si="53"/>
        <v>0.71528681414009976</v>
      </c>
      <c r="S39" s="2">
        <f t="shared" si="54"/>
        <v>0.71698113207547165</v>
      </c>
      <c r="T39" s="2"/>
    </row>
    <row r="40" spans="1:20">
      <c r="A40" s="1" t="s">
        <v>95</v>
      </c>
      <c r="B40" s="2">
        <f t="shared" ref="B40:D40" si="65">B16+120</f>
        <v>133</v>
      </c>
      <c r="C40" s="2">
        <f t="shared" si="65"/>
        <v>153</v>
      </c>
      <c r="D40" s="2">
        <f t="shared" si="65"/>
        <v>173</v>
      </c>
      <c r="E40" s="2">
        <f t="shared" si="42"/>
        <v>459</v>
      </c>
      <c r="H40" s="1" t="s">
        <v>95</v>
      </c>
      <c r="I40" s="2">
        <f t="shared" si="49"/>
        <v>193</v>
      </c>
      <c r="J40" s="2">
        <f t="shared" si="50"/>
        <v>213</v>
      </c>
      <c r="K40" s="2">
        <f t="shared" si="51"/>
        <v>233</v>
      </c>
      <c r="L40" s="2">
        <f t="shared" si="45"/>
        <v>639</v>
      </c>
      <c r="N40" s="1" t="s">
        <v>95</v>
      </c>
      <c r="O40" s="22">
        <f t="shared" si="52"/>
        <v>0.68911917098445596</v>
      </c>
      <c r="P40" s="22">
        <f t="shared" si="46"/>
        <v>0.71830985915492962</v>
      </c>
      <c r="Q40" s="22">
        <f t="shared" si="47"/>
        <v>0.74248927038626611</v>
      </c>
      <c r="R40" s="2">
        <f t="shared" si="53"/>
        <v>0.71663943350855064</v>
      </c>
      <c r="S40" s="2">
        <f t="shared" si="54"/>
        <v>0.71830985915492962</v>
      </c>
    </row>
    <row r="41" spans="1:20">
      <c r="A41" s="1" t="s">
        <v>98</v>
      </c>
      <c r="B41" s="2">
        <f t="shared" ref="B41:D41" si="66">B17+120</f>
        <v>134</v>
      </c>
      <c r="C41" s="2">
        <f t="shared" si="66"/>
        <v>154</v>
      </c>
      <c r="D41" s="2">
        <f t="shared" si="66"/>
        <v>174</v>
      </c>
      <c r="E41" s="2">
        <f t="shared" si="42"/>
        <v>462</v>
      </c>
      <c r="H41" s="1" t="s">
        <v>98</v>
      </c>
      <c r="I41" s="2">
        <f t="shared" si="49"/>
        <v>194</v>
      </c>
      <c r="J41" s="2">
        <f t="shared" si="50"/>
        <v>214</v>
      </c>
      <c r="K41" s="2">
        <f t="shared" si="51"/>
        <v>234</v>
      </c>
      <c r="L41" s="2">
        <f t="shared" si="45"/>
        <v>642</v>
      </c>
      <c r="N41" s="1" t="s">
        <v>98</v>
      </c>
      <c r="O41" s="22">
        <f t="shared" si="52"/>
        <v>0.69072164948453607</v>
      </c>
      <c r="P41" s="22">
        <f t="shared" si="46"/>
        <v>0.71962616822429903</v>
      </c>
      <c r="Q41" s="22">
        <f t="shared" si="47"/>
        <v>0.74358974358974361</v>
      </c>
      <c r="R41" s="2">
        <f t="shared" si="53"/>
        <v>0.71797918709952624</v>
      </c>
      <c r="S41" s="2">
        <f t="shared" si="54"/>
        <v>0.71962616822429903</v>
      </c>
    </row>
    <row r="42" spans="1:20">
      <c r="A42" s="1" t="s">
        <v>109</v>
      </c>
      <c r="B42" s="2">
        <f t="shared" ref="B42:D42" si="67">B18+120</f>
        <v>135</v>
      </c>
      <c r="C42" s="2">
        <f t="shared" si="67"/>
        <v>155</v>
      </c>
      <c r="D42" s="2">
        <f t="shared" si="67"/>
        <v>175</v>
      </c>
      <c r="E42" s="2">
        <f t="shared" si="42"/>
        <v>465</v>
      </c>
      <c r="H42" s="1" t="s">
        <v>110</v>
      </c>
      <c r="I42" s="2">
        <f t="shared" si="49"/>
        <v>195</v>
      </c>
      <c r="J42" s="2">
        <f t="shared" si="50"/>
        <v>215</v>
      </c>
      <c r="K42" s="2">
        <f t="shared" si="51"/>
        <v>235</v>
      </c>
      <c r="L42" s="2">
        <f t="shared" si="45"/>
        <v>645</v>
      </c>
      <c r="N42" s="1" t="s">
        <v>112</v>
      </c>
      <c r="O42" s="22">
        <f t="shared" ref="O42:Q45" si="68">B42/I42</f>
        <v>0.69230769230769229</v>
      </c>
      <c r="P42" s="22">
        <f t="shared" si="68"/>
        <v>0.72093023255813948</v>
      </c>
      <c r="Q42" s="22">
        <f t="shared" si="68"/>
        <v>0.74468085106382975</v>
      </c>
      <c r="R42" s="2">
        <f t="shared" ref="R42:R47" si="69">AVERAGE(O42:Q42)</f>
        <v>0.71930625864322051</v>
      </c>
      <c r="S42" s="2">
        <f t="shared" ref="S42:S47" si="70">E42/L42</f>
        <v>0.72093023255813948</v>
      </c>
    </row>
    <row r="43" spans="1:20">
      <c r="A43" s="1" t="s">
        <v>122</v>
      </c>
      <c r="B43" s="2">
        <f t="shared" ref="B43:D43" si="71">B19+120</f>
        <v>136</v>
      </c>
      <c r="C43" s="2">
        <f t="shared" si="71"/>
        <v>156</v>
      </c>
      <c r="D43" s="2">
        <f t="shared" si="71"/>
        <v>176</v>
      </c>
      <c r="E43" s="2">
        <f t="shared" si="42"/>
        <v>468</v>
      </c>
      <c r="H43" s="1" t="s">
        <v>122</v>
      </c>
      <c r="I43" s="2">
        <f t="shared" si="49"/>
        <v>196</v>
      </c>
      <c r="J43" s="2">
        <f t="shared" si="50"/>
        <v>216</v>
      </c>
      <c r="K43" s="2">
        <f t="shared" si="51"/>
        <v>236</v>
      </c>
      <c r="L43" s="2">
        <f t="shared" si="45"/>
        <v>648</v>
      </c>
      <c r="N43" s="1" t="s">
        <v>122</v>
      </c>
      <c r="O43" s="22">
        <f t="shared" si="68"/>
        <v>0.69387755102040816</v>
      </c>
      <c r="P43" s="22">
        <f t="shared" si="68"/>
        <v>0.72222222222222221</v>
      </c>
      <c r="Q43" s="22">
        <f t="shared" si="68"/>
        <v>0.74576271186440679</v>
      </c>
      <c r="R43" s="2">
        <f t="shared" si="69"/>
        <v>0.72062082836901242</v>
      </c>
      <c r="S43" s="2">
        <f t="shared" si="70"/>
        <v>0.72222222222222221</v>
      </c>
    </row>
    <row r="44" spans="1:20" ht="15">
      <c r="A44" s="1" t="s">
        <v>123</v>
      </c>
      <c r="B44" s="2">
        <f t="shared" ref="B44:D44" si="72">B20+120</f>
        <v>137</v>
      </c>
      <c r="C44" s="2">
        <f t="shared" si="72"/>
        <v>157</v>
      </c>
      <c r="D44" s="2">
        <f t="shared" si="72"/>
        <v>177</v>
      </c>
      <c r="E44" s="2">
        <f t="shared" si="42"/>
        <v>471</v>
      </c>
      <c r="F44" s="114" t="s">
        <v>223</v>
      </c>
      <c r="H44" s="1" t="s">
        <v>123</v>
      </c>
      <c r="I44" s="2">
        <f t="shared" si="49"/>
        <v>197</v>
      </c>
      <c r="J44" s="2">
        <f t="shared" si="50"/>
        <v>217</v>
      </c>
      <c r="K44" s="2">
        <f t="shared" si="51"/>
        <v>237</v>
      </c>
      <c r="L44" s="2">
        <f t="shared" si="45"/>
        <v>651</v>
      </c>
      <c r="M44" s="114" t="s">
        <v>223</v>
      </c>
      <c r="N44" s="1" t="s">
        <v>123</v>
      </c>
      <c r="O44" s="22">
        <f t="shared" si="68"/>
        <v>0.69543147208121825</v>
      </c>
      <c r="P44" s="22">
        <f t="shared" si="68"/>
        <v>0.72350230414746541</v>
      </c>
      <c r="Q44" s="22">
        <f t="shared" si="68"/>
        <v>0.74683544303797467</v>
      </c>
      <c r="R44" s="2">
        <f t="shared" si="69"/>
        <v>0.72192307308888604</v>
      </c>
      <c r="S44" s="2">
        <f t="shared" si="70"/>
        <v>0.72350230414746541</v>
      </c>
    </row>
    <row r="45" spans="1:20" ht="15">
      <c r="A45" s="120" t="s">
        <v>169</v>
      </c>
      <c r="B45" s="2">
        <f t="shared" ref="B45:D45" si="73">B21+120</f>
        <v>138</v>
      </c>
      <c r="C45" s="2">
        <f t="shared" si="73"/>
        <v>158</v>
      </c>
      <c r="D45" s="2">
        <f t="shared" si="73"/>
        <v>178</v>
      </c>
      <c r="E45" s="121">
        <f t="shared" si="42"/>
        <v>474</v>
      </c>
      <c r="F45" s="115" t="s">
        <v>224</v>
      </c>
      <c r="H45" s="118" t="s">
        <v>169</v>
      </c>
      <c r="I45" s="2">
        <f t="shared" si="49"/>
        <v>198</v>
      </c>
      <c r="J45" s="2">
        <f t="shared" si="50"/>
        <v>218</v>
      </c>
      <c r="K45" s="2">
        <f t="shared" si="51"/>
        <v>238</v>
      </c>
      <c r="L45" s="119">
        <f t="shared" si="45"/>
        <v>654</v>
      </c>
      <c r="M45" s="115" t="s">
        <v>224</v>
      </c>
      <c r="N45" s="1" t="s">
        <v>169</v>
      </c>
      <c r="O45" s="22">
        <f t="shared" ref="O45:P47" si="74">B45/I45</f>
        <v>0.69696969696969702</v>
      </c>
      <c r="P45" s="22">
        <f t="shared" si="74"/>
        <v>0.72477064220183485</v>
      </c>
      <c r="Q45" s="22">
        <f t="shared" si="68"/>
        <v>0.74789915966386555</v>
      </c>
      <c r="R45" s="2">
        <f t="shared" si="69"/>
        <v>0.72321316627846588</v>
      </c>
      <c r="S45" s="2">
        <f t="shared" si="70"/>
        <v>0.72477064220183485</v>
      </c>
    </row>
    <row r="46" spans="1:20" ht="15">
      <c r="A46" s="1" t="s">
        <v>170</v>
      </c>
      <c r="B46" s="2">
        <f t="shared" ref="B46:D46" si="75">B22+120</f>
        <v>139</v>
      </c>
      <c r="C46" s="2">
        <f t="shared" si="75"/>
        <v>159</v>
      </c>
      <c r="D46" s="2">
        <f t="shared" si="75"/>
        <v>179</v>
      </c>
      <c r="E46" s="2">
        <f t="shared" si="42"/>
        <v>477</v>
      </c>
      <c r="F46" s="115" t="s">
        <v>224</v>
      </c>
      <c r="H46" s="1" t="s">
        <v>170</v>
      </c>
      <c r="I46" s="2">
        <f t="shared" si="49"/>
        <v>199</v>
      </c>
      <c r="J46" s="2">
        <f t="shared" si="50"/>
        <v>219</v>
      </c>
      <c r="K46" s="2">
        <f t="shared" si="51"/>
        <v>239</v>
      </c>
      <c r="L46" s="2">
        <f t="shared" si="45"/>
        <v>657</v>
      </c>
      <c r="M46" s="115" t="s">
        <v>224</v>
      </c>
      <c r="N46" s="1" t="s">
        <v>170</v>
      </c>
      <c r="O46" s="22">
        <f t="shared" si="74"/>
        <v>0.69849246231155782</v>
      </c>
      <c r="P46" s="22">
        <f t="shared" si="74"/>
        <v>0.72602739726027399</v>
      </c>
      <c r="Q46" s="22">
        <f t="shared" ref="Q46" si="76">D46/K46</f>
        <v>0.7489539748953975</v>
      </c>
      <c r="R46" s="2">
        <f t="shared" si="69"/>
        <v>0.72449127815574299</v>
      </c>
      <c r="S46" s="2">
        <f t="shared" si="70"/>
        <v>0.72602739726027399</v>
      </c>
    </row>
    <row r="47" spans="1:20" ht="15">
      <c r="A47" s="1" t="s">
        <v>171</v>
      </c>
      <c r="B47" s="2">
        <f t="shared" ref="B47:D47" si="77">B23+120</f>
        <v>140</v>
      </c>
      <c r="C47" s="2">
        <f t="shared" si="77"/>
        <v>160</v>
      </c>
      <c r="D47" s="2">
        <f t="shared" si="77"/>
        <v>180</v>
      </c>
      <c r="E47" s="1">
        <f t="shared" si="42"/>
        <v>480</v>
      </c>
      <c r="F47" s="116" t="s">
        <v>225</v>
      </c>
      <c r="H47" s="1" t="s">
        <v>171</v>
      </c>
      <c r="I47" s="2">
        <f t="shared" si="49"/>
        <v>200</v>
      </c>
      <c r="J47" s="2">
        <f t="shared" si="50"/>
        <v>220</v>
      </c>
      <c r="K47" s="2">
        <f t="shared" si="51"/>
        <v>240</v>
      </c>
      <c r="L47" s="1">
        <f t="shared" si="45"/>
        <v>660</v>
      </c>
      <c r="M47" s="116" t="s">
        <v>225</v>
      </c>
      <c r="N47" s="1" t="s">
        <v>171</v>
      </c>
      <c r="O47" s="22">
        <f t="shared" si="74"/>
        <v>0.7</v>
      </c>
      <c r="P47" s="22">
        <f t="shared" si="74"/>
        <v>0.72727272727272729</v>
      </c>
      <c r="Q47" s="22">
        <f t="shared" ref="Q47" si="78">D47/K47</f>
        <v>0.75</v>
      </c>
      <c r="R47" s="2">
        <f t="shared" si="69"/>
        <v>0.72575757575757571</v>
      </c>
      <c r="S47" s="2">
        <f t="shared" si="70"/>
        <v>0.72727272727272729</v>
      </c>
    </row>
  </sheetData>
  <phoneticPr fontId="4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>
    <tabColor rgb="FFFFFF00"/>
  </sheetPr>
  <dimension ref="A1:M65"/>
  <sheetViews>
    <sheetView workbookViewId="0">
      <selection activeCell="L27" sqref="L27"/>
    </sheetView>
  </sheetViews>
  <sheetFormatPr baseColWidth="10" defaultColWidth="9" defaultRowHeight="14"/>
  <cols>
    <col min="1" max="1" width="9.33203125" style="9" customWidth="1"/>
    <col min="2" max="8" width="8.1640625" style="9" customWidth="1"/>
    <col min="9" max="10" width="9.33203125" style="9" customWidth="1"/>
    <col min="11" max="16384" width="9" style="9"/>
  </cols>
  <sheetData>
    <row r="1" spans="1:13">
      <c r="A1" s="9" t="s">
        <v>35</v>
      </c>
      <c r="G1" s="9" t="s">
        <v>34</v>
      </c>
    </row>
    <row r="2" spans="1:13">
      <c r="A2" s="10" t="s">
        <v>11</v>
      </c>
      <c r="B2" s="10" t="s">
        <v>33</v>
      </c>
      <c r="C2" s="10" t="s">
        <v>32</v>
      </c>
      <c r="D2" s="10" t="s">
        <v>31</v>
      </c>
      <c r="E2" s="10" t="s">
        <v>30</v>
      </c>
      <c r="F2" s="10" t="s">
        <v>29</v>
      </c>
      <c r="G2" s="10" t="s">
        <v>19</v>
      </c>
      <c r="H2" s="10" t="s">
        <v>18</v>
      </c>
      <c r="I2" s="10" t="s">
        <v>28</v>
      </c>
      <c r="J2" s="57" t="s">
        <v>27</v>
      </c>
    </row>
    <row r="3" spans="1:13">
      <c r="A3" s="10">
        <v>1989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f t="shared" ref="I3:I27" si="0">SUM(B3:H3)</f>
        <v>28</v>
      </c>
      <c r="J3" s="58">
        <f>SUM(B3:C3)</f>
        <v>3</v>
      </c>
      <c r="K3" s="11">
        <f>SUM(B3:D3)</f>
        <v>6</v>
      </c>
      <c r="L3" s="11">
        <f>SUM(B3:E3)</f>
        <v>10</v>
      </c>
      <c r="M3" s="11">
        <f>SUM(C3:G3)</f>
        <v>20</v>
      </c>
    </row>
    <row r="4" spans="1:13">
      <c r="A4" s="10">
        <v>1990</v>
      </c>
      <c r="B4" s="11">
        <f>B3+7</f>
        <v>8</v>
      </c>
      <c r="C4" s="11">
        <f t="shared" ref="C4:H19" si="1">C3+7</f>
        <v>9</v>
      </c>
      <c r="D4" s="11">
        <f t="shared" si="1"/>
        <v>10</v>
      </c>
      <c r="E4" s="11">
        <f t="shared" si="1"/>
        <v>11</v>
      </c>
      <c r="F4" s="11">
        <f t="shared" si="1"/>
        <v>12</v>
      </c>
      <c r="G4" s="11">
        <f t="shared" si="1"/>
        <v>13</v>
      </c>
      <c r="H4" s="11">
        <f t="shared" si="1"/>
        <v>14</v>
      </c>
      <c r="I4" s="11">
        <f t="shared" si="0"/>
        <v>77</v>
      </c>
      <c r="J4" s="58">
        <f t="shared" ref="J4:J27" si="2">SUM(B4:C4)</f>
        <v>17</v>
      </c>
      <c r="K4" s="11">
        <f t="shared" ref="K4:K28" si="3">SUM(B4:D4)</f>
        <v>27</v>
      </c>
      <c r="L4" s="11">
        <f t="shared" ref="L4:L28" si="4">SUM(B4:E4)</f>
        <v>38</v>
      </c>
      <c r="M4" s="11">
        <f t="shared" ref="M4:M28" si="5">SUM(C4:G4)</f>
        <v>55</v>
      </c>
    </row>
    <row r="5" spans="1:13">
      <c r="A5" s="10">
        <v>1991</v>
      </c>
      <c r="B5" s="11">
        <f t="shared" ref="B5:B33" si="6">B4+7</f>
        <v>15</v>
      </c>
      <c r="C5" s="11">
        <f t="shared" si="1"/>
        <v>16</v>
      </c>
      <c r="D5" s="11">
        <f t="shared" si="1"/>
        <v>17</v>
      </c>
      <c r="E5" s="11">
        <f t="shared" si="1"/>
        <v>18</v>
      </c>
      <c r="F5" s="11">
        <f t="shared" si="1"/>
        <v>19</v>
      </c>
      <c r="G5" s="11">
        <f t="shared" si="1"/>
        <v>20</v>
      </c>
      <c r="H5" s="11">
        <f t="shared" si="1"/>
        <v>21</v>
      </c>
      <c r="I5" s="11">
        <f t="shared" si="0"/>
        <v>126</v>
      </c>
      <c r="J5" s="58">
        <f t="shared" si="2"/>
        <v>31</v>
      </c>
      <c r="K5" s="11">
        <f t="shared" si="3"/>
        <v>48</v>
      </c>
      <c r="L5" s="11">
        <f t="shared" si="4"/>
        <v>66</v>
      </c>
      <c r="M5" s="11">
        <f t="shared" si="5"/>
        <v>90</v>
      </c>
    </row>
    <row r="6" spans="1:13">
      <c r="A6" s="10">
        <v>1992</v>
      </c>
      <c r="B6" s="11">
        <f t="shared" si="6"/>
        <v>22</v>
      </c>
      <c r="C6" s="11">
        <f t="shared" si="1"/>
        <v>23</v>
      </c>
      <c r="D6" s="11">
        <f t="shared" si="1"/>
        <v>24</v>
      </c>
      <c r="E6" s="11">
        <f t="shared" si="1"/>
        <v>25</v>
      </c>
      <c r="F6" s="11">
        <f t="shared" si="1"/>
        <v>26</v>
      </c>
      <c r="G6" s="11">
        <f t="shared" si="1"/>
        <v>27</v>
      </c>
      <c r="H6" s="11">
        <f t="shared" si="1"/>
        <v>28</v>
      </c>
      <c r="I6" s="11">
        <f t="shared" si="0"/>
        <v>175</v>
      </c>
      <c r="J6" s="58">
        <f t="shared" si="2"/>
        <v>45</v>
      </c>
      <c r="K6" s="11">
        <f t="shared" si="3"/>
        <v>69</v>
      </c>
      <c r="L6" s="11">
        <f t="shared" si="4"/>
        <v>94</v>
      </c>
      <c r="M6" s="11">
        <f t="shared" si="5"/>
        <v>125</v>
      </c>
    </row>
    <row r="7" spans="1:13">
      <c r="A7" s="10">
        <v>1993</v>
      </c>
      <c r="B7" s="11">
        <f t="shared" si="6"/>
        <v>29</v>
      </c>
      <c r="C7" s="11">
        <f t="shared" si="1"/>
        <v>30</v>
      </c>
      <c r="D7" s="11">
        <f t="shared" si="1"/>
        <v>31</v>
      </c>
      <c r="E7" s="11">
        <f t="shared" si="1"/>
        <v>32</v>
      </c>
      <c r="F7" s="11">
        <f t="shared" si="1"/>
        <v>33</v>
      </c>
      <c r="G7" s="11">
        <f t="shared" si="1"/>
        <v>34</v>
      </c>
      <c r="H7" s="11">
        <f t="shared" si="1"/>
        <v>35</v>
      </c>
      <c r="I7" s="11">
        <f t="shared" si="0"/>
        <v>224</v>
      </c>
      <c r="J7" s="58">
        <f t="shared" si="2"/>
        <v>59</v>
      </c>
      <c r="K7" s="11">
        <f t="shared" si="3"/>
        <v>90</v>
      </c>
      <c r="L7" s="11">
        <f t="shared" si="4"/>
        <v>122</v>
      </c>
      <c r="M7" s="11">
        <f t="shared" si="5"/>
        <v>160</v>
      </c>
    </row>
    <row r="8" spans="1:13">
      <c r="A8" s="10">
        <v>1994</v>
      </c>
      <c r="B8" s="11">
        <f t="shared" si="6"/>
        <v>36</v>
      </c>
      <c r="C8" s="11">
        <f t="shared" si="1"/>
        <v>37</v>
      </c>
      <c r="D8" s="11">
        <f t="shared" si="1"/>
        <v>38</v>
      </c>
      <c r="E8" s="11">
        <f t="shared" si="1"/>
        <v>39</v>
      </c>
      <c r="F8" s="11">
        <f t="shared" si="1"/>
        <v>40</v>
      </c>
      <c r="G8" s="11">
        <f t="shared" si="1"/>
        <v>41</v>
      </c>
      <c r="H8" s="11">
        <f t="shared" si="1"/>
        <v>42</v>
      </c>
      <c r="I8" s="11">
        <f t="shared" si="0"/>
        <v>273</v>
      </c>
      <c r="J8" s="58">
        <f t="shared" si="2"/>
        <v>73</v>
      </c>
      <c r="K8" s="11">
        <f t="shared" si="3"/>
        <v>111</v>
      </c>
      <c r="L8" s="11">
        <f t="shared" si="4"/>
        <v>150</v>
      </c>
      <c r="M8" s="11">
        <f t="shared" si="5"/>
        <v>195</v>
      </c>
    </row>
    <row r="9" spans="1:13">
      <c r="A9" s="10">
        <v>1995</v>
      </c>
      <c r="B9" s="11">
        <f t="shared" si="6"/>
        <v>43</v>
      </c>
      <c r="C9" s="11">
        <f t="shared" si="1"/>
        <v>44</v>
      </c>
      <c r="D9" s="11">
        <f t="shared" si="1"/>
        <v>45</v>
      </c>
      <c r="E9" s="11">
        <f t="shared" si="1"/>
        <v>46</v>
      </c>
      <c r="F9" s="11">
        <f t="shared" si="1"/>
        <v>47</v>
      </c>
      <c r="G9" s="11">
        <f t="shared" si="1"/>
        <v>48</v>
      </c>
      <c r="H9" s="11">
        <f t="shared" si="1"/>
        <v>49</v>
      </c>
      <c r="I9" s="11">
        <f t="shared" si="0"/>
        <v>322</v>
      </c>
      <c r="J9" s="58">
        <f t="shared" si="2"/>
        <v>87</v>
      </c>
      <c r="K9" s="11">
        <f t="shared" si="3"/>
        <v>132</v>
      </c>
      <c r="L9" s="11">
        <f t="shared" si="4"/>
        <v>178</v>
      </c>
      <c r="M9" s="11">
        <f t="shared" si="5"/>
        <v>230</v>
      </c>
    </row>
    <row r="10" spans="1:13">
      <c r="A10" s="10">
        <v>1996</v>
      </c>
      <c r="B10" s="11">
        <f t="shared" si="6"/>
        <v>50</v>
      </c>
      <c r="C10" s="11">
        <f t="shared" si="1"/>
        <v>51</v>
      </c>
      <c r="D10" s="11">
        <f t="shared" si="1"/>
        <v>52</v>
      </c>
      <c r="E10" s="11">
        <f t="shared" si="1"/>
        <v>53</v>
      </c>
      <c r="F10" s="11">
        <f t="shared" si="1"/>
        <v>54</v>
      </c>
      <c r="G10" s="11">
        <f t="shared" si="1"/>
        <v>55</v>
      </c>
      <c r="H10" s="11">
        <f t="shared" si="1"/>
        <v>56</v>
      </c>
      <c r="I10" s="11">
        <f t="shared" si="0"/>
        <v>371</v>
      </c>
      <c r="J10" s="58">
        <f t="shared" si="2"/>
        <v>101</v>
      </c>
      <c r="K10" s="11">
        <f t="shared" si="3"/>
        <v>153</v>
      </c>
      <c r="L10" s="11">
        <f t="shared" si="4"/>
        <v>206</v>
      </c>
      <c r="M10" s="11">
        <f t="shared" si="5"/>
        <v>265</v>
      </c>
    </row>
    <row r="11" spans="1:13">
      <c r="A11" s="10">
        <v>1997</v>
      </c>
      <c r="B11" s="11">
        <f t="shared" si="6"/>
        <v>57</v>
      </c>
      <c r="C11" s="11">
        <f t="shared" si="1"/>
        <v>58</v>
      </c>
      <c r="D11" s="11">
        <f t="shared" si="1"/>
        <v>59</v>
      </c>
      <c r="E11" s="11">
        <f t="shared" si="1"/>
        <v>60</v>
      </c>
      <c r="F11" s="11">
        <f t="shared" si="1"/>
        <v>61</v>
      </c>
      <c r="G11" s="11">
        <f t="shared" si="1"/>
        <v>62</v>
      </c>
      <c r="H11" s="11">
        <f t="shared" si="1"/>
        <v>63</v>
      </c>
      <c r="I11" s="11">
        <f t="shared" si="0"/>
        <v>420</v>
      </c>
      <c r="J11" s="58">
        <f t="shared" si="2"/>
        <v>115</v>
      </c>
      <c r="K11" s="11">
        <f t="shared" si="3"/>
        <v>174</v>
      </c>
      <c r="L11" s="11">
        <f t="shared" si="4"/>
        <v>234</v>
      </c>
      <c r="M11" s="11">
        <f t="shared" si="5"/>
        <v>300</v>
      </c>
    </row>
    <row r="12" spans="1:13">
      <c r="A12" s="10">
        <v>1998</v>
      </c>
      <c r="B12" s="11">
        <f t="shared" si="6"/>
        <v>64</v>
      </c>
      <c r="C12" s="11">
        <f t="shared" si="1"/>
        <v>65</v>
      </c>
      <c r="D12" s="11">
        <f t="shared" si="1"/>
        <v>66</v>
      </c>
      <c r="E12" s="11">
        <f t="shared" si="1"/>
        <v>67</v>
      </c>
      <c r="F12" s="11">
        <f t="shared" si="1"/>
        <v>68</v>
      </c>
      <c r="G12" s="11">
        <f t="shared" si="1"/>
        <v>69</v>
      </c>
      <c r="H12" s="11">
        <f t="shared" si="1"/>
        <v>70</v>
      </c>
      <c r="I12" s="11">
        <f t="shared" si="0"/>
        <v>469</v>
      </c>
      <c r="J12" s="58">
        <f t="shared" si="2"/>
        <v>129</v>
      </c>
      <c r="K12" s="11">
        <f t="shared" si="3"/>
        <v>195</v>
      </c>
      <c r="L12" s="11">
        <f t="shared" si="4"/>
        <v>262</v>
      </c>
      <c r="M12" s="11">
        <f t="shared" si="5"/>
        <v>335</v>
      </c>
    </row>
    <row r="13" spans="1:13">
      <c r="A13" s="10">
        <v>1999</v>
      </c>
      <c r="B13" s="11">
        <f t="shared" si="6"/>
        <v>71</v>
      </c>
      <c r="C13" s="11">
        <f t="shared" si="1"/>
        <v>72</v>
      </c>
      <c r="D13" s="11">
        <f t="shared" si="1"/>
        <v>73</v>
      </c>
      <c r="E13" s="11">
        <f t="shared" si="1"/>
        <v>74</v>
      </c>
      <c r="F13" s="11">
        <f t="shared" si="1"/>
        <v>75</v>
      </c>
      <c r="G13" s="11">
        <f t="shared" si="1"/>
        <v>76</v>
      </c>
      <c r="H13" s="11">
        <f t="shared" si="1"/>
        <v>77</v>
      </c>
      <c r="I13" s="11">
        <f t="shared" si="0"/>
        <v>518</v>
      </c>
      <c r="J13" s="58">
        <f t="shared" si="2"/>
        <v>143</v>
      </c>
      <c r="K13" s="11">
        <f t="shared" si="3"/>
        <v>216</v>
      </c>
      <c r="L13" s="11">
        <f t="shared" si="4"/>
        <v>290</v>
      </c>
      <c r="M13" s="11">
        <f t="shared" si="5"/>
        <v>370</v>
      </c>
    </row>
    <row r="14" spans="1:13">
      <c r="A14" s="10">
        <v>2000</v>
      </c>
      <c r="B14" s="11">
        <f t="shared" si="6"/>
        <v>78</v>
      </c>
      <c r="C14" s="11">
        <f t="shared" si="1"/>
        <v>79</v>
      </c>
      <c r="D14" s="11">
        <f t="shared" si="1"/>
        <v>80</v>
      </c>
      <c r="E14" s="11">
        <f t="shared" si="1"/>
        <v>81</v>
      </c>
      <c r="F14" s="11">
        <f t="shared" si="1"/>
        <v>82</v>
      </c>
      <c r="G14" s="11">
        <f t="shared" si="1"/>
        <v>83</v>
      </c>
      <c r="H14" s="11">
        <f t="shared" si="1"/>
        <v>84</v>
      </c>
      <c r="I14" s="11">
        <f t="shared" si="0"/>
        <v>567</v>
      </c>
      <c r="J14" s="58">
        <f t="shared" si="2"/>
        <v>157</v>
      </c>
      <c r="K14" s="11">
        <f t="shared" si="3"/>
        <v>237</v>
      </c>
      <c r="L14" s="11">
        <f t="shared" si="4"/>
        <v>318</v>
      </c>
      <c r="M14" s="11">
        <f t="shared" si="5"/>
        <v>405</v>
      </c>
    </row>
    <row r="15" spans="1:13">
      <c r="A15" s="10">
        <v>2001</v>
      </c>
      <c r="B15" s="11">
        <f t="shared" si="6"/>
        <v>85</v>
      </c>
      <c r="C15" s="11">
        <f t="shared" si="1"/>
        <v>86</v>
      </c>
      <c r="D15" s="11">
        <f t="shared" si="1"/>
        <v>87</v>
      </c>
      <c r="E15" s="11">
        <f t="shared" si="1"/>
        <v>88</v>
      </c>
      <c r="F15" s="11">
        <f t="shared" si="1"/>
        <v>89</v>
      </c>
      <c r="G15" s="11">
        <f t="shared" si="1"/>
        <v>90</v>
      </c>
      <c r="H15" s="11">
        <f t="shared" si="1"/>
        <v>91</v>
      </c>
      <c r="I15" s="11">
        <f t="shared" si="0"/>
        <v>616</v>
      </c>
      <c r="J15" s="58">
        <f t="shared" si="2"/>
        <v>171</v>
      </c>
      <c r="K15" s="11">
        <f t="shared" si="3"/>
        <v>258</v>
      </c>
      <c r="L15" s="11">
        <f t="shared" si="4"/>
        <v>346</v>
      </c>
      <c r="M15" s="11">
        <f t="shared" si="5"/>
        <v>440</v>
      </c>
    </row>
    <row r="16" spans="1:13">
      <c r="A16" s="10">
        <v>2002</v>
      </c>
      <c r="B16" s="11">
        <f t="shared" si="6"/>
        <v>92</v>
      </c>
      <c r="C16" s="11">
        <f t="shared" si="1"/>
        <v>93</v>
      </c>
      <c r="D16" s="11">
        <f t="shared" si="1"/>
        <v>94</v>
      </c>
      <c r="E16" s="11">
        <f t="shared" si="1"/>
        <v>95</v>
      </c>
      <c r="F16" s="11">
        <f t="shared" si="1"/>
        <v>96</v>
      </c>
      <c r="G16" s="11">
        <f t="shared" si="1"/>
        <v>97</v>
      </c>
      <c r="H16" s="11">
        <f t="shared" si="1"/>
        <v>98</v>
      </c>
      <c r="I16" s="11">
        <f t="shared" si="0"/>
        <v>665</v>
      </c>
      <c r="J16" s="58">
        <f t="shared" si="2"/>
        <v>185</v>
      </c>
      <c r="K16" s="11">
        <f t="shared" si="3"/>
        <v>279</v>
      </c>
      <c r="L16" s="11">
        <f t="shared" si="4"/>
        <v>374</v>
      </c>
      <c r="M16" s="11">
        <f t="shared" si="5"/>
        <v>475</v>
      </c>
    </row>
    <row r="17" spans="1:13">
      <c r="A17" s="10">
        <v>2003</v>
      </c>
      <c r="B17" s="11">
        <f t="shared" si="6"/>
        <v>99</v>
      </c>
      <c r="C17" s="11">
        <f t="shared" si="1"/>
        <v>100</v>
      </c>
      <c r="D17" s="11">
        <f t="shared" si="1"/>
        <v>101</v>
      </c>
      <c r="E17" s="11">
        <f t="shared" si="1"/>
        <v>102</v>
      </c>
      <c r="F17" s="11">
        <f t="shared" si="1"/>
        <v>103</v>
      </c>
      <c r="G17" s="11">
        <f t="shared" si="1"/>
        <v>104</v>
      </c>
      <c r="H17" s="11">
        <f t="shared" si="1"/>
        <v>105</v>
      </c>
      <c r="I17" s="11">
        <f t="shared" si="0"/>
        <v>714</v>
      </c>
      <c r="J17" s="58">
        <f t="shared" si="2"/>
        <v>199</v>
      </c>
      <c r="K17" s="11">
        <f t="shared" si="3"/>
        <v>300</v>
      </c>
      <c r="L17" s="11">
        <f t="shared" si="4"/>
        <v>402</v>
      </c>
      <c r="M17" s="11">
        <f t="shared" si="5"/>
        <v>510</v>
      </c>
    </row>
    <row r="18" spans="1:13">
      <c r="A18" s="10">
        <v>2004</v>
      </c>
      <c r="B18" s="11">
        <f t="shared" si="6"/>
        <v>106</v>
      </c>
      <c r="C18" s="11">
        <f t="shared" si="1"/>
        <v>107</v>
      </c>
      <c r="D18" s="11">
        <f t="shared" si="1"/>
        <v>108</v>
      </c>
      <c r="E18" s="11">
        <f t="shared" si="1"/>
        <v>109</v>
      </c>
      <c r="F18" s="11">
        <f t="shared" si="1"/>
        <v>110</v>
      </c>
      <c r="G18" s="11">
        <f t="shared" si="1"/>
        <v>111</v>
      </c>
      <c r="H18" s="11">
        <f t="shared" si="1"/>
        <v>112</v>
      </c>
      <c r="I18" s="11">
        <f t="shared" si="0"/>
        <v>763</v>
      </c>
      <c r="J18" s="58">
        <f t="shared" si="2"/>
        <v>213</v>
      </c>
      <c r="K18" s="11">
        <f t="shared" si="3"/>
        <v>321</v>
      </c>
      <c r="L18" s="11">
        <f t="shared" si="4"/>
        <v>430</v>
      </c>
      <c r="M18" s="11">
        <f t="shared" si="5"/>
        <v>545</v>
      </c>
    </row>
    <row r="19" spans="1:13">
      <c r="A19" s="10">
        <v>2005</v>
      </c>
      <c r="B19" s="11">
        <f t="shared" si="6"/>
        <v>113</v>
      </c>
      <c r="C19" s="11">
        <f t="shared" si="1"/>
        <v>114</v>
      </c>
      <c r="D19" s="11">
        <f t="shared" si="1"/>
        <v>115</v>
      </c>
      <c r="E19" s="11">
        <f t="shared" si="1"/>
        <v>116</v>
      </c>
      <c r="F19" s="11">
        <f t="shared" si="1"/>
        <v>117</v>
      </c>
      <c r="G19" s="11">
        <f t="shared" si="1"/>
        <v>118</v>
      </c>
      <c r="H19" s="11">
        <f t="shared" si="1"/>
        <v>119</v>
      </c>
      <c r="I19" s="11">
        <f t="shared" si="0"/>
        <v>812</v>
      </c>
      <c r="J19" s="58">
        <f t="shared" si="2"/>
        <v>227</v>
      </c>
      <c r="K19" s="11">
        <f t="shared" si="3"/>
        <v>342</v>
      </c>
      <c r="L19" s="11">
        <f t="shared" si="4"/>
        <v>458</v>
      </c>
      <c r="M19" s="11">
        <f t="shared" si="5"/>
        <v>580</v>
      </c>
    </row>
    <row r="20" spans="1:13">
      <c r="A20" s="10">
        <v>2006</v>
      </c>
      <c r="B20" s="11">
        <f t="shared" si="6"/>
        <v>120</v>
      </c>
      <c r="C20" s="11">
        <f t="shared" ref="C20:C33" si="7">C19+7</f>
        <v>121</v>
      </c>
      <c r="D20" s="11">
        <f t="shared" ref="D20:D33" si="8">D19+7</f>
        <v>122</v>
      </c>
      <c r="E20" s="11">
        <f t="shared" ref="E20:E33" si="9">E19+7</f>
        <v>123</v>
      </c>
      <c r="F20" s="11">
        <f t="shared" ref="F20:F33" si="10">F19+7</f>
        <v>124</v>
      </c>
      <c r="G20" s="11">
        <f t="shared" ref="G20:G33" si="11">G19+7</f>
        <v>125</v>
      </c>
      <c r="H20" s="11">
        <f t="shared" ref="H20:H33" si="12">H19+7</f>
        <v>126</v>
      </c>
      <c r="I20" s="11">
        <f t="shared" si="0"/>
        <v>861</v>
      </c>
      <c r="J20" s="58">
        <f t="shared" si="2"/>
        <v>241</v>
      </c>
      <c r="K20" s="11">
        <f t="shared" si="3"/>
        <v>363</v>
      </c>
      <c r="L20" s="11">
        <f t="shared" si="4"/>
        <v>486</v>
      </c>
      <c r="M20" s="11">
        <f t="shared" si="5"/>
        <v>615</v>
      </c>
    </row>
    <row r="21" spans="1:13">
      <c r="A21" s="10">
        <v>2007</v>
      </c>
      <c r="B21" s="11">
        <f t="shared" si="6"/>
        <v>127</v>
      </c>
      <c r="C21" s="11">
        <f t="shared" si="7"/>
        <v>128</v>
      </c>
      <c r="D21" s="11">
        <f t="shared" si="8"/>
        <v>129</v>
      </c>
      <c r="E21" s="11">
        <f t="shared" si="9"/>
        <v>130</v>
      </c>
      <c r="F21" s="11">
        <f t="shared" si="10"/>
        <v>131</v>
      </c>
      <c r="G21" s="11">
        <f t="shared" si="11"/>
        <v>132</v>
      </c>
      <c r="H21" s="11">
        <f t="shared" si="12"/>
        <v>133</v>
      </c>
      <c r="I21" s="11">
        <f t="shared" si="0"/>
        <v>910</v>
      </c>
      <c r="J21" s="58">
        <f t="shared" si="2"/>
        <v>255</v>
      </c>
      <c r="K21" s="11">
        <f t="shared" si="3"/>
        <v>384</v>
      </c>
      <c r="L21" s="11">
        <f t="shared" si="4"/>
        <v>514</v>
      </c>
      <c r="M21" s="11">
        <f t="shared" si="5"/>
        <v>650</v>
      </c>
    </row>
    <row r="22" spans="1:13">
      <c r="A22" s="10">
        <v>2008</v>
      </c>
      <c r="B22" s="11">
        <f t="shared" si="6"/>
        <v>134</v>
      </c>
      <c r="C22" s="11">
        <f t="shared" si="7"/>
        <v>135</v>
      </c>
      <c r="D22" s="11">
        <f t="shared" si="8"/>
        <v>136</v>
      </c>
      <c r="E22" s="11">
        <f t="shared" si="9"/>
        <v>137</v>
      </c>
      <c r="F22" s="11">
        <f t="shared" si="10"/>
        <v>138</v>
      </c>
      <c r="G22" s="11">
        <f t="shared" si="11"/>
        <v>139</v>
      </c>
      <c r="H22" s="11">
        <f t="shared" si="12"/>
        <v>140</v>
      </c>
      <c r="I22" s="11">
        <f t="shared" si="0"/>
        <v>959</v>
      </c>
      <c r="J22" s="58">
        <f t="shared" si="2"/>
        <v>269</v>
      </c>
      <c r="K22" s="11">
        <f t="shared" si="3"/>
        <v>405</v>
      </c>
      <c r="L22" s="11">
        <f t="shared" si="4"/>
        <v>542</v>
      </c>
      <c r="M22" s="11">
        <f t="shared" si="5"/>
        <v>685</v>
      </c>
    </row>
    <row r="23" spans="1:13">
      <c r="A23" s="10">
        <v>2009</v>
      </c>
      <c r="B23" s="11">
        <f t="shared" si="6"/>
        <v>141</v>
      </c>
      <c r="C23" s="11">
        <f t="shared" si="7"/>
        <v>142</v>
      </c>
      <c r="D23" s="11">
        <f t="shared" si="8"/>
        <v>143</v>
      </c>
      <c r="E23" s="11">
        <f t="shared" si="9"/>
        <v>144</v>
      </c>
      <c r="F23" s="11">
        <f t="shared" si="10"/>
        <v>145</v>
      </c>
      <c r="G23" s="11">
        <f t="shared" si="11"/>
        <v>146</v>
      </c>
      <c r="H23" s="11">
        <f t="shared" si="12"/>
        <v>147</v>
      </c>
      <c r="I23" s="11">
        <f t="shared" si="0"/>
        <v>1008</v>
      </c>
      <c r="J23" s="58">
        <f t="shared" si="2"/>
        <v>283</v>
      </c>
      <c r="K23" s="11">
        <f t="shared" si="3"/>
        <v>426</v>
      </c>
      <c r="L23" s="11">
        <f t="shared" si="4"/>
        <v>570</v>
      </c>
      <c r="M23" s="11">
        <f t="shared" si="5"/>
        <v>720</v>
      </c>
    </row>
    <row r="24" spans="1:13">
      <c r="A24" s="10">
        <v>2010</v>
      </c>
      <c r="B24" s="11">
        <f t="shared" si="6"/>
        <v>148</v>
      </c>
      <c r="C24" s="11">
        <f t="shared" si="7"/>
        <v>149</v>
      </c>
      <c r="D24" s="11">
        <f t="shared" si="8"/>
        <v>150</v>
      </c>
      <c r="E24" s="11">
        <f t="shared" si="9"/>
        <v>151</v>
      </c>
      <c r="F24" s="11">
        <f t="shared" si="10"/>
        <v>152</v>
      </c>
      <c r="G24" s="11">
        <f t="shared" si="11"/>
        <v>153</v>
      </c>
      <c r="H24" s="11">
        <f t="shared" si="12"/>
        <v>154</v>
      </c>
      <c r="I24" s="11">
        <f t="shared" si="0"/>
        <v>1057</v>
      </c>
      <c r="J24" s="58">
        <f t="shared" si="2"/>
        <v>297</v>
      </c>
      <c r="K24" s="11">
        <f t="shared" si="3"/>
        <v>447</v>
      </c>
      <c r="L24" s="11">
        <f t="shared" si="4"/>
        <v>598</v>
      </c>
      <c r="M24" s="11">
        <f t="shared" si="5"/>
        <v>755</v>
      </c>
    </row>
    <row r="25" spans="1:13">
      <c r="A25" s="10">
        <v>2011</v>
      </c>
      <c r="B25" s="11">
        <f t="shared" si="6"/>
        <v>155</v>
      </c>
      <c r="C25" s="11">
        <f t="shared" si="7"/>
        <v>156</v>
      </c>
      <c r="D25" s="11">
        <f t="shared" si="8"/>
        <v>157</v>
      </c>
      <c r="E25" s="11">
        <f t="shared" si="9"/>
        <v>158</v>
      </c>
      <c r="F25" s="11">
        <f t="shared" si="10"/>
        <v>159</v>
      </c>
      <c r="G25" s="11">
        <f t="shared" si="11"/>
        <v>160</v>
      </c>
      <c r="H25" s="11">
        <f t="shared" si="12"/>
        <v>161</v>
      </c>
      <c r="I25" s="11">
        <f t="shared" si="0"/>
        <v>1106</v>
      </c>
      <c r="J25" s="58">
        <f t="shared" si="2"/>
        <v>311</v>
      </c>
      <c r="K25" s="11">
        <f t="shared" si="3"/>
        <v>468</v>
      </c>
      <c r="L25" s="11">
        <f t="shared" si="4"/>
        <v>626</v>
      </c>
      <c r="M25" s="11">
        <f t="shared" si="5"/>
        <v>790</v>
      </c>
    </row>
    <row r="26" spans="1:13">
      <c r="A26" s="10">
        <v>2012</v>
      </c>
      <c r="B26" s="11">
        <f t="shared" si="6"/>
        <v>162</v>
      </c>
      <c r="C26" s="11">
        <f t="shared" si="7"/>
        <v>163</v>
      </c>
      <c r="D26" s="11">
        <f t="shared" si="8"/>
        <v>164</v>
      </c>
      <c r="E26" s="11">
        <f t="shared" si="9"/>
        <v>165</v>
      </c>
      <c r="F26" s="11">
        <f t="shared" si="10"/>
        <v>166</v>
      </c>
      <c r="G26" s="11">
        <f t="shared" si="11"/>
        <v>167</v>
      </c>
      <c r="H26" s="11">
        <f t="shared" si="12"/>
        <v>168</v>
      </c>
      <c r="I26" s="11">
        <f t="shared" si="0"/>
        <v>1155</v>
      </c>
      <c r="J26" s="58">
        <f t="shared" si="2"/>
        <v>325</v>
      </c>
      <c r="K26" s="11">
        <f t="shared" si="3"/>
        <v>489</v>
      </c>
      <c r="L26" s="11">
        <f t="shared" si="4"/>
        <v>654</v>
      </c>
      <c r="M26" s="11">
        <f t="shared" si="5"/>
        <v>825</v>
      </c>
    </row>
    <row r="27" spans="1:13">
      <c r="A27" s="10">
        <v>2013</v>
      </c>
      <c r="B27" s="11">
        <f t="shared" si="6"/>
        <v>169</v>
      </c>
      <c r="C27" s="11">
        <f t="shared" si="7"/>
        <v>170</v>
      </c>
      <c r="D27" s="11">
        <f t="shared" si="8"/>
        <v>171</v>
      </c>
      <c r="E27" s="11">
        <f t="shared" si="9"/>
        <v>172</v>
      </c>
      <c r="F27" s="11">
        <f t="shared" si="10"/>
        <v>173</v>
      </c>
      <c r="G27" s="11">
        <f t="shared" si="11"/>
        <v>174</v>
      </c>
      <c r="H27" s="11">
        <f t="shared" si="12"/>
        <v>175</v>
      </c>
      <c r="I27" s="11">
        <f t="shared" si="0"/>
        <v>1204</v>
      </c>
      <c r="J27" s="58">
        <f t="shared" si="2"/>
        <v>339</v>
      </c>
      <c r="K27" s="11">
        <f t="shared" si="3"/>
        <v>510</v>
      </c>
      <c r="L27" s="11">
        <f t="shared" si="4"/>
        <v>682</v>
      </c>
      <c r="M27" s="11">
        <f t="shared" si="5"/>
        <v>860</v>
      </c>
    </row>
    <row r="28" spans="1:13">
      <c r="A28" s="10">
        <v>2014</v>
      </c>
      <c r="B28" s="11">
        <f t="shared" si="6"/>
        <v>176</v>
      </c>
      <c r="C28" s="11">
        <f t="shared" si="7"/>
        <v>177</v>
      </c>
      <c r="D28" s="11">
        <f t="shared" si="8"/>
        <v>178</v>
      </c>
      <c r="E28" s="11">
        <f t="shared" si="9"/>
        <v>179</v>
      </c>
      <c r="F28" s="11">
        <f t="shared" si="10"/>
        <v>180</v>
      </c>
      <c r="G28" s="11">
        <f t="shared" si="11"/>
        <v>181</v>
      </c>
      <c r="H28" s="11">
        <f t="shared" si="12"/>
        <v>182</v>
      </c>
      <c r="I28" s="48">
        <f>SUM(B28:H28)</f>
        <v>1253</v>
      </c>
      <c r="J28" s="58">
        <f>SUM(B28:C28)</f>
        <v>353</v>
      </c>
      <c r="K28" s="11">
        <f t="shared" si="3"/>
        <v>531</v>
      </c>
      <c r="L28" s="11">
        <f t="shared" si="4"/>
        <v>710</v>
      </c>
      <c r="M28" s="11">
        <f t="shared" si="5"/>
        <v>895</v>
      </c>
    </row>
    <row r="29" spans="1:13">
      <c r="A29" s="10">
        <v>2015</v>
      </c>
      <c r="B29" s="11">
        <f t="shared" si="6"/>
        <v>183</v>
      </c>
      <c r="C29" s="11">
        <f t="shared" si="7"/>
        <v>184</v>
      </c>
      <c r="D29" s="11">
        <f t="shared" si="8"/>
        <v>185</v>
      </c>
      <c r="E29" s="11">
        <f t="shared" si="9"/>
        <v>186</v>
      </c>
      <c r="F29" s="11">
        <f t="shared" si="10"/>
        <v>187</v>
      </c>
      <c r="G29" s="11">
        <f t="shared" si="11"/>
        <v>188</v>
      </c>
      <c r="H29" s="11">
        <f t="shared" si="12"/>
        <v>189</v>
      </c>
      <c r="I29" s="48">
        <f t="shared" ref="I29:I31" si="13">SUM(B29:H29)</f>
        <v>1302</v>
      </c>
      <c r="J29" s="58">
        <f t="shared" ref="J29:J31" si="14">SUM(B29:C29)</f>
        <v>367</v>
      </c>
      <c r="K29" s="11">
        <f t="shared" ref="K29:K31" si="15">SUM(B29:D29)</f>
        <v>552</v>
      </c>
      <c r="L29" s="11">
        <f t="shared" ref="L29:L31" si="16">SUM(B29:E29)</f>
        <v>738</v>
      </c>
      <c r="M29" s="11">
        <f t="shared" ref="M29:M31" si="17">SUM(C29:G29)</f>
        <v>930</v>
      </c>
    </row>
    <row r="30" spans="1:13">
      <c r="A30" s="10">
        <v>2016</v>
      </c>
      <c r="B30" s="11">
        <f t="shared" si="6"/>
        <v>190</v>
      </c>
      <c r="C30" s="11">
        <f t="shared" si="7"/>
        <v>191</v>
      </c>
      <c r="D30" s="11">
        <f t="shared" si="8"/>
        <v>192</v>
      </c>
      <c r="E30" s="11">
        <f t="shared" si="9"/>
        <v>193</v>
      </c>
      <c r="F30" s="11">
        <f t="shared" si="10"/>
        <v>194</v>
      </c>
      <c r="G30" s="11">
        <f t="shared" si="11"/>
        <v>195</v>
      </c>
      <c r="H30" s="11">
        <f t="shared" si="12"/>
        <v>196</v>
      </c>
      <c r="I30" s="48">
        <f t="shared" si="13"/>
        <v>1351</v>
      </c>
      <c r="J30" s="58">
        <f t="shared" si="14"/>
        <v>381</v>
      </c>
      <c r="K30" s="11">
        <f t="shared" si="15"/>
        <v>573</v>
      </c>
      <c r="L30" s="11">
        <f t="shared" si="16"/>
        <v>766</v>
      </c>
      <c r="M30" s="11">
        <f t="shared" si="17"/>
        <v>965</v>
      </c>
    </row>
    <row r="31" spans="1:13">
      <c r="A31" s="10">
        <v>2017</v>
      </c>
      <c r="B31" s="11">
        <f t="shared" si="6"/>
        <v>197</v>
      </c>
      <c r="C31" s="11">
        <f t="shared" si="7"/>
        <v>198</v>
      </c>
      <c r="D31" s="11">
        <f t="shared" si="8"/>
        <v>199</v>
      </c>
      <c r="E31" s="11">
        <f t="shared" si="9"/>
        <v>200</v>
      </c>
      <c r="F31" s="11">
        <f t="shared" si="10"/>
        <v>201</v>
      </c>
      <c r="G31" s="11">
        <f t="shared" si="11"/>
        <v>202</v>
      </c>
      <c r="H31" s="11">
        <f t="shared" si="12"/>
        <v>203</v>
      </c>
      <c r="I31" s="48">
        <f t="shared" si="13"/>
        <v>1400</v>
      </c>
      <c r="J31" s="58">
        <f t="shared" si="14"/>
        <v>395</v>
      </c>
      <c r="K31" s="11">
        <f t="shared" si="15"/>
        <v>594</v>
      </c>
      <c r="L31" s="11">
        <f t="shared" si="16"/>
        <v>794</v>
      </c>
      <c r="M31" s="11">
        <f t="shared" si="17"/>
        <v>1000</v>
      </c>
    </row>
    <row r="32" spans="1:13">
      <c r="A32" s="10">
        <v>2018</v>
      </c>
      <c r="B32" s="11">
        <f t="shared" si="6"/>
        <v>204</v>
      </c>
      <c r="C32" s="11">
        <f t="shared" si="7"/>
        <v>205</v>
      </c>
      <c r="D32" s="11">
        <f t="shared" si="8"/>
        <v>206</v>
      </c>
      <c r="E32" s="11">
        <f t="shared" si="9"/>
        <v>207</v>
      </c>
      <c r="F32" s="11">
        <f t="shared" si="10"/>
        <v>208</v>
      </c>
      <c r="G32" s="11">
        <f t="shared" si="11"/>
        <v>209</v>
      </c>
      <c r="H32" s="11">
        <f t="shared" si="12"/>
        <v>210</v>
      </c>
      <c r="I32" s="48">
        <f>SUM(B32:H32)</f>
        <v>1449</v>
      </c>
      <c r="J32" s="58">
        <f t="shared" ref="J32" si="18">SUM(B32:C32)</f>
        <v>409</v>
      </c>
      <c r="K32" s="11">
        <f>SUM(B32:D32)</f>
        <v>615</v>
      </c>
      <c r="L32" s="11">
        <f t="shared" ref="L32" si="19">SUM(B32:E32)</f>
        <v>822</v>
      </c>
      <c r="M32" s="11">
        <f t="shared" ref="M32" si="20">SUM(C32:G32)</f>
        <v>1035</v>
      </c>
    </row>
    <row r="33" spans="1:13">
      <c r="A33" s="10">
        <v>2019</v>
      </c>
      <c r="B33" s="11">
        <f t="shared" si="6"/>
        <v>211</v>
      </c>
      <c r="C33" s="11">
        <f t="shared" si="7"/>
        <v>212</v>
      </c>
      <c r="D33" s="11">
        <f t="shared" si="8"/>
        <v>213</v>
      </c>
      <c r="E33" s="11">
        <f t="shared" si="9"/>
        <v>214</v>
      </c>
      <c r="F33" s="11">
        <f t="shared" si="10"/>
        <v>215</v>
      </c>
      <c r="G33" s="11">
        <f t="shared" si="11"/>
        <v>216</v>
      </c>
      <c r="H33" s="11">
        <f t="shared" si="12"/>
        <v>217</v>
      </c>
      <c r="I33" s="48">
        <f>SUM(B33:H33)</f>
        <v>1498</v>
      </c>
      <c r="J33" s="58">
        <f>SUM(B33:C33)</f>
        <v>423</v>
      </c>
      <c r="K33" s="11">
        <f>SUM(B33:D33)</f>
        <v>636</v>
      </c>
      <c r="L33" s="11">
        <f t="shared" ref="L33" si="21">SUM(B33:E33)</f>
        <v>850</v>
      </c>
      <c r="M33" s="11">
        <f t="shared" ref="M33" si="22">SUM(C33:G33)</f>
        <v>1070</v>
      </c>
    </row>
    <row r="34" spans="1:13">
      <c r="A34" s="10"/>
      <c r="B34" s="48"/>
      <c r="C34" s="48"/>
      <c r="D34" s="48"/>
      <c r="E34" s="48"/>
      <c r="F34" s="48"/>
      <c r="G34" s="48"/>
      <c r="H34" s="48"/>
      <c r="I34" s="48"/>
    </row>
    <row r="35" spans="1:13">
      <c r="A35" s="10"/>
      <c r="B35" s="48"/>
      <c r="C35" s="48"/>
      <c r="D35" s="48"/>
      <c r="E35" s="48"/>
      <c r="F35" s="48"/>
      <c r="G35" s="48"/>
      <c r="H35" s="48"/>
      <c r="I35" s="48"/>
    </row>
    <row r="36" spans="1:13">
      <c r="A36" s="10"/>
      <c r="B36" s="48"/>
      <c r="C36" s="48"/>
      <c r="D36" s="48"/>
      <c r="E36" s="48"/>
      <c r="F36" s="48"/>
      <c r="G36" s="48"/>
      <c r="H36" s="48"/>
      <c r="I36" s="48"/>
      <c r="K36" s="53"/>
    </row>
    <row r="37" spans="1:13">
      <c r="A37" s="10"/>
      <c r="B37" s="48"/>
      <c r="C37" s="48"/>
      <c r="D37" s="48"/>
      <c r="E37" s="48"/>
      <c r="F37" s="48"/>
      <c r="G37" s="48"/>
      <c r="H37" s="48"/>
      <c r="I37" s="48"/>
      <c r="K37" s="53"/>
    </row>
    <row r="38" spans="1:13">
      <c r="A38" s="10"/>
      <c r="B38" s="48"/>
      <c r="C38" s="48"/>
      <c r="D38" s="48"/>
      <c r="E38" s="48"/>
      <c r="F38" s="48"/>
      <c r="G38" s="48"/>
      <c r="H38" s="48"/>
      <c r="I38" s="48"/>
      <c r="K38" s="53"/>
    </row>
    <row r="39" spans="1:13">
      <c r="A39" s="10"/>
      <c r="K39" s="53"/>
    </row>
    <row r="40" spans="1:13">
      <c r="A40" s="10"/>
      <c r="K40" s="53"/>
    </row>
    <row r="41" spans="1:13">
      <c r="A41" s="10"/>
      <c r="K41" s="53"/>
    </row>
    <row r="42" spans="1:13">
      <c r="A42" s="10"/>
      <c r="K42" s="53"/>
    </row>
    <row r="43" spans="1:13">
      <c r="A43" s="10"/>
      <c r="K43" s="53"/>
    </row>
    <row r="44" spans="1:13">
      <c r="A44" s="10"/>
      <c r="K44" s="53"/>
    </row>
    <row r="45" spans="1:13">
      <c r="A45" s="10"/>
      <c r="K45" s="53"/>
    </row>
    <row r="46" spans="1:13">
      <c r="A46" s="10"/>
      <c r="K46" s="53"/>
    </row>
    <row r="47" spans="1:13">
      <c r="A47" s="10"/>
      <c r="K47" s="53"/>
    </row>
    <row r="48" spans="1:13">
      <c r="K48" s="53"/>
    </row>
    <row r="49" spans="11:11">
      <c r="K49" s="53"/>
    </row>
    <row r="50" spans="11:11">
      <c r="K50" s="53"/>
    </row>
    <row r="51" spans="11:11">
      <c r="K51" s="53"/>
    </row>
    <row r="52" spans="11:11">
      <c r="K52" s="53"/>
    </row>
    <row r="53" spans="11:11">
      <c r="K53" s="53"/>
    </row>
    <row r="54" spans="11:11">
      <c r="K54" s="53"/>
    </row>
    <row r="55" spans="11:11">
      <c r="K55" s="53"/>
    </row>
    <row r="56" spans="11:11">
      <c r="K56" s="53"/>
    </row>
    <row r="57" spans="11:11">
      <c r="K57" s="53"/>
    </row>
    <row r="58" spans="11:11">
      <c r="K58" s="53"/>
    </row>
    <row r="59" spans="11:11">
      <c r="K59" s="53"/>
    </row>
    <row r="60" spans="11:11">
      <c r="K60" s="53"/>
    </row>
    <row r="61" spans="11:11">
      <c r="K61" s="53"/>
    </row>
    <row r="62" spans="11:11">
      <c r="K62" s="53"/>
    </row>
    <row r="63" spans="11:11">
      <c r="K63" s="53"/>
    </row>
    <row r="64" spans="11:11">
      <c r="K64" s="53"/>
    </row>
    <row r="65" spans="11:11">
      <c r="K65" s="53"/>
    </row>
  </sheetData>
  <phoneticPr fontId="4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">
    <tabColor rgb="FFFFFF00"/>
  </sheetPr>
  <dimension ref="B2:X55"/>
  <sheetViews>
    <sheetView zoomScale="87" zoomScaleNormal="87" workbookViewId="0">
      <selection activeCell="S36" sqref="S36"/>
    </sheetView>
  </sheetViews>
  <sheetFormatPr baseColWidth="10" defaultColWidth="7.5" defaultRowHeight="14"/>
  <cols>
    <col min="1" max="1" width="3.6640625" style="12" customWidth="1"/>
    <col min="2" max="2" width="7.5" style="12"/>
    <col min="3" max="8" width="5.83203125" style="12" customWidth="1"/>
    <col min="9" max="15" width="7.5" style="12"/>
    <col min="16" max="17" width="8.83203125" style="12" customWidth="1"/>
    <col min="18" max="16384" width="7.5" style="12"/>
  </cols>
  <sheetData>
    <row r="2" spans="2:20">
      <c r="B2" s="12" t="s">
        <v>6</v>
      </c>
      <c r="C2" s="12" t="s">
        <v>2</v>
      </c>
      <c r="D2" s="12" t="s">
        <v>7</v>
      </c>
      <c r="F2" s="12" t="s">
        <v>8</v>
      </c>
      <c r="J2" s="12" t="s">
        <v>9</v>
      </c>
      <c r="M2" s="12" t="s">
        <v>10</v>
      </c>
    </row>
    <row r="3" spans="2:20">
      <c r="N3" s="12" t="s">
        <v>4</v>
      </c>
      <c r="O3" s="12" t="s">
        <v>5</v>
      </c>
    </row>
    <row r="4" spans="2:20">
      <c r="B4" s="12" t="s">
        <v>11</v>
      </c>
      <c r="C4" s="12" t="s">
        <v>99</v>
      </c>
      <c r="D4" s="12" t="s">
        <v>100</v>
      </c>
      <c r="E4" s="12" t="s">
        <v>14</v>
      </c>
      <c r="F4" s="12" t="s">
        <v>25</v>
      </c>
      <c r="G4" s="12" t="s">
        <v>24</v>
      </c>
      <c r="H4" s="12" t="s">
        <v>23</v>
      </c>
      <c r="I4" s="12" t="s">
        <v>22</v>
      </c>
      <c r="J4" s="12" t="s">
        <v>21</v>
      </c>
      <c r="K4" s="12" t="s">
        <v>20</v>
      </c>
      <c r="L4" s="12" t="s">
        <v>19</v>
      </c>
      <c r="M4" s="12" t="s">
        <v>18</v>
      </c>
      <c r="N4" s="12" t="s">
        <v>17</v>
      </c>
      <c r="O4" s="12" t="s">
        <v>3</v>
      </c>
      <c r="P4" s="59" t="s">
        <v>101</v>
      </c>
      <c r="Q4" s="12" t="s">
        <v>116</v>
      </c>
      <c r="R4" s="27" t="s">
        <v>198</v>
      </c>
      <c r="S4" s="12" t="s">
        <v>199</v>
      </c>
      <c r="T4" s="12" t="s">
        <v>11</v>
      </c>
    </row>
    <row r="5" spans="2:20">
      <c r="B5" s="12">
        <v>1988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f t="shared" ref="O5:O20" si="0">SUM(C5:N5)</f>
        <v>78</v>
      </c>
      <c r="P5" s="59">
        <f t="shared" ref="P5:P16" si="1">SUM(F5:N5,C6:E6)/1000</f>
        <v>0.114</v>
      </c>
      <c r="Q5" s="21">
        <f>SUM(F5:H5)/1000</f>
        <v>1.4999999999999999E-2</v>
      </c>
      <c r="R5" s="12">
        <f t="shared" ref="R5:R33" si="2">SUM(F5:M5)/1000</f>
        <v>0.06</v>
      </c>
      <c r="S5" s="12">
        <f>SUM(F5:N5,C6:D6)/1000</f>
        <v>9.9000000000000005E-2</v>
      </c>
      <c r="T5" s="12">
        <v>1988</v>
      </c>
    </row>
    <row r="6" spans="2:20">
      <c r="B6" s="12">
        <v>1989</v>
      </c>
      <c r="C6" s="12">
        <f>C5+12</f>
        <v>13</v>
      </c>
      <c r="D6" s="12">
        <f t="shared" ref="D6:N6" si="3">D5+12</f>
        <v>14</v>
      </c>
      <c r="E6" s="12">
        <f t="shared" si="3"/>
        <v>15</v>
      </c>
      <c r="F6" s="12">
        <f t="shared" si="3"/>
        <v>16</v>
      </c>
      <c r="G6" s="12">
        <f t="shared" si="3"/>
        <v>17</v>
      </c>
      <c r="H6" s="12">
        <f t="shared" si="3"/>
        <v>18</v>
      </c>
      <c r="I6" s="12">
        <f t="shared" si="3"/>
        <v>19</v>
      </c>
      <c r="J6" s="12">
        <f t="shared" si="3"/>
        <v>20</v>
      </c>
      <c r="K6" s="12">
        <f t="shared" si="3"/>
        <v>21</v>
      </c>
      <c r="L6" s="12">
        <f t="shared" si="3"/>
        <v>22</v>
      </c>
      <c r="M6" s="12">
        <f t="shared" si="3"/>
        <v>23</v>
      </c>
      <c r="N6" s="12">
        <f t="shared" si="3"/>
        <v>24</v>
      </c>
      <c r="O6" s="12">
        <f t="shared" si="0"/>
        <v>222</v>
      </c>
      <c r="P6" s="59">
        <f t="shared" si="1"/>
        <v>0.25800000000000001</v>
      </c>
      <c r="Q6" s="21">
        <f t="shared" ref="Q6:Q32" si="4">SUM(F6:H6)/1000</f>
        <v>5.0999999999999997E-2</v>
      </c>
      <c r="R6" s="12">
        <f t="shared" si="2"/>
        <v>0.156</v>
      </c>
      <c r="S6" s="12">
        <f t="shared" ref="S6:S31" si="5">SUM(F6:N6,C7:D7)/1000</f>
        <v>0.23100000000000001</v>
      </c>
      <c r="T6" s="12">
        <v>1989</v>
      </c>
    </row>
    <row r="7" spans="2:20">
      <c r="B7" s="12">
        <v>1990</v>
      </c>
      <c r="C7" s="12">
        <f t="shared" ref="C7:C36" si="6">C6+12</f>
        <v>25</v>
      </c>
      <c r="D7" s="12">
        <f t="shared" ref="D7:D36" si="7">D6+12</f>
        <v>26</v>
      </c>
      <c r="E7" s="12">
        <f t="shared" ref="E7:E36" si="8">E6+12</f>
        <v>27</v>
      </c>
      <c r="F7" s="12">
        <f t="shared" ref="F7:F36" si="9">F6+12</f>
        <v>28</v>
      </c>
      <c r="G7" s="12">
        <f t="shared" ref="G7:G36" si="10">G6+12</f>
        <v>29</v>
      </c>
      <c r="H7" s="12">
        <f t="shared" ref="H7:H36" si="11">H6+12</f>
        <v>30</v>
      </c>
      <c r="I7" s="12">
        <f t="shared" ref="I7:I36" si="12">I6+12</f>
        <v>31</v>
      </c>
      <c r="J7" s="12">
        <f t="shared" ref="J7:J36" si="13">J6+12</f>
        <v>32</v>
      </c>
      <c r="K7" s="12">
        <f t="shared" ref="K7:K36" si="14">K6+12</f>
        <v>33</v>
      </c>
      <c r="L7" s="12">
        <f t="shared" ref="L7:L36" si="15">L6+12</f>
        <v>34</v>
      </c>
      <c r="M7" s="12">
        <f t="shared" ref="M7:M36" si="16">M6+12</f>
        <v>35</v>
      </c>
      <c r="N7" s="12">
        <f t="shared" ref="N7:N36" si="17">N6+12</f>
        <v>36</v>
      </c>
      <c r="O7" s="12">
        <f t="shared" si="0"/>
        <v>366</v>
      </c>
      <c r="P7" s="59">
        <f t="shared" si="1"/>
        <v>0.40200000000000002</v>
      </c>
      <c r="Q7" s="21">
        <f t="shared" si="4"/>
        <v>8.6999999999999994E-2</v>
      </c>
      <c r="R7" s="12">
        <f t="shared" si="2"/>
        <v>0.252</v>
      </c>
      <c r="S7" s="12">
        <f t="shared" si="5"/>
        <v>0.36299999999999999</v>
      </c>
      <c r="T7" s="12">
        <v>1990</v>
      </c>
    </row>
    <row r="8" spans="2:20">
      <c r="B8" s="12">
        <v>1991</v>
      </c>
      <c r="C8" s="12">
        <f t="shared" si="6"/>
        <v>37</v>
      </c>
      <c r="D8" s="12">
        <f t="shared" si="7"/>
        <v>38</v>
      </c>
      <c r="E8" s="12">
        <f t="shared" si="8"/>
        <v>39</v>
      </c>
      <c r="F8" s="12">
        <f t="shared" si="9"/>
        <v>40</v>
      </c>
      <c r="G8" s="12">
        <f t="shared" si="10"/>
        <v>41</v>
      </c>
      <c r="H8" s="12">
        <f t="shared" si="11"/>
        <v>42</v>
      </c>
      <c r="I8" s="12">
        <f t="shared" si="12"/>
        <v>43</v>
      </c>
      <c r="J8" s="12">
        <f t="shared" si="13"/>
        <v>44</v>
      </c>
      <c r="K8" s="12">
        <f t="shared" si="14"/>
        <v>45</v>
      </c>
      <c r="L8" s="12">
        <f t="shared" si="15"/>
        <v>46</v>
      </c>
      <c r="M8" s="12">
        <f t="shared" si="16"/>
        <v>47</v>
      </c>
      <c r="N8" s="12">
        <f t="shared" si="17"/>
        <v>48</v>
      </c>
      <c r="O8" s="12">
        <f t="shared" si="0"/>
        <v>510</v>
      </c>
      <c r="P8" s="59">
        <f t="shared" si="1"/>
        <v>0.54600000000000004</v>
      </c>
      <c r="Q8" s="21">
        <f t="shared" si="4"/>
        <v>0.123</v>
      </c>
      <c r="R8" s="12">
        <f t="shared" si="2"/>
        <v>0.34799999999999998</v>
      </c>
      <c r="S8" s="12">
        <f t="shared" si="5"/>
        <v>0.495</v>
      </c>
      <c r="T8" s="12">
        <v>1991</v>
      </c>
    </row>
    <row r="9" spans="2:20">
      <c r="B9" s="12">
        <v>1992</v>
      </c>
      <c r="C9" s="12">
        <f t="shared" si="6"/>
        <v>49</v>
      </c>
      <c r="D9" s="12">
        <f t="shared" si="7"/>
        <v>50</v>
      </c>
      <c r="E9" s="12">
        <f t="shared" si="8"/>
        <v>51</v>
      </c>
      <c r="F9" s="12">
        <f t="shared" si="9"/>
        <v>52</v>
      </c>
      <c r="G9" s="12">
        <f t="shared" si="10"/>
        <v>53</v>
      </c>
      <c r="H9" s="12">
        <f t="shared" si="11"/>
        <v>54</v>
      </c>
      <c r="I9" s="12">
        <f t="shared" si="12"/>
        <v>55</v>
      </c>
      <c r="J9" s="12">
        <f t="shared" si="13"/>
        <v>56</v>
      </c>
      <c r="K9" s="12">
        <f t="shared" si="14"/>
        <v>57</v>
      </c>
      <c r="L9" s="12">
        <f t="shared" si="15"/>
        <v>58</v>
      </c>
      <c r="M9" s="12">
        <f t="shared" si="16"/>
        <v>59</v>
      </c>
      <c r="N9" s="12">
        <f t="shared" si="17"/>
        <v>60</v>
      </c>
      <c r="O9" s="12">
        <f t="shared" si="0"/>
        <v>654</v>
      </c>
      <c r="P9" s="59">
        <f t="shared" si="1"/>
        <v>0.69</v>
      </c>
      <c r="Q9" s="21">
        <f t="shared" si="4"/>
        <v>0.159</v>
      </c>
      <c r="R9" s="12">
        <f t="shared" si="2"/>
        <v>0.44400000000000001</v>
      </c>
      <c r="S9" s="12">
        <f t="shared" si="5"/>
        <v>0.627</v>
      </c>
      <c r="T9" s="12">
        <v>1992</v>
      </c>
    </row>
    <row r="10" spans="2:20">
      <c r="B10" s="12">
        <v>1993</v>
      </c>
      <c r="C10" s="12">
        <f t="shared" si="6"/>
        <v>61</v>
      </c>
      <c r="D10" s="12">
        <f t="shared" si="7"/>
        <v>62</v>
      </c>
      <c r="E10" s="12">
        <f t="shared" si="8"/>
        <v>63</v>
      </c>
      <c r="F10" s="12">
        <f t="shared" si="9"/>
        <v>64</v>
      </c>
      <c r="G10" s="12">
        <f t="shared" si="10"/>
        <v>65</v>
      </c>
      <c r="H10" s="12">
        <f t="shared" si="11"/>
        <v>66</v>
      </c>
      <c r="I10" s="12">
        <f t="shared" si="12"/>
        <v>67</v>
      </c>
      <c r="J10" s="12">
        <f t="shared" si="13"/>
        <v>68</v>
      </c>
      <c r="K10" s="12">
        <f t="shared" si="14"/>
        <v>69</v>
      </c>
      <c r="L10" s="12">
        <f t="shared" si="15"/>
        <v>70</v>
      </c>
      <c r="M10" s="12">
        <f t="shared" si="16"/>
        <v>71</v>
      </c>
      <c r="N10" s="12">
        <f t="shared" si="17"/>
        <v>72</v>
      </c>
      <c r="O10" s="12">
        <f t="shared" si="0"/>
        <v>798</v>
      </c>
      <c r="P10" s="59">
        <f t="shared" si="1"/>
        <v>0.83399999999999996</v>
      </c>
      <c r="Q10" s="21">
        <f t="shared" si="4"/>
        <v>0.19500000000000001</v>
      </c>
      <c r="R10" s="12">
        <f t="shared" si="2"/>
        <v>0.54</v>
      </c>
      <c r="S10" s="12">
        <f t="shared" si="5"/>
        <v>0.75900000000000001</v>
      </c>
      <c r="T10" s="12">
        <v>1993</v>
      </c>
    </row>
    <row r="11" spans="2:20">
      <c r="B11" s="12">
        <v>1994</v>
      </c>
      <c r="C11" s="12">
        <f t="shared" si="6"/>
        <v>73</v>
      </c>
      <c r="D11" s="12">
        <f t="shared" si="7"/>
        <v>74</v>
      </c>
      <c r="E11" s="12">
        <f t="shared" si="8"/>
        <v>75</v>
      </c>
      <c r="F11" s="12">
        <f t="shared" si="9"/>
        <v>76</v>
      </c>
      <c r="G11" s="12">
        <f t="shared" si="10"/>
        <v>77</v>
      </c>
      <c r="H11" s="12">
        <f t="shared" si="11"/>
        <v>78</v>
      </c>
      <c r="I11" s="12">
        <f t="shared" si="12"/>
        <v>79</v>
      </c>
      <c r="J11" s="12">
        <f t="shared" si="13"/>
        <v>80</v>
      </c>
      <c r="K11" s="12">
        <f t="shared" si="14"/>
        <v>81</v>
      </c>
      <c r="L11" s="12">
        <f t="shared" si="15"/>
        <v>82</v>
      </c>
      <c r="M11" s="12">
        <f t="shared" si="16"/>
        <v>83</v>
      </c>
      <c r="N11" s="12">
        <f t="shared" si="17"/>
        <v>84</v>
      </c>
      <c r="O11" s="12">
        <f t="shared" si="0"/>
        <v>942</v>
      </c>
      <c r="P11" s="59">
        <f t="shared" si="1"/>
        <v>0.97799999999999998</v>
      </c>
      <c r="Q11" s="21">
        <f t="shared" si="4"/>
        <v>0.23100000000000001</v>
      </c>
      <c r="R11" s="12">
        <f t="shared" si="2"/>
        <v>0.63600000000000001</v>
      </c>
      <c r="S11" s="12">
        <f t="shared" si="5"/>
        <v>0.89100000000000001</v>
      </c>
      <c r="T11" s="12">
        <v>1994</v>
      </c>
    </row>
    <row r="12" spans="2:20">
      <c r="B12" s="12">
        <v>1995</v>
      </c>
      <c r="C12" s="12">
        <f t="shared" si="6"/>
        <v>85</v>
      </c>
      <c r="D12" s="12">
        <f t="shared" si="7"/>
        <v>86</v>
      </c>
      <c r="E12" s="12">
        <f t="shared" si="8"/>
        <v>87</v>
      </c>
      <c r="F12" s="12">
        <f t="shared" si="9"/>
        <v>88</v>
      </c>
      <c r="G12" s="12">
        <f t="shared" si="10"/>
        <v>89</v>
      </c>
      <c r="H12" s="12">
        <f t="shared" si="11"/>
        <v>90</v>
      </c>
      <c r="I12" s="12">
        <f t="shared" si="12"/>
        <v>91</v>
      </c>
      <c r="J12" s="12">
        <f t="shared" si="13"/>
        <v>92</v>
      </c>
      <c r="K12" s="12">
        <f t="shared" si="14"/>
        <v>93</v>
      </c>
      <c r="L12" s="12">
        <f t="shared" si="15"/>
        <v>94</v>
      </c>
      <c r="M12" s="12">
        <f t="shared" si="16"/>
        <v>95</v>
      </c>
      <c r="N12" s="12">
        <f t="shared" si="17"/>
        <v>96</v>
      </c>
      <c r="O12" s="12">
        <f t="shared" si="0"/>
        <v>1086</v>
      </c>
      <c r="P12" s="59">
        <f t="shared" si="1"/>
        <v>1.1220000000000001</v>
      </c>
      <c r="Q12" s="21">
        <f t="shared" si="4"/>
        <v>0.26700000000000002</v>
      </c>
      <c r="R12" s="12">
        <f t="shared" si="2"/>
        <v>0.73199999999999998</v>
      </c>
      <c r="S12" s="12">
        <f t="shared" si="5"/>
        <v>1.0229999999999999</v>
      </c>
      <c r="T12" s="12">
        <v>1995</v>
      </c>
    </row>
    <row r="13" spans="2:20">
      <c r="B13" s="12">
        <v>1996</v>
      </c>
      <c r="C13" s="12">
        <f t="shared" si="6"/>
        <v>97</v>
      </c>
      <c r="D13" s="12">
        <f t="shared" si="7"/>
        <v>98</v>
      </c>
      <c r="E13" s="12">
        <f t="shared" si="8"/>
        <v>99</v>
      </c>
      <c r="F13" s="12">
        <f t="shared" si="9"/>
        <v>100</v>
      </c>
      <c r="G13" s="12">
        <f t="shared" si="10"/>
        <v>101</v>
      </c>
      <c r="H13" s="12">
        <f t="shared" si="11"/>
        <v>102</v>
      </c>
      <c r="I13" s="12">
        <f t="shared" si="12"/>
        <v>103</v>
      </c>
      <c r="J13" s="12">
        <f t="shared" si="13"/>
        <v>104</v>
      </c>
      <c r="K13" s="12">
        <f t="shared" si="14"/>
        <v>105</v>
      </c>
      <c r="L13" s="12">
        <f t="shared" si="15"/>
        <v>106</v>
      </c>
      <c r="M13" s="12">
        <f t="shared" si="16"/>
        <v>107</v>
      </c>
      <c r="N13" s="12">
        <f t="shared" si="17"/>
        <v>108</v>
      </c>
      <c r="O13" s="12">
        <f t="shared" si="0"/>
        <v>1230</v>
      </c>
      <c r="P13" s="59">
        <f t="shared" si="1"/>
        <v>1.266</v>
      </c>
      <c r="Q13" s="21">
        <f t="shared" si="4"/>
        <v>0.30299999999999999</v>
      </c>
      <c r="R13" s="12">
        <f t="shared" si="2"/>
        <v>0.82799999999999996</v>
      </c>
      <c r="S13" s="12">
        <f t="shared" si="5"/>
        <v>1.155</v>
      </c>
      <c r="T13" s="12">
        <v>1996</v>
      </c>
    </row>
    <row r="14" spans="2:20">
      <c r="B14" s="12">
        <v>1997</v>
      </c>
      <c r="C14" s="12">
        <f t="shared" si="6"/>
        <v>109</v>
      </c>
      <c r="D14" s="12">
        <f t="shared" si="7"/>
        <v>110</v>
      </c>
      <c r="E14" s="12">
        <f t="shared" si="8"/>
        <v>111</v>
      </c>
      <c r="F14" s="12">
        <f t="shared" si="9"/>
        <v>112</v>
      </c>
      <c r="G14" s="12">
        <f t="shared" si="10"/>
        <v>113</v>
      </c>
      <c r="H14" s="12">
        <f t="shared" si="11"/>
        <v>114</v>
      </c>
      <c r="I14" s="12">
        <f t="shared" si="12"/>
        <v>115</v>
      </c>
      <c r="J14" s="12">
        <f t="shared" si="13"/>
        <v>116</v>
      </c>
      <c r="K14" s="12">
        <f t="shared" si="14"/>
        <v>117</v>
      </c>
      <c r="L14" s="12">
        <f t="shared" si="15"/>
        <v>118</v>
      </c>
      <c r="M14" s="12">
        <f t="shared" si="16"/>
        <v>119</v>
      </c>
      <c r="N14" s="12">
        <f t="shared" si="17"/>
        <v>120</v>
      </c>
      <c r="O14" s="12">
        <f t="shared" si="0"/>
        <v>1374</v>
      </c>
      <c r="P14" s="59">
        <f t="shared" si="1"/>
        <v>1.41</v>
      </c>
      <c r="Q14" s="21">
        <f t="shared" si="4"/>
        <v>0.33900000000000002</v>
      </c>
      <c r="R14" s="12">
        <f t="shared" si="2"/>
        <v>0.92400000000000004</v>
      </c>
      <c r="S14" s="12">
        <f t="shared" si="5"/>
        <v>1.2869999999999999</v>
      </c>
      <c r="T14" s="12">
        <v>1997</v>
      </c>
    </row>
    <row r="15" spans="2:20">
      <c r="B15" s="12">
        <v>1998</v>
      </c>
      <c r="C15" s="12">
        <f t="shared" si="6"/>
        <v>121</v>
      </c>
      <c r="D15" s="12">
        <f t="shared" si="7"/>
        <v>122</v>
      </c>
      <c r="E15" s="12">
        <f t="shared" si="8"/>
        <v>123</v>
      </c>
      <c r="F15" s="12">
        <f t="shared" si="9"/>
        <v>124</v>
      </c>
      <c r="G15" s="12">
        <f t="shared" si="10"/>
        <v>125</v>
      </c>
      <c r="H15" s="12">
        <f t="shared" si="11"/>
        <v>126</v>
      </c>
      <c r="I15" s="12">
        <f t="shared" si="12"/>
        <v>127</v>
      </c>
      <c r="J15" s="12">
        <f t="shared" si="13"/>
        <v>128</v>
      </c>
      <c r="K15" s="12">
        <f t="shared" si="14"/>
        <v>129</v>
      </c>
      <c r="L15" s="12">
        <f t="shared" si="15"/>
        <v>130</v>
      </c>
      <c r="M15" s="12">
        <f t="shared" si="16"/>
        <v>131</v>
      </c>
      <c r="N15" s="12">
        <f t="shared" si="17"/>
        <v>132</v>
      </c>
      <c r="O15" s="12">
        <f t="shared" si="0"/>
        <v>1518</v>
      </c>
      <c r="P15" s="59">
        <f t="shared" si="1"/>
        <v>1.554</v>
      </c>
      <c r="Q15" s="21">
        <f t="shared" si="4"/>
        <v>0.375</v>
      </c>
      <c r="R15" s="12">
        <f t="shared" si="2"/>
        <v>1.02</v>
      </c>
      <c r="S15" s="12">
        <f t="shared" si="5"/>
        <v>1.419</v>
      </c>
      <c r="T15" s="12">
        <v>1998</v>
      </c>
    </row>
    <row r="16" spans="2:20">
      <c r="B16" s="12">
        <v>1999</v>
      </c>
      <c r="C16" s="12">
        <f t="shared" si="6"/>
        <v>133</v>
      </c>
      <c r="D16" s="12">
        <f t="shared" si="7"/>
        <v>134</v>
      </c>
      <c r="E16" s="12">
        <f t="shared" si="8"/>
        <v>135</v>
      </c>
      <c r="F16" s="12">
        <f t="shared" si="9"/>
        <v>136</v>
      </c>
      <c r="G16" s="12">
        <f t="shared" si="10"/>
        <v>137</v>
      </c>
      <c r="H16" s="12">
        <f t="shared" si="11"/>
        <v>138</v>
      </c>
      <c r="I16" s="12">
        <f t="shared" si="12"/>
        <v>139</v>
      </c>
      <c r="J16" s="12">
        <f t="shared" si="13"/>
        <v>140</v>
      </c>
      <c r="K16" s="12">
        <f t="shared" si="14"/>
        <v>141</v>
      </c>
      <c r="L16" s="12">
        <f t="shared" si="15"/>
        <v>142</v>
      </c>
      <c r="M16" s="12">
        <f t="shared" si="16"/>
        <v>143</v>
      </c>
      <c r="N16" s="12">
        <f t="shared" si="17"/>
        <v>144</v>
      </c>
      <c r="O16" s="12">
        <f t="shared" si="0"/>
        <v>1662</v>
      </c>
      <c r="P16" s="59">
        <f t="shared" si="1"/>
        <v>1.698</v>
      </c>
      <c r="Q16" s="21">
        <f t="shared" si="4"/>
        <v>0.41099999999999998</v>
      </c>
      <c r="R16" s="12">
        <f t="shared" si="2"/>
        <v>1.1160000000000001</v>
      </c>
      <c r="S16" s="12">
        <f t="shared" si="5"/>
        <v>1.5509999999999999</v>
      </c>
      <c r="T16" s="12">
        <v>1999</v>
      </c>
    </row>
    <row r="17" spans="2:20">
      <c r="B17" s="12">
        <v>2000</v>
      </c>
      <c r="C17" s="12">
        <f t="shared" si="6"/>
        <v>145</v>
      </c>
      <c r="D17" s="12">
        <f t="shared" si="7"/>
        <v>146</v>
      </c>
      <c r="E17" s="12">
        <f t="shared" si="8"/>
        <v>147</v>
      </c>
      <c r="F17" s="12">
        <f t="shared" si="9"/>
        <v>148</v>
      </c>
      <c r="G17" s="12">
        <f t="shared" si="10"/>
        <v>149</v>
      </c>
      <c r="H17" s="12">
        <f t="shared" si="11"/>
        <v>150</v>
      </c>
      <c r="I17" s="12">
        <f t="shared" si="12"/>
        <v>151</v>
      </c>
      <c r="J17" s="12">
        <f t="shared" si="13"/>
        <v>152</v>
      </c>
      <c r="K17" s="12">
        <f t="shared" si="14"/>
        <v>153</v>
      </c>
      <c r="L17" s="12">
        <f t="shared" si="15"/>
        <v>154</v>
      </c>
      <c r="M17" s="12">
        <f t="shared" si="16"/>
        <v>155</v>
      </c>
      <c r="N17" s="12">
        <f t="shared" si="17"/>
        <v>156</v>
      </c>
      <c r="O17" s="12">
        <f t="shared" si="0"/>
        <v>1806</v>
      </c>
      <c r="P17" s="59">
        <f>SUM(F17:N17,C18:E18)/1000</f>
        <v>1.8420000000000001</v>
      </c>
      <c r="Q17" s="21">
        <f t="shared" si="4"/>
        <v>0.44700000000000001</v>
      </c>
      <c r="R17" s="12">
        <f t="shared" si="2"/>
        <v>1.212</v>
      </c>
      <c r="S17" s="12">
        <f t="shared" si="5"/>
        <v>1.6830000000000001</v>
      </c>
      <c r="T17" s="12">
        <v>2000</v>
      </c>
    </row>
    <row r="18" spans="2:20">
      <c r="B18" s="12">
        <v>2001</v>
      </c>
      <c r="C18" s="12">
        <f t="shared" si="6"/>
        <v>157</v>
      </c>
      <c r="D18" s="12">
        <f t="shared" si="7"/>
        <v>158</v>
      </c>
      <c r="E18" s="12">
        <f t="shared" si="8"/>
        <v>159</v>
      </c>
      <c r="F18" s="12">
        <f t="shared" si="9"/>
        <v>160</v>
      </c>
      <c r="G18" s="12">
        <f t="shared" si="10"/>
        <v>161</v>
      </c>
      <c r="H18" s="12">
        <f t="shared" si="11"/>
        <v>162</v>
      </c>
      <c r="I18" s="12">
        <f t="shared" si="12"/>
        <v>163</v>
      </c>
      <c r="J18" s="12">
        <f t="shared" si="13"/>
        <v>164</v>
      </c>
      <c r="K18" s="12">
        <f t="shared" si="14"/>
        <v>165</v>
      </c>
      <c r="L18" s="12">
        <f t="shared" si="15"/>
        <v>166</v>
      </c>
      <c r="M18" s="12">
        <f t="shared" si="16"/>
        <v>167</v>
      </c>
      <c r="N18" s="12">
        <f t="shared" si="17"/>
        <v>168</v>
      </c>
      <c r="O18" s="12">
        <f t="shared" si="0"/>
        <v>1950</v>
      </c>
      <c r="P18" s="59">
        <f t="shared" ref="P18:P31" si="18">SUM(F18:N18,C19:E19)/1000</f>
        <v>1.986</v>
      </c>
      <c r="Q18" s="21">
        <f t="shared" si="4"/>
        <v>0.48299999999999998</v>
      </c>
      <c r="R18" s="12">
        <f t="shared" si="2"/>
        <v>1.3080000000000001</v>
      </c>
      <c r="S18" s="12">
        <f t="shared" si="5"/>
        <v>1.8149999999999999</v>
      </c>
      <c r="T18" s="12">
        <v>2001</v>
      </c>
    </row>
    <row r="19" spans="2:20">
      <c r="B19" s="12">
        <v>2002</v>
      </c>
      <c r="C19" s="12">
        <f t="shared" si="6"/>
        <v>169</v>
      </c>
      <c r="D19" s="12">
        <f t="shared" si="7"/>
        <v>170</v>
      </c>
      <c r="E19" s="12">
        <f t="shared" si="8"/>
        <v>171</v>
      </c>
      <c r="F19" s="12">
        <f t="shared" si="9"/>
        <v>172</v>
      </c>
      <c r="G19" s="12">
        <f t="shared" si="10"/>
        <v>173</v>
      </c>
      <c r="H19" s="12">
        <f t="shared" si="11"/>
        <v>174</v>
      </c>
      <c r="I19" s="12">
        <f t="shared" si="12"/>
        <v>175</v>
      </c>
      <c r="J19" s="12">
        <f t="shared" si="13"/>
        <v>176</v>
      </c>
      <c r="K19" s="12">
        <f t="shared" si="14"/>
        <v>177</v>
      </c>
      <c r="L19" s="12">
        <f t="shared" si="15"/>
        <v>178</v>
      </c>
      <c r="M19" s="12">
        <f t="shared" si="16"/>
        <v>179</v>
      </c>
      <c r="N19" s="12">
        <f t="shared" si="17"/>
        <v>180</v>
      </c>
      <c r="O19" s="12">
        <f t="shared" si="0"/>
        <v>2094</v>
      </c>
      <c r="P19" s="59">
        <f t="shared" si="18"/>
        <v>2.13</v>
      </c>
      <c r="Q19" s="21">
        <f t="shared" si="4"/>
        <v>0.51900000000000002</v>
      </c>
      <c r="R19" s="12">
        <f t="shared" si="2"/>
        <v>1.4039999999999999</v>
      </c>
      <c r="S19" s="12">
        <f t="shared" si="5"/>
        <v>1.9470000000000001</v>
      </c>
      <c r="T19" s="12">
        <v>2002</v>
      </c>
    </row>
    <row r="20" spans="2:20">
      <c r="B20" s="12">
        <v>2003</v>
      </c>
      <c r="C20" s="12">
        <f t="shared" si="6"/>
        <v>181</v>
      </c>
      <c r="D20" s="12">
        <f t="shared" si="7"/>
        <v>182</v>
      </c>
      <c r="E20" s="12">
        <f t="shared" si="8"/>
        <v>183</v>
      </c>
      <c r="F20" s="12">
        <f t="shared" si="9"/>
        <v>184</v>
      </c>
      <c r="G20" s="12">
        <f t="shared" si="10"/>
        <v>185</v>
      </c>
      <c r="H20" s="12">
        <f t="shared" si="11"/>
        <v>186</v>
      </c>
      <c r="I20" s="12">
        <f t="shared" si="12"/>
        <v>187</v>
      </c>
      <c r="J20" s="12">
        <f t="shared" si="13"/>
        <v>188</v>
      </c>
      <c r="K20" s="12">
        <f t="shared" si="14"/>
        <v>189</v>
      </c>
      <c r="L20" s="12">
        <f t="shared" si="15"/>
        <v>190</v>
      </c>
      <c r="M20" s="12">
        <f t="shared" si="16"/>
        <v>191</v>
      </c>
      <c r="N20" s="12">
        <f t="shared" si="17"/>
        <v>192</v>
      </c>
      <c r="O20" s="12">
        <f t="shared" si="0"/>
        <v>2238</v>
      </c>
      <c r="P20" s="59">
        <f t="shared" si="18"/>
        <v>2.274</v>
      </c>
      <c r="Q20" s="21">
        <f t="shared" si="4"/>
        <v>0.55500000000000005</v>
      </c>
      <c r="R20" s="12">
        <f t="shared" si="2"/>
        <v>1.5</v>
      </c>
      <c r="S20" s="12">
        <f t="shared" si="5"/>
        <v>2.0790000000000002</v>
      </c>
      <c r="T20" s="12">
        <v>2003</v>
      </c>
    </row>
    <row r="21" spans="2:20">
      <c r="B21" s="12">
        <v>2004</v>
      </c>
      <c r="C21" s="12">
        <f t="shared" si="6"/>
        <v>193</v>
      </c>
      <c r="D21" s="12">
        <f t="shared" si="7"/>
        <v>194</v>
      </c>
      <c r="E21" s="12">
        <f t="shared" si="8"/>
        <v>195</v>
      </c>
      <c r="F21" s="12">
        <f t="shared" si="9"/>
        <v>196</v>
      </c>
      <c r="G21" s="12">
        <f t="shared" si="10"/>
        <v>197</v>
      </c>
      <c r="H21" s="12">
        <f t="shared" si="11"/>
        <v>198</v>
      </c>
      <c r="I21" s="12">
        <f t="shared" si="12"/>
        <v>199</v>
      </c>
      <c r="J21" s="12">
        <f t="shared" si="13"/>
        <v>200</v>
      </c>
      <c r="K21" s="12">
        <f t="shared" si="14"/>
        <v>201</v>
      </c>
      <c r="L21" s="12">
        <f t="shared" si="15"/>
        <v>202</v>
      </c>
      <c r="M21" s="12">
        <f t="shared" si="16"/>
        <v>203</v>
      </c>
      <c r="N21" s="12">
        <f t="shared" si="17"/>
        <v>204</v>
      </c>
      <c r="O21" s="12">
        <f t="shared" ref="O21:O27" si="19">SUM(C21:N21)</f>
        <v>2382</v>
      </c>
      <c r="P21" s="59">
        <f t="shared" si="18"/>
        <v>2.4180000000000001</v>
      </c>
      <c r="Q21" s="21">
        <f t="shared" si="4"/>
        <v>0.59099999999999997</v>
      </c>
      <c r="R21" s="12">
        <f t="shared" si="2"/>
        <v>1.5960000000000001</v>
      </c>
      <c r="S21" s="12">
        <f t="shared" si="5"/>
        <v>2.2109999999999999</v>
      </c>
      <c r="T21" s="12">
        <v>2004</v>
      </c>
    </row>
    <row r="22" spans="2:20">
      <c r="B22" s="12">
        <v>2005</v>
      </c>
      <c r="C22" s="12">
        <f t="shared" si="6"/>
        <v>205</v>
      </c>
      <c r="D22" s="12">
        <f t="shared" si="7"/>
        <v>206</v>
      </c>
      <c r="E22" s="12">
        <f t="shared" si="8"/>
        <v>207</v>
      </c>
      <c r="F22" s="12">
        <f t="shared" si="9"/>
        <v>208</v>
      </c>
      <c r="G22" s="12">
        <f t="shared" si="10"/>
        <v>209</v>
      </c>
      <c r="H22" s="12">
        <f t="shared" si="11"/>
        <v>210</v>
      </c>
      <c r="I22" s="12">
        <f t="shared" si="12"/>
        <v>211</v>
      </c>
      <c r="J22" s="12">
        <f t="shared" si="13"/>
        <v>212</v>
      </c>
      <c r="K22" s="12">
        <f t="shared" si="14"/>
        <v>213</v>
      </c>
      <c r="L22" s="12">
        <f t="shared" si="15"/>
        <v>214</v>
      </c>
      <c r="M22" s="12">
        <f t="shared" si="16"/>
        <v>215</v>
      </c>
      <c r="N22" s="12">
        <f t="shared" si="17"/>
        <v>216</v>
      </c>
      <c r="O22" s="12">
        <f t="shared" si="19"/>
        <v>2526</v>
      </c>
      <c r="P22" s="59">
        <f t="shared" si="18"/>
        <v>2.5619999999999998</v>
      </c>
      <c r="Q22" s="21">
        <f t="shared" si="4"/>
        <v>0.627</v>
      </c>
      <c r="R22" s="12">
        <f t="shared" si="2"/>
        <v>1.6919999999999999</v>
      </c>
      <c r="S22" s="12">
        <f t="shared" si="5"/>
        <v>2.343</v>
      </c>
      <c r="T22" s="12">
        <v>2005</v>
      </c>
    </row>
    <row r="23" spans="2:20">
      <c r="B23" s="12">
        <v>2006</v>
      </c>
      <c r="C23" s="12">
        <f t="shared" si="6"/>
        <v>217</v>
      </c>
      <c r="D23" s="12">
        <f t="shared" si="7"/>
        <v>218</v>
      </c>
      <c r="E23" s="12">
        <f t="shared" si="8"/>
        <v>219</v>
      </c>
      <c r="F23" s="12">
        <f t="shared" si="9"/>
        <v>220</v>
      </c>
      <c r="G23" s="12">
        <f t="shared" si="10"/>
        <v>221</v>
      </c>
      <c r="H23" s="12">
        <f t="shared" si="11"/>
        <v>222</v>
      </c>
      <c r="I23" s="12">
        <f t="shared" si="12"/>
        <v>223</v>
      </c>
      <c r="J23" s="12">
        <f t="shared" si="13"/>
        <v>224</v>
      </c>
      <c r="K23" s="12">
        <f t="shared" si="14"/>
        <v>225</v>
      </c>
      <c r="L23" s="12">
        <f t="shared" si="15"/>
        <v>226</v>
      </c>
      <c r="M23" s="12">
        <f t="shared" si="16"/>
        <v>227</v>
      </c>
      <c r="N23" s="12">
        <f t="shared" si="17"/>
        <v>228</v>
      </c>
      <c r="O23" s="12">
        <f t="shared" si="19"/>
        <v>2670</v>
      </c>
      <c r="P23" s="59">
        <f t="shared" si="18"/>
        <v>2.706</v>
      </c>
      <c r="Q23" s="21">
        <f t="shared" si="4"/>
        <v>0.66300000000000003</v>
      </c>
      <c r="R23" s="12">
        <f t="shared" si="2"/>
        <v>1.788</v>
      </c>
      <c r="S23" s="12">
        <f t="shared" si="5"/>
        <v>2.4750000000000001</v>
      </c>
      <c r="T23" s="12">
        <v>2006</v>
      </c>
    </row>
    <row r="24" spans="2:20">
      <c r="B24" s="12">
        <v>2007</v>
      </c>
      <c r="C24" s="12">
        <f t="shared" si="6"/>
        <v>229</v>
      </c>
      <c r="D24" s="12">
        <f t="shared" si="7"/>
        <v>230</v>
      </c>
      <c r="E24" s="12">
        <f t="shared" si="8"/>
        <v>231</v>
      </c>
      <c r="F24" s="12">
        <f t="shared" si="9"/>
        <v>232</v>
      </c>
      <c r="G24" s="12">
        <f t="shared" si="10"/>
        <v>233</v>
      </c>
      <c r="H24" s="12">
        <f t="shared" si="11"/>
        <v>234</v>
      </c>
      <c r="I24" s="12">
        <f t="shared" si="12"/>
        <v>235</v>
      </c>
      <c r="J24" s="12">
        <f t="shared" si="13"/>
        <v>236</v>
      </c>
      <c r="K24" s="12">
        <f t="shared" si="14"/>
        <v>237</v>
      </c>
      <c r="L24" s="12">
        <f t="shared" si="15"/>
        <v>238</v>
      </c>
      <c r="M24" s="12">
        <f t="shared" si="16"/>
        <v>239</v>
      </c>
      <c r="N24" s="12">
        <f t="shared" si="17"/>
        <v>240</v>
      </c>
      <c r="O24" s="12">
        <f t="shared" si="19"/>
        <v>2814</v>
      </c>
      <c r="P24" s="59">
        <f t="shared" si="18"/>
        <v>2.85</v>
      </c>
      <c r="Q24" s="21">
        <f t="shared" si="4"/>
        <v>0.69899999999999995</v>
      </c>
      <c r="R24" s="12">
        <f t="shared" si="2"/>
        <v>1.8839999999999999</v>
      </c>
      <c r="S24" s="12">
        <f t="shared" si="5"/>
        <v>2.6070000000000002</v>
      </c>
      <c r="T24" s="12">
        <v>2007</v>
      </c>
    </row>
    <row r="25" spans="2:20">
      <c r="B25" s="12">
        <v>2008</v>
      </c>
      <c r="C25" s="12">
        <f t="shared" si="6"/>
        <v>241</v>
      </c>
      <c r="D25" s="12">
        <f t="shared" si="7"/>
        <v>242</v>
      </c>
      <c r="E25" s="12">
        <f t="shared" si="8"/>
        <v>243</v>
      </c>
      <c r="F25" s="12">
        <f t="shared" si="9"/>
        <v>244</v>
      </c>
      <c r="G25" s="12">
        <f t="shared" si="10"/>
        <v>245</v>
      </c>
      <c r="H25" s="12">
        <f t="shared" si="11"/>
        <v>246</v>
      </c>
      <c r="I25" s="12">
        <f t="shared" si="12"/>
        <v>247</v>
      </c>
      <c r="J25" s="12">
        <f t="shared" si="13"/>
        <v>248</v>
      </c>
      <c r="K25" s="12">
        <f t="shared" si="14"/>
        <v>249</v>
      </c>
      <c r="L25" s="12">
        <f t="shared" si="15"/>
        <v>250</v>
      </c>
      <c r="M25" s="12">
        <f t="shared" si="16"/>
        <v>251</v>
      </c>
      <c r="N25" s="12">
        <f t="shared" si="17"/>
        <v>252</v>
      </c>
      <c r="O25" s="12">
        <f t="shared" si="19"/>
        <v>2958</v>
      </c>
      <c r="P25" s="59">
        <f t="shared" si="18"/>
        <v>2.9940000000000002</v>
      </c>
      <c r="Q25" s="21">
        <f t="shared" si="4"/>
        <v>0.73499999999999999</v>
      </c>
      <c r="R25" s="12">
        <f t="shared" si="2"/>
        <v>1.98</v>
      </c>
      <c r="S25" s="12">
        <f t="shared" si="5"/>
        <v>2.7389999999999999</v>
      </c>
      <c r="T25" s="12">
        <v>2008</v>
      </c>
    </row>
    <row r="26" spans="2:20">
      <c r="B26" s="12">
        <v>2009</v>
      </c>
      <c r="C26" s="12">
        <f t="shared" si="6"/>
        <v>253</v>
      </c>
      <c r="D26" s="12">
        <f t="shared" si="7"/>
        <v>254</v>
      </c>
      <c r="E26" s="12">
        <f t="shared" si="8"/>
        <v>255</v>
      </c>
      <c r="F26" s="12">
        <f t="shared" si="9"/>
        <v>256</v>
      </c>
      <c r="G26" s="12">
        <f t="shared" si="10"/>
        <v>257</v>
      </c>
      <c r="H26" s="12">
        <f t="shared" si="11"/>
        <v>258</v>
      </c>
      <c r="I26" s="12">
        <f t="shared" si="12"/>
        <v>259</v>
      </c>
      <c r="J26" s="12">
        <f t="shared" si="13"/>
        <v>260</v>
      </c>
      <c r="K26" s="12">
        <f t="shared" si="14"/>
        <v>261</v>
      </c>
      <c r="L26" s="12">
        <f t="shared" si="15"/>
        <v>262</v>
      </c>
      <c r="M26" s="12">
        <f t="shared" si="16"/>
        <v>263</v>
      </c>
      <c r="N26" s="12">
        <f t="shared" si="17"/>
        <v>264</v>
      </c>
      <c r="O26" s="12">
        <f t="shared" si="19"/>
        <v>3102</v>
      </c>
      <c r="P26" s="59">
        <f t="shared" si="18"/>
        <v>3.1379999999999999</v>
      </c>
      <c r="Q26" s="21">
        <f t="shared" si="4"/>
        <v>0.77100000000000002</v>
      </c>
      <c r="R26" s="12">
        <f t="shared" si="2"/>
        <v>2.0760000000000001</v>
      </c>
      <c r="S26" s="12">
        <f t="shared" si="5"/>
        <v>2.871</v>
      </c>
      <c r="T26" s="12">
        <v>2009</v>
      </c>
    </row>
    <row r="27" spans="2:20">
      <c r="B27" s="12">
        <v>2010</v>
      </c>
      <c r="C27" s="12">
        <f t="shared" si="6"/>
        <v>265</v>
      </c>
      <c r="D27" s="12">
        <f t="shared" si="7"/>
        <v>266</v>
      </c>
      <c r="E27" s="12">
        <f t="shared" si="8"/>
        <v>267</v>
      </c>
      <c r="F27" s="12">
        <f t="shared" si="9"/>
        <v>268</v>
      </c>
      <c r="G27" s="12">
        <f t="shared" si="10"/>
        <v>269</v>
      </c>
      <c r="H27" s="12">
        <f t="shared" si="11"/>
        <v>270</v>
      </c>
      <c r="I27" s="12">
        <f t="shared" si="12"/>
        <v>271</v>
      </c>
      <c r="J27" s="12">
        <f t="shared" si="13"/>
        <v>272</v>
      </c>
      <c r="K27" s="12">
        <f t="shared" si="14"/>
        <v>273</v>
      </c>
      <c r="L27" s="12">
        <f t="shared" si="15"/>
        <v>274</v>
      </c>
      <c r="M27" s="12">
        <f t="shared" si="16"/>
        <v>275</v>
      </c>
      <c r="N27" s="12">
        <f t="shared" si="17"/>
        <v>276</v>
      </c>
      <c r="O27" s="12">
        <f t="shared" si="19"/>
        <v>3246</v>
      </c>
      <c r="P27" s="59">
        <f t="shared" si="18"/>
        <v>3.282</v>
      </c>
      <c r="Q27" s="21">
        <f t="shared" si="4"/>
        <v>0.80700000000000005</v>
      </c>
      <c r="R27" s="12">
        <f t="shared" si="2"/>
        <v>2.1720000000000002</v>
      </c>
      <c r="S27" s="12">
        <f t="shared" si="5"/>
        <v>3.0030000000000001</v>
      </c>
      <c r="T27" s="12">
        <v>2010</v>
      </c>
    </row>
    <row r="28" spans="2:20">
      <c r="B28" s="12">
        <v>2011</v>
      </c>
      <c r="C28" s="12">
        <f t="shared" si="6"/>
        <v>277</v>
      </c>
      <c r="D28" s="12">
        <f t="shared" si="7"/>
        <v>278</v>
      </c>
      <c r="E28" s="12">
        <f t="shared" si="8"/>
        <v>279</v>
      </c>
      <c r="F28" s="12">
        <f t="shared" si="9"/>
        <v>280</v>
      </c>
      <c r="G28" s="12">
        <f t="shared" si="10"/>
        <v>281</v>
      </c>
      <c r="H28" s="12">
        <f t="shared" si="11"/>
        <v>282</v>
      </c>
      <c r="I28" s="12">
        <f t="shared" si="12"/>
        <v>283</v>
      </c>
      <c r="J28" s="12">
        <f t="shared" si="13"/>
        <v>284</v>
      </c>
      <c r="K28" s="12">
        <f t="shared" si="14"/>
        <v>285</v>
      </c>
      <c r="L28" s="12">
        <f t="shared" si="15"/>
        <v>286</v>
      </c>
      <c r="M28" s="12">
        <f t="shared" si="16"/>
        <v>287</v>
      </c>
      <c r="N28" s="12">
        <f t="shared" si="17"/>
        <v>288</v>
      </c>
      <c r="O28" s="12">
        <f t="shared" ref="O28:O35" si="20">SUM(C28:N28)</f>
        <v>3390</v>
      </c>
      <c r="P28" s="59">
        <f t="shared" si="18"/>
        <v>3.4260000000000002</v>
      </c>
      <c r="Q28" s="21">
        <f t="shared" si="4"/>
        <v>0.84299999999999997</v>
      </c>
      <c r="R28" s="12">
        <f t="shared" si="2"/>
        <v>2.2679999999999998</v>
      </c>
      <c r="S28" s="12">
        <f t="shared" si="5"/>
        <v>3.1349999999999998</v>
      </c>
      <c r="T28" s="12">
        <v>2011</v>
      </c>
    </row>
    <row r="29" spans="2:20">
      <c r="B29" s="12">
        <v>2012</v>
      </c>
      <c r="C29" s="12">
        <f t="shared" si="6"/>
        <v>289</v>
      </c>
      <c r="D29" s="12">
        <f t="shared" si="7"/>
        <v>290</v>
      </c>
      <c r="E29" s="12">
        <f t="shared" si="8"/>
        <v>291</v>
      </c>
      <c r="F29" s="12">
        <f t="shared" si="9"/>
        <v>292</v>
      </c>
      <c r="G29" s="12">
        <f t="shared" si="10"/>
        <v>293</v>
      </c>
      <c r="H29" s="12">
        <f t="shared" si="11"/>
        <v>294</v>
      </c>
      <c r="I29" s="12">
        <f t="shared" si="12"/>
        <v>295</v>
      </c>
      <c r="J29" s="12">
        <f t="shared" si="13"/>
        <v>296</v>
      </c>
      <c r="K29" s="12">
        <f t="shared" si="14"/>
        <v>297</v>
      </c>
      <c r="L29" s="12">
        <f t="shared" si="15"/>
        <v>298</v>
      </c>
      <c r="M29" s="12">
        <f t="shared" si="16"/>
        <v>299</v>
      </c>
      <c r="N29" s="12">
        <f t="shared" si="17"/>
        <v>300</v>
      </c>
      <c r="O29" s="12">
        <f t="shared" si="20"/>
        <v>3534</v>
      </c>
      <c r="P29" s="59">
        <f>SUM(F29:N29,C30:E30)/1000</f>
        <v>3.57</v>
      </c>
      <c r="Q29" s="21">
        <f t="shared" si="4"/>
        <v>0.879</v>
      </c>
      <c r="R29" s="12">
        <f t="shared" si="2"/>
        <v>2.3639999999999999</v>
      </c>
      <c r="S29" s="12">
        <f t="shared" si="5"/>
        <v>3.2669999999999999</v>
      </c>
      <c r="T29" s="12">
        <v>2012</v>
      </c>
    </row>
    <row r="30" spans="2:20">
      <c r="B30" s="12">
        <v>2013</v>
      </c>
      <c r="C30" s="12">
        <f t="shared" si="6"/>
        <v>301</v>
      </c>
      <c r="D30" s="12">
        <f t="shared" si="7"/>
        <v>302</v>
      </c>
      <c r="E30" s="12">
        <f t="shared" si="8"/>
        <v>303</v>
      </c>
      <c r="F30" s="12">
        <f t="shared" si="9"/>
        <v>304</v>
      </c>
      <c r="G30" s="12">
        <f t="shared" si="10"/>
        <v>305</v>
      </c>
      <c r="H30" s="12">
        <f t="shared" si="11"/>
        <v>306</v>
      </c>
      <c r="I30" s="12">
        <f t="shared" si="12"/>
        <v>307</v>
      </c>
      <c r="J30" s="12">
        <f t="shared" si="13"/>
        <v>308</v>
      </c>
      <c r="K30" s="12">
        <f t="shared" si="14"/>
        <v>309</v>
      </c>
      <c r="L30" s="12">
        <f t="shared" si="15"/>
        <v>310</v>
      </c>
      <c r="M30" s="12">
        <f t="shared" si="16"/>
        <v>311</v>
      </c>
      <c r="N30" s="12">
        <f t="shared" si="17"/>
        <v>312</v>
      </c>
      <c r="O30" s="12">
        <f t="shared" si="20"/>
        <v>3678</v>
      </c>
      <c r="P30" s="59">
        <f t="shared" si="18"/>
        <v>3.714</v>
      </c>
      <c r="Q30" s="21">
        <f t="shared" si="4"/>
        <v>0.91500000000000004</v>
      </c>
      <c r="R30" s="12">
        <f t="shared" si="2"/>
        <v>2.46</v>
      </c>
      <c r="S30" s="12">
        <f t="shared" si="5"/>
        <v>3.399</v>
      </c>
      <c r="T30" s="12">
        <v>2013</v>
      </c>
    </row>
    <row r="31" spans="2:20">
      <c r="B31" s="12">
        <v>2014</v>
      </c>
      <c r="C31" s="12">
        <f t="shared" si="6"/>
        <v>313</v>
      </c>
      <c r="D31" s="12">
        <f t="shared" si="7"/>
        <v>314</v>
      </c>
      <c r="E31" s="12">
        <f t="shared" si="8"/>
        <v>315</v>
      </c>
      <c r="F31" s="12">
        <f t="shared" si="9"/>
        <v>316</v>
      </c>
      <c r="G31" s="12">
        <f t="shared" si="10"/>
        <v>317</v>
      </c>
      <c r="H31" s="12">
        <f t="shared" si="11"/>
        <v>318</v>
      </c>
      <c r="I31" s="12">
        <f t="shared" si="12"/>
        <v>319</v>
      </c>
      <c r="J31" s="12">
        <f t="shared" si="13"/>
        <v>320</v>
      </c>
      <c r="K31" s="12">
        <f t="shared" si="14"/>
        <v>321</v>
      </c>
      <c r="L31" s="12">
        <f t="shared" si="15"/>
        <v>322</v>
      </c>
      <c r="M31" s="12">
        <f t="shared" si="16"/>
        <v>323</v>
      </c>
      <c r="N31" s="12">
        <f t="shared" si="17"/>
        <v>324</v>
      </c>
      <c r="O31" s="12">
        <f t="shared" si="20"/>
        <v>3822</v>
      </c>
      <c r="P31" s="59">
        <f t="shared" si="18"/>
        <v>3.8580000000000001</v>
      </c>
      <c r="Q31" s="21">
        <f t="shared" si="4"/>
        <v>0.95099999999999996</v>
      </c>
      <c r="R31" s="12">
        <f t="shared" si="2"/>
        <v>2.556</v>
      </c>
      <c r="S31" s="12">
        <f t="shared" si="5"/>
        <v>3.5310000000000001</v>
      </c>
      <c r="T31" s="12">
        <v>2014</v>
      </c>
    </row>
    <row r="32" spans="2:20">
      <c r="B32" s="12">
        <v>2015</v>
      </c>
      <c r="C32" s="12">
        <f t="shared" si="6"/>
        <v>325</v>
      </c>
      <c r="D32" s="12">
        <f t="shared" si="7"/>
        <v>326</v>
      </c>
      <c r="E32" s="12">
        <f t="shared" si="8"/>
        <v>327</v>
      </c>
      <c r="F32" s="12">
        <f t="shared" si="9"/>
        <v>328</v>
      </c>
      <c r="G32" s="12">
        <f t="shared" si="10"/>
        <v>329</v>
      </c>
      <c r="H32" s="12">
        <f t="shared" si="11"/>
        <v>330</v>
      </c>
      <c r="I32" s="12">
        <f t="shared" si="12"/>
        <v>331</v>
      </c>
      <c r="J32" s="12">
        <f t="shared" si="13"/>
        <v>332</v>
      </c>
      <c r="K32" s="12">
        <f t="shared" si="14"/>
        <v>333</v>
      </c>
      <c r="L32" s="12">
        <f t="shared" si="15"/>
        <v>334</v>
      </c>
      <c r="M32" s="12">
        <f t="shared" si="16"/>
        <v>335</v>
      </c>
      <c r="N32" s="12">
        <f t="shared" si="17"/>
        <v>336</v>
      </c>
      <c r="O32" s="12">
        <f t="shared" si="20"/>
        <v>3966</v>
      </c>
      <c r="P32" s="59">
        <f>SUM(F32:N32,C33:E33)/1000</f>
        <v>4.0019999999999998</v>
      </c>
      <c r="Q32" s="21">
        <f t="shared" si="4"/>
        <v>0.98699999999999999</v>
      </c>
      <c r="R32" s="12">
        <f t="shared" si="2"/>
        <v>2.6520000000000001</v>
      </c>
      <c r="S32" s="12">
        <f>SUM(F32:N32,C33:D33)/1000</f>
        <v>3.6629999999999998</v>
      </c>
      <c r="T32" s="12">
        <v>2015</v>
      </c>
    </row>
    <row r="33" spans="2:24">
      <c r="B33" s="12">
        <v>2016</v>
      </c>
      <c r="C33" s="12">
        <f t="shared" si="6"/>
        <v>337</v>
      </c>
      <c r="D33" s="12">
        <f t="shared" si="7"/>
        <v>338</v>
      </c>
      <c r="E33" s="12">
        <f t="shared" si="8"/>
        <v>339</v>
      </c>
      <c r="F33" s="12">
        <f t="shared" si="9"/>
        <v>340</v>
      </c>
      <c r="G33" s="12">
        <f t="shared" si="10"/>
        <v>341</v>
      </c>
      <c r="H33" s="12">
        <f t="shared" si="11"/>
        <v>342</v>
      </c>
      <c r="I33" s="12">
        <f t="shared" si="12"/>
        <v>343</v>
      </c>
      <c r="J33" s="12">
        <f t="shared" si="13"/>
        <v>344</v>
      </c>
      <c r="K33" s="12">
        <f t="shared" si="14"/>
        <v>345</v>
      </c>
      <c r="L33" s="12">
        <f t="shared" si="15"/>
        <v>346</v>
      </c>
      <c r="M33" s="12">
        <f t="shared" si="16"/>
        <v>347</v>
      </c>
      <c r="N33" s="12">
        <f t="shared" si="17"/>
        <v>348</v>
      </c>
      <c r="O33" s="12">
        <f>SUM(C33:N33)</f>
        <v>4110</v>
      </c>
      <c r="P33" s="59">
        <f>SUM(F33:N33,C34:E34)/1000</f>
        <v>4.1459999999999999</v>
      </c>
      <c r="Q33" s="21">
        <f>SUM(F33:H33)/1000</f>
        <v>1.0229999999999999</v>
      </c>
      <c r="R33" s="12">
        <f t="shared" si="2"/>
        <v>2.7480000000000002</v>
      </c>
      <c r="S33" s="12">
        <f>SUM(F33:N33,C34:D34)/1000</f>
        <v>3.7949999999999999</v>
      </c>
      <c r="T33" s="12">
        <v>2016</v>
      </c>
    </row>
    <row r="34" spans="2:24">
      <c r="B34" s="12">
        <v>2017</v>
      </c>
      <c r="C34" s="12">
        <f t="shared" si="6"/>
        <v>349</v>
      </c>
      <c r="D34" s="12">
        <f t="shared" si="7"/>
        <v>350</v>
      </c>
      <c r="E34" s="12">
        <f t="shared" si="8"/>
        <v>351</v>
      </c>
      <c r="F34" s="12">
        <f t="shared" si="9"/>
        <v>352</v>
      </c>
      <c r="G34" s="12">
        <f t="shared" si="10"/>
        <v>353</v>
      </c>
      <c r="H34" s="12">
        <f t="shared" si="11"/>
        <v>354</v>
      </c>
      <c r="I34" s="12">
        <f t="shared" si="12"/>
        <v>355</v>
      </c>
      <c r="J34" s="12">
        <f t="shared" si="13"/>
        <v>356</v>
      </c>
      <c r="K34" s="12">
        <f t="shared" si="14"/>
        <v>357</v>
      </c>
      <c r="L34" s="12">
        <f t="shared" si="15"/>
        <v>358</v>
      </c>
      <c r="M34" s="12">
        <f t="shared" si="16"/>
        <v>359</v>
      </c>
      <c r="N34" s="12">
        <f t="shared" si="17"/>
        <v>360</v>
      </c>
      <c r="O34" s="12">
        <f t="shared" si="20"/>
        <v>4254</v>
      </c>
      <c r="P34" s="59">
        <f>SUM(F34:N34,C35:E35)/1000</f>
        <v>4.29</v>
      </c>
      <c r="Q34" s="21">
        <f>SUM(F34:H34)/1000</f>
        <v>1.0589999999999999</v>
      </c>
      <c r="R34" s="12">
        <f>SUM(F34:M34)/1000</f>
        <v>2.8439999999999999</v>
      </c>
      <c r="S34" s="12">
        <f>SUM(F34:N34,C35:D35)/1000</f>
        <v>3.927</v>
      </c>
      <c r="T34" s="12">
        <v>2017</v>
      </c>
    </row>
    <row r="35" spans="2:24">
      <c r="B35" s="12">
        <v>2018</v>
      </c>
      <c r="C35" s="12">
        <f t="shared" si="6"/>
        <v>361</v>
      </c>
      <c r="D35" s="12">
        <f t="shared" si="7"/>
        <v>362</v>
      </c>
      <c r="E35" s="12">
        <f t="shared" si="8"/>
        <v>363</v>
      </c>
      <c r="F35" s="12">
        <f t="shared" si="9"/>
        <v>364</v>
      </c>
      <c r="G35" s="12">
        <f t="shared" si="10"/>
        <v>365</v>
      </c>
      <c r="H35" s="12">
        <f t="shared" si="11"/>
        <v>366</v>
      </c>
      <c r="I35" s="12">
        <f t="shared" si="12"/>
        <v>367</v>
      </c>
      <c r="J35" s="12">
        <f t="shared" si="13"/>
        <v>368</v>
      </c>
      <c r="K35" s="12">
        <f t="shared" si="14"/>
        <v>369</v>
      </c>
      <c r="L35" s="12">
        <f t="shared" si="15"/>
        <v>370</v>
      </c>
      <c r="M35" s="12">
        <f t="shared" si="16"/>
        <v>371</v>
      </c>
      <c r="N35" s="12">
        <f t="shared" si="17"/>
        <v>372</v>
      </c>
      <c r="O35" s="12">
        <f t="shared" si="20"/>
        <v>4398</v>
      </c>
      <c r="P35" s="59">
        <f>SUM(F35:N35,C36:E36)/1000</f>
        <v>4.4340000000000002</v>
      </c>
      <c r="Q35" s="21">
        <f>SUM(F35:H35)/1000</f>
        <v>1.095</v>
      </c>
      <c r="R35" s="12">
        <f>SUM(F35:M35)/1000</f>
        <v>2.94</v>
      </c>
      <c r="S35" s="12">
        <f>SUM(F35:N35,C36:D36)/1000</f>
        <v>4.0590000000000002</v>
      </c>
      <c r="T35" s="12">
        <v>2018</v>
      </c>
    </row>
    <row r="36" spans="2:24">
      <c r="B36" s="12">
        <v>2019</v>
      </c>
      <c r="C36" s="12">
        <f t="shared" si="6"/>
        <v>373</v>
      </c>
      <c r="D36" s="12">
        <f t="shared" si="7"/>
        <v>374</v>
      </c>
      <c r="E36" s="12">
        <f t="shared" si="8"/>
        <v>375</v>
      </c>
      <c r="F36" s="12">
        <f t="shared" si="9"/>
        <v>376</v>
      </c>
      <c r="G36" s="12">
        <f t="shared" si="10"/>
        <v>377</v>
      </c>
      <c r="H36" s="12">
        <f t="shared" si="11"/>
        <v>378</v>
      </c>
      <c r="I36" s="12">
        <f t="shared" si="12"/>
        <v>379</v>
      </c>
      <c r="J36" s="12">
        <f t="shared" si="13"/>
        <v>380</v>
      </c>
      <c r="K36" s="12">
        <f t="shared" si="14"/>
        <v>381</v>
      </c>
      <c r="L36" s="12">
        <f t="shared" si="15"/>
        <v>382</v>
      </c>
      <c r="M36" s="12">
        <f t="shared" si="16"/>
        <v>383</v>
      </c>
      <c r="N36" s="12">
        <f t="shared" si="17"/>
        <v>384</v>
      </c>
      <c r="O36" s="12">
        <f>SUM(C36:N36)</f>
        <v>4542</v>
      </c>
      <c r="P36" s="59">
        <f>SUM(F36:N36,C37:E37)/1000</f>
        <v>4.1909999999999998</v>
      </c>
      <c r="Q36" s="21">
        <f>SUM(F36:H36)/1000</f>
        <v>1.131</v>
      </c>
      <c r="R36" s="12">
        <f>SUM(F36:M36)/1000</f>
        <v>3.036</v>
      </c>
      <c r="S36" s="12">
        <f>SUM(F36:N36,C37:D37)/1000</f>
        <v>4.1909999999999998</v>
      </c>
      <c r="T36" s="12">
        <v>2019</v>
      </c>
    </row>
    <row r="37" spans="2:24">
      <c r="B37" s="12">
        <v>2020</v>
      </c>
      <c r="C37" s="12">
        <f t="shared" ref="C37" si="21">C36+12</f>
        <v>385</v>
      </c>
      <c r="D37" s="12">
        <f t="shared" ref="D37" si="22">D36+12</f>
        <v>386</v>
      </c>
    </row>
    <row r="38" spans="2:24">
      <c r="X38" s="27"/>
    </row>
    <row r="39" spans="2:24">
      <c r="V39" s="21"/>
    </row>
    <row r="40" spans="2:24">
      <c r="V40" s="21"/>
    </row>
    <row r="41" spans="2:24">
      <c r="V41" s="21"/>
    </row>
    <row r="42" spans="2:24">
      <c r="V42" s="21"/>
    </row>
    <row r="43" spans="2:24">
      <c r="V43" s="21"/>
    </row>
    <row r="44" spans="2:24">
      <c r="V44" s="21"/>
    </row>
    <row r="45" spans="2:24">
      <c r="V45" s="21"/>
    </row>
    <row r="46" spans="2:24">
      <c r="V46" s="21"/>
    </row>
    <row r="47" spans="2:24">
      <c r="V47" s="21"/>
    </row>
    <row r="48" spans="2:24">
      <c r="V48" s="21"/>
    </row>
    <row r="49" spans="22:22">
      <c r="V49" s="21"/>
    </row>
    <row r="50" spans="22:22">
      <c r="V50" s="21"/>
    </row>
    <row r="51" spans="22:22">
      <c r="V51" s="21"/>
    </row>
    <row r="52" spans="22:22">
      <c r="V52" s="21"/>
    </row>
    <row r="53" spans="22:22">
      <c r="V53" s="21"/>
    </row>
    <row r="54" spans="22:22">
      <c r="V54" s="21"/>
    </row>
    <row r="55" spans="22:22">
      <c r="V55" s="21"/>
    </row>
  </sheetData>
  <phoneticPr fontId="4"/>
  <printOptions horizontalCentered="1"/>
  <pageMargins left="0.51181102362204722" right="0.51181102362204722" top="0.51181102362204722" bottom="0.51181102362204722" header="0" footer="0"/>
  <pageSetup paperSize="9" scale="75" orientation="portrait" horizontalDpi="4294967292" verticalDpi="4294967293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>
    <tabColor rgb="FFFFFF00"/>
  </sheetPr>
  <dimension ref="A1:BA359"/>
  <sheetViews>
    <sheetView zoomScale="85" zoomScaleNormal="85" workbookViewId="0">
      <pane xSplit="2" ySplit="5" topLeftCell="C316" activePane="bottomRight" state="frozen"/>
      <selection activeCell="AY33" sqref="AY33"/>
      <selection pane="topRight" activeCell="AY33" sqref="AY33"/>
      <selection pane="bottomLeft" activeCell="AY33" sqref="AY33"/>
      <selection pane="bottomRight" activeCell="P355" sqref="P355"/>
    </sheetView>
  </sheetViews>
  <sheetFormatPr baseColWidth="10" defaultColWidth="8.83203125" defaultRowHeight="15"/>
  <cols>
    <col min="1" max="1" width="8.83203125" customWidth="1"/>
    <col min="17" max="17" width="13.83203125" customWidth="1"/>
    <col min="51" max="51" width="8.83203125" style="43"/>
  </cols>
  <sheetData>
    <row r="1" spans="1:53">
      <c r="A1" s="31"/>
      <c r="C1" t="s">
        <v>152</v>
      </c>
      <c r="G1" t="s">
        <v>153</v>
      </c>
      <c r="AY1" s="43" t="s">
        <v>220</v>
      </c>
    </row>
    <row r="2" spans="1:53" ht="16" thickBot="1">
      <c r="A2" t="s">
        <v>151</v>
      </c>
      <c r="C2" t="s">
        <v>154</v>
      </c>
      <c r="G2" t="s">
        <v>155</v>
      </c>
      <c r="AY2" s="43" t="s">
        <v>185</v>
      </c>
    </row>
    <row r="3" spans="1:53" ht="16" thickTop="1">
      <c r="C3" s="37" t="s">
        <v>133</v>
      </c>
      <c r="D3" s="38"/>
      <c r="E3" s="38"/>
      <c r="F3" s="38"/>
      <c r="G3" s="38"/>
      <c r="H3" s="38"/>
      <c r="I3" s="38"/>
      <c r="J3" s="38"/>
      <c r="K3" s="38"/>
      <c r="L3" s="37" t="s">
        <v>134</v>
      </c>
      <c r="M3" s="37"/>
      <c r="N3" s="37"/>
      <c r="O3" s="37" t="s">
        <v>149</v>
      </c>
      <c r="P3" s="38"/>
      <c r="S3" s="41" t="s">
        <v>161</v>
      </c>
      <c r="T3" s="41" t="s">
        <v>161</v>
      </c>
      <c r="U3" s="41" t="s">
        <v>163</v>
      </c>
      <c r="V3" s="41" t="s">
        <v>163</v>
      </c>
      <c r="W3" t="s">
        <v>173</v>
      </c>
      <c r="X3" t="s">
        <v>173</v>
      </c>
      <c r="Z3" t="s">
        <v>159</v>
      </c>
      <c r="AA3" t="s">
        <v>174</v>
      </c>
      <c r="AB3" t="s">
        <v>159</v>
      </c>
      <c r="AC3" t="s">
        <v>174</v>
      </c>
      <c r="AE3" t="s">
        <v>166</v>
      </c>
      <c r="AF3" t="s">
        <v>168</v>
      </c>
      <c r="AG3" t="s">
        <v>159</v>
      </c>
      <c r="AH3" t="s">
        <v>168</v>
      </c>
      <c r="AI3" t="s">
        <v>168</v>
      </c>
      <c r="AM3" s="41" t="s">
        <v>161</v>
      </c>
      <c r="AN3" s="41" t="s">
        <v>163</v>
      </c>
      <c r="AO3" t="s">
        <v>173</v>
      </c>
      <c r="AQ3" t="s">
        <v>159</v>
      </c>
      <c r="AR3" t="s">
        <v>174</v>
      </c>
      <c r="AS3" t="s">
        <v>159</v>
      </c>
      <c r="AT3" t="s">
        <v>174</v>
      </c>
      <c r="AV3" t="s">
        <v>166</v>
      </c>
      <c r="AW3" t="s">
        <v>159</v>
      </c>
      <c r="AY3" s="43" t="s">
        <v>168</v>
      </c>
      <c r="AZ3" t="s">
        <v>192</v>
      </c>
      <c r="BA3" t="s">
        <v>192</v>
      </c>
    </row>
    <row r="4" spans="1:53">
      <c r="A4" s="31"/>
      <c r="C4" t="s">
        <v>135</v>
      </c>
      <c r="F4" t="s">
        <v>136</v>
      </c>
      <c r="I4" t="s">
        <v>156</v>
      </c>
      <c r="S4" s="42" t="s">
        <v>162</v>
      </c>
      <c r="T4" s="42" t="s">
        <v>162</v>
      </c>
      <c r="U4" s="42" t="s">
        <v>162</v>
      </c>
      <c r="V4" s="42" t="s">
        <v>162</v>
      </c>
      <c r="W4" s="42" t="s">
        <v>162</v>
      </c>
      <c r="X4" s="42" t="s">
        <v>162</v>
      </c>
      <c r="Y4" s="42"/>
      <c r="Z4" s="42" t="s">
        <v>165</v>
      </c>
      <c r="AA4" s="42" t="s">
        <v>165</v>
      </c>
      <c r="AB4" s="42" t="s">
        <v>164</v>
      </c>
      <c r="AC4" s="42" t="s">
        <v>164</v>
      </c>
      <c r="AD4" s="42"/>
      <c r="AE4" s="42" t="s">
        <v>167</v>
      </c>
      <c r="AF4" s="42" t="s">
        <v>167</v>
      </c>
      <c r="AG4" s="42" t="s">
        <v>172</v>
      </c>
      <c r="AH4" t="s">
        <v>167</v>
      </c>
      <c r="AI4" t="s">
        <v>167</v>
      </c>
      <c r="AM4" s="42" t="s">
        <v>162</v>
      </c>
      <c r="AN4" s="42" t="s">
        <v>162</v>
      </c>
      <c r="AO4" s="42" t="s">
        <v>162</v>
      </c>
      <c r="AP4" s="42"/>
      <c r="AQ4" s="42" t="s">
        <v>165</v>
      </c>
      <c r="AR4" s="42" t="s">
        <v>165</v>
      </c>
      <c r="AS4" s="42" t="s">
        <v>164</v>
      </c>
      <c r="AT4" s="42" t="s">
        <v>164</v>
      </c>
      <c r="AU4" s="42"/>
      <c r="AV4" s="42" t="s">
        <v>167</v>
      </c>
      <c r="AW4" s="42" t="s">
        <v>172</v>
      </c>
      <c r="AX4" s="42"/>
      <c r="AY4" s="44" t="s">
        <v>167</v>
      </c>
      <c r="AZ4" t="s">
        <v>193</v>
      </c>
      <c r="BA4" t="s">
        <v>193</v>
      </c>
    </row>
    <row r="5" spans="1:53" ht="16" thickBot="1">
      <c r="A5" t="s">
        <v>11</v>
      </c>
      <c r="B5" t="s">
        <v>137</v>
      </c>
      <c r="C5" s="39" t="s">
        <v>157</v>
      </c>
      <c r="D5" s="39" t="s">
        <v>12</v>
      </c>
      <c r="E5" s="39" t="s">
        <v>138</v>
      </c>
      <c r="F5" s="39" t="s">
        <v>157</v>
      </c>
      <c r="G5" s="39" t="s">
        <v>12</v>
      </c>
      <c r="H5" s="39" t="s">
        <v>138</v>
      </c>
      <c r="I5" s="39" t="s">
        <v>157</v>
      </c>
      <c r="J5" s="39" t="s">
        <v>12</v>
      </c>
      <c r="K5" s="39" t="s">
        <v>138</v>
      </c>
      <c r="L5" s="39" t="s">
        <v>157</v>
      </c>
      <c r="M5" s="39" t="s">
        <v>12</v>
      </c>
      <c r="N5" s="39" t="s">
        <v>158</v>
      </c>
      <c r="O5" s="39" t="s">
        <v>157</v>
      </c>
      <c r="P5" s="39" t="s">
        <v>12</v>
      </c>
      <c r="S5" t="s">
        <v>160</v>
      </c>
      <c r="T5" t="s">
        <v>160</v>
      </c>
      <c r="U5" t="s">
        <v>160</v>
      </c>
      <c r="V5" t="s">
        <v>160</v>
      </c>
      <c r="W5" t="s">
        <v>160</v>
      </c>
      <c r="X5" t="s">
        <v>160</v>
      </c>
      <c r="Z5" t="s">
        <v>160</v>
      </c>
      <c r="AA5" t="s">
        <v>160</v>
      </c>
      <c r="AB5" t="s">
        <v>160</v>
      </c>
      <c r="AC5" t="s">
        <v>160</v>
      </c>
      <c r="AE5" t="s">
        <v>160</v>
      </c>
      <c r="AF5" t="s">
        <v>160</v>
      </c>
      <c r="AG5" t="s">
        <v>160</v>
      </c>
      <c r="AH5" t="s">
        <v>194</v>
      </c>
      <c r="AI5" t="s">
        <v>195</v>
      </c>
      <c r="AM5" t="s">
        <v>160</v>
      </c>
      <c r="AN5" t="s">
        <v>160</v>
      </c>
      <c r="AO5" t="s">
        <v>160</v>
      </c>
      <c r="AQ5" t="s">
        <v>160</v>
      </c>
      <c r="AR5" t="s">
        <v>160</v>
      </c>
      <c r="AS5" t="s">
        <v>160</v>
      </c>
      <c r="AT5" t="s">
        <v>160</v>
      </c>
      <c r="AV5" t="s">
        <v>160</v>
      </c>
      <c r="AW5" t="s">
        <v>160</v>
      </c>
      <c r="AY5" s="43" t="s">
        <v>160</v>
      </c>
      <c r="AZ5" t="s">
        <v>196</v>
      </c>
      <c r="BA5" t="s">
        <v>197</v>
      </c>
    </row>
    <row r="6" spans="1:53" ht="16" thickTop="1">
      <c r="A6" t="s">
        <v>139</v>
      </c>
      <c r="B6" t="s">
        <v>16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AL6" t="s">
        <v>139</v>
      </c>
      <c r="AM6" s="33">
        <f t="shared" ref="AM6:AM31" si="0">SUMIF($R:$R,$AL6,T:T)</f>
        <v>0.50674904762447792</v>
      </c>
      <c r="AN6" s="33">
        <f t="shared" ref="AN6:AN31" si="1">SUMIF($R:$R,$AL6,V:V)</f>
        <v>0.80108894665299213</v>
      </c>
      <c r="AO6" s="33">
        <f t="shared" ref="AO6:AO31" si="2">SUMIF($R:$R,$AL6,X:X)</f>
        <v>0.87542626801657464</v>
      </c>
      <c r="AP6" s="33"/>
      <c r="AQ6" s="33">
        <f t="shared" ref="AQ6:AQ31" si="3">SUMIF($R:$R,$AL6,Z:Z)</f>
        <v>0.71650326797385622</v>
      </c>
      <c r="AR6" s="33">
        <f t="shared" ref="AR6:AR31" si="4">SUMIF($R:$R,$AL6,AA:AA)</f>
        <v>0.83409036576619655</v>
      </c>
      <c r="AS6" s="33">
        <f t="shared" ref="AS6:AS31" si="5">SUMIF($R:$R,$AL6,AB:AB)</f>
        <v>0.65391899713873503</v>
      </c>
      <c r="AT6" s="33">
        <f t="shared" ref="AT6:AT31" si="6">SUMIF($R:$R,$AL6,AC:AC)</f>
        <v>0.72775475409801471</v>
      </c>
      <c r="AU6" s="33"/>
      <c r="AV6" s="33">
        <f t="shared" ref="AV6:AV31" si="7">SUMIF($R:$R,$AL6,AE:AE)</f>
        <v>62631</v>
      </c>
      <c r="AW6" s="33">
        <f t="shared" ref="AW6:AW34" si="8">SUMIF($R:$R,$AL6,AG:AG)</f>
        <v>14688</v>
      </c>
      <c r="AX6" s="33"/>
      <c r="AY6" s="45">
        <f t="shared" ref="AY6:AY31" si="9">SUMIF($R:$R,$AL6,AF:AF)</f>
        <v>37647</v>
      </c>
      <c r="AZ6">
        <f>SUMIF($R:$R,$AL6,AH:AH)</f>
        <v>12537</v>
      </c>
      <c r="BA6">
        <f>SUMIF($R:$R,$AL6,AI:AI)</f>
        <v>31365</v>
      </c>
    </row>
    <row r="7" spans="1:53">
      <c r="A7" t="s">
        <v>139</v>
      </c>
      <c r="B7" t="s">
        <v>15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AL7" t="s">
        <v>140</v>
      </c>
      <c r="AM7" s="33">
        <f t="shared" si="0"/>
        <v>0.51536123778874843</v>
      </c>
      <c r="AN7" s="33">
        <f t="shared" si="1"/>
        <v>0.80244786334450813</v>
      </c>
      <c r="AO7" s="33">
        <f t="shared" si="2"/>
        <v>0.8759606329497136</v>
      </c>
      <c r="AP7" s="33"/>
      <c r="AQ7" s="33">
        <f t="shared" si="3"/>
        <v>0.71925566343042069</v>
      </c>
      <c r="AR7" s="33">
        <f t="shared" si="4"/>
        <v>0.8350368433563109</v>
      </c>
      <c r="AS7" s="33">
        <f t="shared" si="5"/>
        <v>0.67195394263734454</v>
      </c>
      <c r="AT7" s="33">
        <f t="shared" si="6"/>
        <v>0.74395630392406287</v>
      </c>
      <c r="AU7" s="33"/>
      <c r="AV7" s="33">
        <f t="shared" si="7"/>
        <v>62847</v>
      </c>
      <c r="AW7" s="33">
        <f t="shared" si="8"/>
        <v>14832</v>
      </c>
      <c r="AX7" s="33"/>
      <c r="AY7" s="45">
        <f t="shared" si="9"/>
        <v>37863</v>
      </c>
      <c r="AZ7">
        <f t="shared" ref="AZ7:AZ33" si="10">SUMIF($R:$R,$AL7,AH:AH)</f>
        <v>12609</v>
      </c>
      <c r="BA7">
        <f t="shared" ref="BA7:BA32" si="11">SUMIF($R:$R,$AL7,AI:AI)</f>
        <v>31545</v>
      </c>
    </row>
    <row r="8" spans="1:53">
      <c r="A8" t="s">
        <v>139</v>
      </c>
      <c r="B8" t="s">
        <v>14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AL8" t="s">
        <v>141</v>
      </c>
      <c r="AM8" s="33">
        <f t="shared" si="0"/>
        <v>0.52334939992806617</v>
      </c>
      <c r="AN8" s="33">
        <f t="shared" si="1"/>
        <v>0.80377721010995506</v>
      </c>
      <c r="AO8" s="33">
        <f t="shared" si="2"/>
        <v>0.87648602861028402</v>
      </c>
      <c r="AP8" s="33"/>
      <c r="AQ8" s="33">
        <f t="shared" si="3"/>
        <v>0.72195512820512819</v>
      </c>
      <c r="AR8" s="33">
        <f t="shared" si="4"/>
        <v>0.83597258331363744</v>
      </c>
      <c r="AS8" s="33">
        <f t="shared" si="5"/>
        <v>0.67914262780689338</v>
      </c>
      <c r="AT8" s="33">
        <f t="shared" si="6"/>
        <v>0.74962241380810435</v>
      </c>
      <c r="AU8" s="33"/>
      <c r="AV8" s="33">
        <f t="shared" si="7"/>
        <v>63063</v>
      </c>
      <c r="AW8" s="33">
        <f t="shared" si="8"/>
        <v>14976</v>
      </c>
      <c r="AX8" s="33"/>
      <c r="AY8" s="45">
        <f t="shared" si="9"/>
        <v>38079</v>
      </c>
      <c r="AZ8">
        <f t="shared" si="10"/>
        <v>12681</v>
      </c>
      <c r="BA8">
        <f t="shared" si="11"/>
        <v>31725</v>
      </c>
    </row>
    <row r="9" spans="1:53">
      <c r="A9" t="s">
        <v>139</v>
      </c>
      <c r="B9" t="s">
        <v>25</v>
      </c>
      <c r="C9">
        <v>1</v>
      </c>
      <c r="D9">
        <f>C9+347</f>
        <v>348</v>
      </c>
      <c r="E9">
        <f t="shared" ref="E9:P9" si="12">D9+347</f>
        <v>695</v>
      </c>
      <c r="F9">
        <f t="shared" si="12"/>
        <v>1042</v>
      </c>
      <c r="G9">
        <f t="shared" si="12"/>
        <v>1389</v>
      </c>
      <c r="H9">
        <f t="shared" si="12"/>
        <v>1736</v>
      </c>
      <c r="I9">
        <f t="shared" si="12"/>
        <v>2083</v>
      </c>
      <c r="J9">
        <f t="shared" si="12"/>
        <v>2430</v>
      </c>
      <c r="K9">
        <f t="shared" si="12"/>
        <v>2777</v>
      </c>
      <c r="L9">
        <f t="shared" si="12"/>
        <v>3124</v>
      </c>
      <c r="M9">
        <f t="shared" si="12"/>
        <v>3471</v>
      </c>
      <c r="N9">
        <f t="shared" si="12"/>
        <v>3818</v>
      </c>
      <c r="O9">
        <f t="shared" si="12"/>
        <v>4165</v>
      </c>
      <c r="P9">
        <f t="shared" si="12"/>
        <v>4512</v>
      </c>
      <c r="R9" t="str">
        <f>A9</f>
        <v>1991年</v>
      </c>
      <c r="S9">
        <f>D9/E9</f>
        <v>0.50071942446043161</v>
      </c>
      <c r="T9">
        <f>AVERAGE(S15:S20)</f>
        <v>0.50674904762447792</v>
      </c>
      <c r="U9">
        <f t="shared" ref="U9:U41" si="13">G9/H9</f>
        <v>0.80011520737327191</v>
      </c>
      <c r="V9">
        <f>AVERAGE(U15:U20)</f>
        <v>0.80108894665299213</v>
      </c>
      <c r="W9">
        <f>J9/K9</f>
        <v>0.87504501260352896</v>
      </c>
      <c r="X9">
        <f>AVERAGE(W15:W20)</f>
        <v>0.87542626801657464</v>
      </c>
      <c r="Z9">
        <f>SUM(D15:D20,G15:G20)/SUM(E15:E20,H15:H20)</f>
        <v>0.71650326797385622</v>
      </c>
      <c r="AA9">
        <f>SUM(D15:D20,G15:G20,M15:M20)/SUM(E15:E20,H15:H20,N15:N20)</f>
        <v>0.83409036576619655</v>
      </c>
      <c r="AB9">
        <f>AVERAGE(S15:U20)</f>
        <v>0.65391899713873503</v>
      </c>
      <c r="AC9">
        <f>AVERAGE(S15:W20)</f>
        <v>0.72775475409801471</v>
      </c>
      <c r="AE9">
        <f>SUM(J15:J20,M15:M20,P15:P20)</f>
        <v>62631</v>
      </c>
      <c r="AF9">
        <f>SUM($D15:$D20,$G15:$G20,$P15:$P20)</f>
        <v>37647</v>
      </c>
      <c r="AG9">
        <f>SUM(E15:E20,H15:H20)</f>
        <v>14688</v>
      </c>
      <c r="AH9">
        <f>SUM($D15:$D16,$G15:$G16,$P15:$P16)</f>
        <v>12537</v>
      </c>
      <c r="AI9">
        <f>SUM($D15:$D19,$G15:$G19,$P15:$P19)</f>
        <v>31365</v>
      </c>
      <c r="AL9" t="s">
        <v>142</v>
      </c>
      <c r="AM9" s="33">
        <f t="shared" si="0"/>
        <v>0.53076152706737822</v>
      </c>
      <c r="AN9" s="33">
        <f t="shared" si="1"/>
        <v>0.80522024323974095</v>
      </c>
      <c r="AO9" s="33">
        <f t="shared" si="2"/>
        <v>0.87701572669414973</v>
      </c>
      <c r="AP9" s="33"/>
      <c r="AQ9" s="33">
        <f t="shared" si="3"/>
        <v>0.72460317460317458</v>
      </c>
      <c r="AR9" s="33">
        <f t="shared" si="4"/>
        <v>0.83689776733254995</v>
      </c>
      <c r="AS9" s="33">
        <f t="shared" si="5"/>
        <v>0.64054501353632332</v>
      </c>
      <c r="AT9" s="33">
        <f t="shared" si="6"/>
        <v>0.72922153097050824</v>
      </c>
      <c r="AU9" s="33"/>
      <c r="AV9" s="33">
        <f t="shared" si="7"/>
        <v>63279</v>
      </c>
      <c r="AW9" s="33">
        <f t="shared" si="8"/>
        <v>15120</v>
      </c>
      <c r="AX9" s="33"/>
      <c r="AY9" s="45">
        <f t="shared" si="9"/>
        <v>38295</v>
      </c>
      <c r="AZ9">
        <f t="shared" si="10"/>
        <v>12753</v>
      </c>
      <c r="BA9">
        <f t="shared" si="11"/>
        <v>31905</v>
      </c>
    </row>
    <row r="10" spans="1:53">
      <c r="A10" t="s">
        <v>139</v>
      </c>
      <c r="B10" t="s">
        <v>24</v>
      </c>
      <c r="C10">
        <v>2</v>
      </c>
      <c r="D10">
        <f t="shared" ref="D10:P10" si="14">C10+347</f>
        <v>349</v>
      </c>
      <c r="E10">
        <f t="shared" si="14"/>
        <v>696</v>
      </c>
      <c r="F10">
        <f t="shared" si="14"/>
        <v>1043</v>
      </c>
      <c r="G10">
        <f t="shared" si="14"/>
        <v>1390</v>
      </c>
      <c r="H10">
        <f t="shared" si="14"/>
        <v>1737</v>
      </c>
      <c r="I10">
        <f t="shared" si="14"/>
        <v>2084</v>
      </c>
      <c r="J10">
        <f t="shared" si="14"/>
        <v>2431</v>
      </c>
      <c r="K10">
        <f t="shared" si="14"/>
        <v>2778</v>
      </c>
      <c r="L10">
        <f t="shared" si="14"/>
        <v>3125</v>
      </c>
      <c r="M10">
        <f t="shared" si="14"/>
        <v>3472</v>
      </c>
      <c r="N10">
        <f t="shared" si="14"/>
        <v>3819</v>
      </c>
      <c r="O10">
        <f t="shared" si="14"/>
        <v>4166</v>
      </c>
      <c r="P10">
        <f t="shared" si="14"/>
        <v>4513</v>
      </c>
      <c r="S10">
        <f t="shared" ref="S10:S73" si="15">D10/E10</f>
        <v>0.50143678160919536</v>
      </c>
      <c r="U10">
        <f t="shared" si="13"/>
        <v>0.80023028209556712</v>
      </c>
      <c r="W10">
        <f t="shared" ref="W10:W21" si="16">J10/K10</f>
        <v>0.87508999280057598</v>
      </c>
      <c r="AL10" t="s">
        <v>143</v>
      </c>
      <c r="AM10" s="33">
        <f t="shared" si="0"/>
        <v>0.53886941395517152</v>
      </c>
      <c r="AN10" s="33">
        <f t="shared" si="1"/>
        <v>0.80641544491417039</v>
      </c>
      <c r="AO10" s="33">
        <f t="shared" si="2"/>
        <v>0.8775365710047951</v>
      </c>
      <c r="AP10" s="33"/>
      <c r="AQ10" s="33">
        <f t="shared" si="3"/>
        <v>0.72720125786163525</v>
      </c>
      <c r="AR10" s="33">
        <f t="shared" si="4"/>
        <v>0.83781257303108203</v>
      </c>
      <c r="AS10" s="33">
        <f t="shared" si="5"/>
        <v>0.69939703253057084</v>
      </c>
      <c r="AT10" s="33">
        <f t="shared" si="6"/>
        <v>0.766199359458405</v>
      </c>
      <c r="AU10" s="33"/>
      <c r="AV10" s="33">
        <f t="shared" si="7"/>
        <v>63495</v>
      </c>
      <c r="AW10" s="33">
        <f t="shared" si="8"/>
        <v>15264</v>
      </c>
      <c r="AX10" s="33"/>
      <c r="AY10" s="45">
        <f t="shared" si="9"/>
        <v>38511</v>
      </c>
      <c r="AZ10">
        <f t="shared" si="10"/>
        <v>12825</v>
      </c>
      <c r="BA10">
        <f t="shared" si="11"/>
        <v>32085</v>
      </c>
    </row>
    <row r="11" spans="1:53">
      <c r="A11" t="s">
        <v>139</v>
      </c>
      <c r="B11" t="s">
        <v>23</v>
      </c>
      <c r="C11">
        <v>3</v>
      </c>
      <c r="D11">
        <f t="shared" ref="D11:P11" si="17">C11+347</f>
        <v>350</v>
      </c>
      <c r="E11">
        <f t="shared" si="17"/>
        <v>697</v>
      </c>
      <c r="F11">
        <f t="shared" si="17"/>
        <v>1044</v>
      </c>
      <c r="G11">
        <f t="shared" si="17"/>
        <v>1391</v>
      </c>
      <c r="H11">
        <f t="shared" si="17"/>
        <v>1738</v>
      </c>
      <c r="I11">
        <f t="shared" si="17"/>
        <v>2085</v>
      </c>
      <c r="J11">
        <f t="shared" si="17"/>
        <v>2432</v>
      </c>
      <c r="K11">
        <f t="shared" si="17"/>
        <v>2779</v>
      </c>
      <c r="L11">
        <f t="shared" si="17"/>
        <v>3126</v>
      </c>
      <c r="M11">
        <f t="shared" si="17"/>
        <v>3473</v>
      </c>
      <c r="N11">
        <f t="shared" si="17"/>
        <v>3820</v>
      </c>
      <c r="O11">
        <f t="shared" si="17"/>
        <v>4167</v>
      </c>
      <c r="P11">
        <f t="shared" si="17"/>
        <v>4514</v>
      </c>
      <c r="S11">
        <f t="shared" si="15"/>
        <v>0.5021520803443329</v>
      </c>
      <c r="U11">
        <f t="shared" si="13"/>
        <v>0.80034522439585731</v>
      </c>
      <c r="W11">
        <f t="shared" si="16"/>
        <v>0.87513494062612451</v>
      </c>
      <c r="AL11" t="s">
        <v>144</v>
      </c>
      <c r="AM11" s="33">
        <f t="shared" si="0"/>
        <v>0.54551180588238612</v>
      </c>
      <c r="AN11" s="33">
        <f t="shared" si="1"/>
        <v>0.80780939736407686</v>
      </c>
      <c r="AO11" s="33">
        <f t="shared" si="2"/>
        <v>0.87805302231701454</v>
      </c>
      <c r="AP11" s="33"/>
      <c r="AQ11" s="33">
        <f t="shared" si="3"/>
        <v>0.72975077881619943</v>
      </c>
      <c r="AR11" s="33">
        <f t="shared" si="4"/>
        <v>0.83871717406460611</v>
      </c>
      <c r="AS11" s="33">
        <f t="shared" si="5"/>
        <v>0.65043084247506244</v>
      </c>
      <c r="AT11" s="33">
        <f t="shared" si="6"/>
        <v>0.7357891599157943</v>
      </c>
      <c r="AU11" s="33"/>
      <c r="AV11" s="33">
        <f t="shared" si="7"/>
        <v>63711</v>
      </c>
      <c r="AW11" s="33">
        <f t="shared" si="8"/>
        <v>15408</v>
      </c>
      <c r="AX11" s="33"/>
      <c r="AY11" s="45">
        <f t="shared" si="9"/>
        <v>38727</v>
      </c>
      <c r="AZ11">
        <f t="shared" si="10"/>
        <v>12897</v>
      </c>
      <c r="BA11">
        <f t="shared" si="11"/>
        <v>32265</v>
      </c>
    </row>
    <row r="12" spans="1:53">
      <c r="A12" t="s">
        <v>139</v>
      </c>
      <c r="B12" t="s">
        <v>22</v>
      </c>
      <c r="C12">
        <v>4</v>
      </c>
      <c r="D12">
        <f t="shared" ref="D12:P12" si="18">C12+347</f>
        <v>351</v>
      </c>
      <c r="E12">
        <f t="shared" si="18"/>
        <v>698</v>
      </c>
      <c r="F12">
        <f t="shared" si="18"/>
        <v>1045</v>
      </c>
      <c r="G12">
        <f t="shared" si="18"/>
        <v>1392</v>
      </c>
      <c r="H12">
        <f t="shared" si="18"/>
        <v>1739</v>
      </c>
      <c r="I12">
        <f t="shared" si="18"/>
        <v>2086</v>
      </c>
      <c r="J12">
        <f t="shared" si="18"/>
        <v>2433</v>
      </c>
      <c r="K12">
        <f t="shared" si="18"/>
        <v>2780</v>
      </c>
      <c r="L12">
        <f t="shared" si="18"/>
        <v>3127</v>
      </c>
      <c r="M12">
        <f t="shared" si="18"/>
        <v>3474</v>
      </c>
      <c r="N12">
        <f t="shared" si="18"/>
        <v>3821</v>
      </c>
      <c r="O12">
        <f t="shared" si="18"/>
        <v>4168</v>
      </c>
      <c r="P12">
        <f t="shared" si="18"/>
        <v>4515</v>
      </c>
      <c r="S12">
        <f t="shared" si="15"/>
        <v>0.50286532951289398</v>
      </c>
      <c r="U12">
        <f t="shared" si="13"/>
        <v>0.80046003450258774</v>
      </c>
      <c r="W12">
        <f t="shared" si="16"/>
        <v>0.87517985611510796</v>
      </c>
      <c r="AL12" t="s">
        <v>145</v>
      </c>
      <c r="AM12" s="33">
        <f t="shared" si="0"/>
        <v>0.55283356637437142</v>
      </c>
      <c r="AN12" s="33">
        <f t="shared" si="1"/>
        <v>0.80900467233937723</v>
      </c>
      <c r="AO12" s="33">
        <f t="shared" si="2"/>
        <v>0.87856513597574948</v>
      </c>
      <c r="AP12" s="33"/>
      <c r="AQ12" s="33">
        <f t="shared" si="3"/>
        <v>0.73225308641975306</v>
      </c>
      <c r="AR12" s="33">
        <f t="shared" si="4"/>
        <v>0.83961174023572915</v>
      </c>
      <c r="AS12" s="33">
        <f t="shared" si="5"/>
        <v>0.68091911935687432</v>
      </c>
      <c r="AT12" s="33">
        <f t="shared" si="6"/>
        <v>0.75503637558895254</v>
      </c>
      <c r="AU12" s="33"/>
      <c r="AV12" s="33">
        <f t="shared" si="7"/>
        <v>63927</v>
      </c>
      <c r="AW12" s="33">
        <f t="shared" si="8"/>
        <v>15552</v>
      </c>
      <c r="AX12" s="33"/>
      <c r="AY12" s="45">
        <f t="shared" si="9"/>
        <v>38943</v>
      </c>
      <c r="AZ12">
        <f t="shared" si="10"/>
        <v>12969</v>
      </c>
      <c r="BA12">
        <f t="shared" si="11"/>
        <v>32445</v>
      </c>
    </row>
    <row r="13" spans="1:53">
      <c r="A13" t="s">
        <v>139</v>
      </c>
      <c r="B13" t="s">
        <v>21</v>
      </c>
      <c r="C13">
        <v>5</v>
      </c>
      <c r="D13">
        <f t="shared" ref="D13:P13" si="19">C13+347</f>
        <v>352</v>
      </c>
      <c r="E13">
        <f t="shared" si="19"/>
        <v>699</v>
      </c>
      <c r="F13">
        <f t="shared" si="19"/>
        <v>1046</v>
      </c>
      <c r="G13">
        <f t="shared" si="19"/>
        <v>1393</v>
      </c>
      <c r="H13">
        <f t="shared" si="19"/>
        <v>1740</v>
      </c>
      <c r="I13">
        <f t="shared" si="19"/>
        <v>2087</v>
      </c>
      <c r="J13">
        <f t="shared" si="19"/>
        <v>2434</v>
      </c>
      <c r="K13">
        <f t="shared" si="19"/>
        <v>2781</v>
      </c>
      <c r="L13">
        <f t="shared" si="19"/>
        <v>3128</v>
      </c>
      <c r="M13">
        <f t="shared" si="19"/>
        <v>3475</v>
      </c>
      <c r="N13">
        <f t="shared" si="19"/>
        <v>3822</v>
      </c>
      <c r="O13">
        <f t="shared" si="19"/>
        <v>4169</v>
      </c>
      <c r="P13">
        <f t="shared" si="19"/>
        <v>4516</v>
      </c>
      <c r="U13">
        <f t="shared" si="13"/>
        <v>0.80057471264367819</v>
      </c>
      <c r="W13">
        <f t="shared" si="16"/>
        <v>0.87522473930240918</v>
      </c>
      <c r="AL13" t="s">
        <v>146</v>
      </c>
      <c r="AM13" s="33">
        <f t="shared" si="0"/>
        <v>0.55936300699114028</v>
      </c>
      <c r="AN13" s="33">
        <f t="shared" si="1"/>
        <v>0.81022679643961648</v>
      </c>
      <c r="AO13" s="33">
        <f t="shared" si="2"/>
        <v>0.87907296640014909</v>
      </c>
      <c r="AP13" s="33"/>
      <c r="AQ13" s="33">
        <f t="shared" si="3"/>
        <v>0.73470948012232418</v>
      </c>
      <c r="AR13" s="33">
        <f t="shared" si="4"/>
        <v>0.84049643760055159</v>
      </c>
      <c r="AS13" s="33">
        <f t="shared" si="5"/>
        <v>0.68479490171537838</v>
      </c>
      <c r="AT13" s="33">
        <f t="shared" si="6"/>
        <v>0.74955425661030195</v>
      </c>
      <c r="AU13" s="33"/>
      <c r="AV13" s="33">
        <f t="shared" si="7"/>
        <v>64143</v>
      </c>
      <c r="AW13" s="33">
        <f t="shared" si="8"/>
        <v>15696</v>
      </c>
      <c r="AX13" s="33"/>
      <c r="AY13" s="45">
        <f t="shared" si="9"/>
        <v>39159</v>
      </c>
      <c r="AZ13">
        <f t="shared" si="10"/>
        <v>13041</v>
      </c>
      <c r="BA13">
        <f t="shared" si="11"/>
        <v>32625</v>
      </c>
    </row>
    <row r="14" spans="1:53">
      <c r="A14" t="s">
        <v>139</v>
      </c>
      <c r="B14" t="s">
        <v>20</v>
      </c>
      <c r="C14">
        <v>6</v>
      </c>
      <c r="D14">
        <f t="shared" ref="D14:P14" si="20">C14+347</f>
        <v>353</v>
      </c>
      <c r="E14">
        <f t="shared" si="20"/>
        <v>700</v>
      </c>
      <c r="F14">
        <f t="shared" si="20"/>
        <v>1047</v>
      </c>
      <c r="G14">
        <f t="shared" si="20"/>
        <v>1394</v>
      </c>
      <c r="H14">
        <f t="shared" si="20"/>
        <v>1741</v>
      </c>
      <c r="I14">
        <f t="shared" si="20"/>
        <v>2088</v>
      </c>
      <c r="J14">
        <f t="shared" si="20"/>
        <v>2435</v>
      </c>
      <c r="K14">
        <f t="shared" si="20"/>
        <v>2782</v>
      </c>
      <c r="L14">
        <f t="shared" si="20"/>
        <v>3129</v>
      </c>
      <c r="M14">
        <f t="shared" si="20"/>
        <v>3476</v>
      </c>
      <c r="N14">
        <f t="shared" si="20"/>
        <v>3823</v>
      </c>
      <c r="O14">
        <f t="shared" si="20"/>
        <v>4170</v>
      </c>
      <c r="P14">
        <f t="shared" si="20"/>
        <v>4517</v>
      </c>
      <c r="U14">
        <f t="shared" si="13"/>
        <v>0.80068925904652499</v>
      </c>
      <c r="W14">
        <f t="shared" si="16"/>
        <v>0.87526959022286122</v>
      </c>
      <c r="AL14" t="s">
        <v>147</v>
      </c>
      <c r="AM14" s="33">
        <f t="shared" si="0"/>
        <v>0.56624864452404911</v>
      </c>
      <c r="AN14" s="33">
        <f t="shared" si="1"/>
        <v>0.81156658815770488</v>
      </c>
      <c r="AO14" s="33">
        <f t="shared" si="2"/>
        <v>0.87959747274293676</v>
      </c>
      <c r="AP14" s="33"/>
      <c r="AQ14" s="33">
        <f t="shared" si="3"/>
        <v>0.73712121212121207</v>
      </c>
      <c r="AR14" s="33">
        <f t="shared" si="4"/>
        <v>0.84137142857142855</v>
      </c>
      <c r="AS14" s="33">
        <f t="shared" si="5"/>
        <v>0.67527884169456276</v>
      </c>
      <c r="AT14" s="33">
        <f t="shared" si="6"/>
        <v>0.74824978135469633</v>
      </c>
      <c r="AU14" s="33"/>
      <c r="AV14" s="33">
        <f t="shared" si="7"/>
        <v>64359</v>
      </c>
      <c r="AW14" s="33">
        <f t="shared" si="8"/>
        <v>15840</v>
      </c>
      <c r="AX14" s="33"/>
      <c r="AY14" s="45">
        <f t="shared" si="9"/>
        <v>39375</v>
      </c>
      <c r="AZ14">
        <f t="shared" si="10"/>
        <v>13113</v>
      </c>
      <c r="BA14">
        <f t="shared" si="11"/>
        <v>32805</v>
      </c>
    </row>
    <row r="15" spans="1:53">
      <c r="A15" t="s">
        <v>139</v>
      </c>
      <c r="B15" t="s">
        <v>19</v>
      </c>
      <c r="C15">
        <v>7</v>
      </c>
      <c r="D15">
        <f t="shared" ref="D15:P15" si="21">C15+347</f>
        <v>354</v>
      </c>
      <c r="E15">
        <f t="shared" si="21"/>
        <v>701</v>
      </c>
      <c r="F15">
        <f t="shared" si="21"/>
        <v>1048</v>
      </c>
      <c r="G15">
        <f t="shared" si="21"/>
        <v>1395</v>
      </c>
      <c r="H15">
        <f t="shared" si="21"/>
        <v>1742</v>
      </c>
      <c r="I15">
        <f t="shared" si="21"/>
        <v>2089</v>
      </c>
      <c r="J15">
        <f t="shared" si="21"/>
        <v>2436</v>
      </c>
      <c r="K15">
        <f t="shared" si="21"/>
        <v>2783</v>
      </c>
      <c r="L15">
        <f t="shared" si="21"/>
        <v>3130</v>
      </c>
      <c r="M15">
        <f t="shared" si="21"/>
        <v>3477</v>
      </c>
      <c r="N15">
        <f t="shared" si="21"/>
        <v>3824</v>
      </c>
      <c r="O15">
        <f t="shared" si="21"/>
        <v>4171</v>
      </c>
      <c r="P15">
        <f t="shared" si="21"/>
        <v>4518</v>
      </c>
      <c r="S15">
        <f>D15/E15</f>
        <v>0.50499286733238236</v>
      </c>
      <c r="U15">
        <f t="shared" si="13"/>
        <v>0.80080367393800234</v>
      </c>
      <c r="W15">
        <f>J15/K15</f>
        <v>0.8753144089112469</v>
      </c>
      <c r="AL15" s="35" t="s">
        <v>47</v>
      </c>
      <c r="AM15" s="36">
        <f t="shared" si="0"/>
        <v>0.57265880225768306</v>
      </c>
      <c r="AN15" s="36">
        <f t="shared" si="1"/>
        <v>0.8127359945386432</v>
      </c>
      <c r="AO15" s="36">
        <f t="shared" si="2"/>
        <v>0.88009672326766741</v>
      </c>
      <c r="AP15" s="36"/>
      <c r="AQ15" s="36">
        <f t="shared" si="3"/>
        <v>0.73948948948948945</v>
      </c>
      <c r="AR15" s="36">
        <f t="shared" si="4"/>
        <v>0.84223687201636732</v>
      </c>
      <c r="AS15" s="36">
        <f t="shared" si="5"/>
        <v>0.69269739839816302</v>
      </c>
      <c r="AT15" s="36">
        <f t="shared" si="6"/>
        <v>0.75516384002133108</v>
      </c>
      <c r="AU15" s="36"/>
      <c r="AV15" s="36">
        <f t="shared" si="7"/>
        <v>64575</v>
      </c>
      <c r="AW15" s="36">
        <f t="shared" si="8"/>
        <v>15984</v>
      </c>
      <c r="AX15" s="36"/>
      <c r="AY15" s="46">
        <f t="shared" si="9"/>
        <v>39591</v>
      </c>
      <c r="AZ15">
        <f t="shared" si="10"/>
        <v>13185</v>
      </c>
      <c r="BA15">
        <f t="shared" si="11"/>
        <v>32985</v>
      </c>
    </row>
    <row r="16" spans="1:53">
      <c r="A16" t="s">
        <v>139</v>
      </c>
      <c r="B16" t="s">
        <v>18</v>
      </c>
      <c r="C16">
        <v>8</v>
      </c>
      <c r="D16">
        <f t="shared" ref="D16:P16" si="22">C16+347</f>
        <v>355</v>
      </c>
      <c r="E16">
        <f t="shared" si="22"/>
        <v>702</v>
      </c>
      <c r="F16">
        <f t="shared" si="22"/>
        <v>1049</v>
      </c>
      <c r="G16">
        <f t="shared" si="22"/>
        <v>1396</v>
      </c>
      <c r="H16">
        <f t="shared" si="22"/>
        <v>1743</v>
      </c>
      <c r="I16">
        <f t="shared" si="22"/>
        <v>2090</v>
      </c>
      <c r="J16">
        <f t="shared" si="22"/>
        <v>2437</v>
      </c>
      <c r="K16">
        <f t="shared" si="22"/>
        <v>2784</v>
      </c>
      <c r="L16">
        <f t="shared" si="22"/>
        <v>3131</v>
      </c>
      <c r="M16">
        <f t="shared" si="22"/>
        <v>3478</v>
      </c>
      <c r="N16">
        <f t="shared" si="22"/>
        <v>3825</v>
      </c>
      <c r="O16">
        <f t="shared" si="22"/>
        <v>4172</v>
      </c>
      <c r="P16">
        <f t="shared" si="22"/>
        <v>4519</v>
      </c>
      <c r="S16">
        <f t="shared" si="15"/>
        <v>0.50569800569800571</v>
      </c>
      <c r="U16">
        <f t="shared" si="13"/>
        <v>0.8009179575444636</v>
      </c>
      <c r="W16">
        <f t="shared" si="16"/>
        <v>0.8753591954022989</v>
      </c>
      <c r="AL16" t="s">
        <v>48</v>
      </c>
      <c r="AM16" s="33">
        <f t="shared" si="0"/>
        <v>0.5783705654702338</v>
      </c>
      <c r="AN16" s="33">
        <f t="shared" si="1"/>
        <v>0.81389105670615325</v>
      </c>
      <c r="AO16" s="33">
        <f t="shared" si="2"/>
        <v>0.88055074621789287</v>
      </c>
      <c r="AP16" s="33"/>
      <c r="AQ16" s="33">
        <f t="shared" si="3"/>
        <v>0.74181547619047616</v>
      </c>
      <c r="AR16" s="33">
        <f t="shared" si="4"/>
        <v>0.84309292335518882</v>
      </c>
      <c r="AS16" s="33">
        <f t="shared" si="5"/>
        <v>0.68304633935286474</v>
      </c>
      <c r="AT16" s="33">
        <f t="shared" si="6"/>
        <v>0.75358362751894625</v>
      </c>
      <c r="AU16" s="33"/>
      <c r="AV16" s="33">
        <f t="shared" si="7"/>
        <v>64791</v>
      </c>
      <c r="AW16" s="33">
        <f t="shared" si="8"/>
        <v>16128</v>
      </c>
      <c r="AX16" s="33"/>
      <c r="AY16" s="45">
        <f t="shared" si="9"/>
        <v>39807</v>
      </c>
      <c r="AZ16">
        <f t="shared" si="10"/>
        <v>13257</v>
      </c>
      <c r="BA16">
        <f t="shared" si="11"/>
        <v>33165</v>
      </c>
    </row>
    <row r="17" spans="1:53">
      <c r="A17" t="s">
        <v>139</v>
      </c>
      <c r="B17" t="s">
        <v>17</v>
      </c>
      <c r="C17">
        <v>9</v>
      </c>
      <c r="D17">
        <f t="shared" ref="D17:P17" si="23">C17+347</f>
        <v>356</v>
      </c>
      <c r="E17">
        <f t="shared" si="23"/>
        <v>703</v>
      </c>
      <c r="F17">
        <f t="shared" si="23"/>
        <v>1050</v>
      </c>
      <c r="G17">
        <f t="shared" si="23"/>
        <v>1397</v>
      </c>
      <c r="H17">
        <f t="shared" si="23"/>
        <v>1744</v>
      </c>
      <c r="I17">
        <f t="shared" si="23"/>
        <v>2091</v>
      </c>
      <c r="J17">
        <f t="shared" si="23"/>
        <v>2438</v>
      </c>
      <c r="K17">
        <f t="shared" si="23"/>
        <v>2785</v>
      </c>
      <c r="L17">
        <f t="shared" si="23"/>
        <v>3132</v>
      </c>
      <c r="M17">
        <f t="shared" si="23"/>
        <v>3479</v>
      </c>
      <c r="N17">
        <f t="shared" si="23"/>
        <v>3826</v>
      </c>
      <c r="O17">
        <f t="shared" si="23"/>
        <v>4173</v>
      </c>
      <c r="P17">
        <f t="shared" si="23"/>
        <v>4520</v>
      </c>
      <c r="S17">
        <f t="shared" si="15"/>
        <v>0.50640113798008535</v>
      </c>
      <c r="U17">
        <f t="shared" si="13"/>
        <v>0.80103211009174313</v>
      </c>
      <c r="W17">
        <f t="shared" si="16"/>
        <v>0.87540394973070013</v>
      </c>
      <c r="AL17" t="s">
        <v>49</v>
      </c>
      <c r="AM17" s="33">
        <f t="shared" si="0"/>
        <v>0.5849270418666308</v>
      </c>
      <c r="AN17" s="33">
        <f t="shared" si="1"/>
        <v>0.81517969478055985</v>
      </c>
      <c r="AO17" s="33">
        <f t="shared" si="2"/>
        <v>0.8810829055839946</v>
      </c>
      <c r="AP17" s="33"/>
      <c r="AQ17" s="33">
        <f t="shared" si="3"/>
        <v>0.74410029498525077</v>
      </c>
      <c r="AR17" s="33">
        <f t="shared" si="4"/>
        <v>0.84393973465257477</v>
      </c>
      <c r="AS17" s="33">
        <f t="shared" si="5"/>
        <v>0.68726155427282143</v>
      </c>
      <c r="AT17" s="33">
        <f t="shared" si="6"/>
        <v>0.75648346545538325</v>
      </c>
      <c r="AU17" s="33"/>
      <c r="AV17" s="33">
        <f t="shared" si="7"/>
        <v>65007</v>
      </c>
      <c r="AW17" s="33">
        <f t="shared" si="8"/>
        <v>16272</v>
      </c>
      <c r="AX17" s="33"/>
      <c r="AY17" s="45">
        <f t="shared" si="9"/>
        <v>40023</v>
      </c>
      <c r="AZ17">
        <f t="shared" si="10"/>
        <v>13329</v>
      </c>
      <c r="BA17">
        <f t="shared" si="11"/>
        <v>33345</v>
      </c>
    </row>
    <row r="18" spans="1:53">
      <c r="A18" t="s">
        <v>140</v>
      </c>
      <c r="B18" t="s">
        <v>16</v>
      </c>
      <c r="C18">
        <v>10</v>
      </c>
      <c r="D18">
        <f t="shared" ref="D18:P18" si="24">C18+347</f>
        <v>357</v>
      </c>
      <c r="E18">
        <f t="shared" si="24"/>
        <v>704</v>
      </c>
      <c r="F18">
        <f t="shared" si="24"/>
        <v>1051</v>
      </c>
      <c r="G18">
        <f t="shared" si="24"/>
        <v>1398</v>
      </c>
      <c r="H18">
        <f t="shared" si="24"/>
        <v>1745</v>
      </c>
      <c r="I18">
        <f t="shared" si="24"/>
        <v>2092</v>
      </c>
      <c r="J18">
        <f t="shared" si="24"/>
        <v>2439</v>
      </c>
      <c r="K18">
        <f t="shared" si="24"/>
        <v>2786</v>
      </c>
      <c r="L18">
        <f t="shared" si="24"/>
        <v>3133</v>
      </c>
      <c r="M18">
        <f t="shared" si="24"/>
        <v>3480</v>
      </c>
      <c r="N18">
        <f t="shared" si="24"/>
        <v>3827</v>
      </c>
      <c r="O18">
        <f t="shared" si="24"/>
        <v>4174</v>
      </c>
      <c r="P18">
        <f t="shared" si="24"/>
        <v>4521</v>
      </c>
      <c r="S18">
        <f t="shared" si="15"/>
        <v>0.50710227272727271</v>
      </c>
      <c r="U18">
        <f t="shared" si="13"/>
        <v>0.80114613180515759</v>
      </c>
      <c r="W18">
        <f t="shared" si="16"/>
        <v>0.875448671931084</v>
      </c>
      <c r="AL18" t="s">
        <v>50</v>
      </c>
      <c r="AM18" s="33">
        <f t="shared" si="0"/>
        <v>0.59080046418860155</v>
      </c>
      <c r="AN18" s="33">
        <f t="shared" si="1"/>
        <v>0.81624638070184885</v>
      </c>
      <c r="AO18" s="33">
        <f t="shared" si="2"/>
        <v>0.88154566153913105</v>
      </c>
      <c r="AP18" s="33"/>
      <c r="AQ18" s="33">
        <f t="shared" si="3"/>
        <v>0.74634502923976609</v>
      </c>
      <c r="AR18" s="33">
        <f t="shared" si="4"/>
        <v>0.84477745470811894</v>
      </c>
      <c r="AS18" s="33">
        <f t="shared" si="5"/>
        <v>0.71604819558485</v>
      </c>
      <c r="AT18" s="33">
        <f t="shared" si="6"/>
        <v>0.7751544334256647</v>
      </c>
      <c r="AU18" s="33"/>
      <c r="AV18" s="33">
        <f t="shared" si="7"/>
        <v>65223</v>
      </c>
      <c r="AW18" s="33">
        <f t="shared" si="8"/>
        <v>16416</v>
      </c>
      <c r="AX18" s="33"/>
      <c r="AY18" s="45">
        <f t="shared" si="9"/>
        <v>40239</v>
      </c>
      <c r="AZ18">
        <f t="shared" si="10"/>
        <v>13401</v>
      </c>
      <c r="BA18">
        <f t="shared" si="11"/>
        <v>33525</v>
      </c>
    </row>
    <row r="19" spans="1:53">
      <c r="A19" t="s">
        <v>140</v>
      </c>
      <c r="B19" t="s">
        <v>15</v>
      </c>
      <c r="C19">
        <v>11</v>
      </c>
      <c r="D19">
        <f t="shared" ref="D19:P19" si="25">C19+347</f>
        <v>358</v>
      </c>
      <c r="E19">
        <f t="shared" si="25"/>
        <v>705</v>
      </c>
      <c r="F19">
        <f t="shared" si="25"/>
        <v>1052</v>
      </c>
      <c r="G19">
        <f t="shared" si="25"/>
        <v>1399</v>
      </c>
      <c r="H19">
        <f t="shared" si="25"/>
        <v>1746</v>
      </c>
      <c r="I19">
        <f t="shared" si="25"/>
        <v>2093</v>
      </c>
      <c r="J19">
        <f t="shared" si="25"/>
        <v>2440</v>
      </c>
      <c r="K19">
        <f t="shared" si="25"/>
        <v>2787</v>
      </c>
      <c r="L19">
        <f t="shared" si="25"/>
        <v>3134</v>
      </c>
      <c r="M19">
        <f t="shared" si="25"/>
        <v>3481</v>
      </c>
      <c r="N19">
        <f t="shared" si="25"/>
        <v>3828</v>
      </c>
      <c r="O19">
        <f t="shared" si="25"/>
        <v>4175</v>
      </c>
      <c r="P19">
        <f t="shared" si="25"/>
        <v>4522</v>
      </c>
      <c r="S19">
        <f t="shared" si="15"/>
        <v>0.50780141843971627</v>
      </c>
      <c r="U19">
        <f t="shared" si="13"/>
        <v>0.80126002290950749</v>
      </c>
      <c r="W19">
        <f t="shared" si="16"/>
        <v>0.87549336203803374</v>
      </c>
      <c r="AL19" t="s">
        <v>51</v>
      </c>
      <c r="AM19" s="33">
        <f t="shared" si="0"/>
        <v>0.59627531120208654</v>
      </c>
      <c r="AN19" s="33">
        <f t="shared" si="1"/>
        <v>0.8174643913510018</v>
      </c>
      <c r="AO19" s="33">
        <f t="shared" si="2"/>
        <v>0.88203293660677662</v>
      </c>
      <c r="AP19" s="33"/>
      <c r="AQ19" s="33">
        <f t="shared" si="3"/>
        <v>0.74855072463768113</v>
      </c>
      <c r="AR19" s="33">
        <f t="shared" si="4"/>
        <v>0.84560622914349282</v>
      </c>
      <c r="AS19" s="33">
        <f t="shared" si="5"/>
        <v>0.69681580217886618</v>
      </c>
      <c r="AT19" s="33">
        <f t="shared" si="6"/>
        <v>0.76218655550636383</v>
      </c>
      <c r="AU19" s="33"/>
      <c r="AV19" s="33">
        <f t="shared" si="7"/>
        <v>65439</v>
      </c>
      <c r="AW19" s="33">
        <f t="shared" si="8"/>
        <v>16560</v>
      </c>
      <c r="AX19" s="33"/>
      <c r="AY19" s="45">
        <f t="shared" si="9"/>
        <v>40455</v>
      </c>
      <c r="AZ19">
        <f t="shared" si="10"/>
        <v>13473</v>
      </c>
      <c r="BA19">
        <f t="shared" si="11"/>
        <v>33705</v>
      </c>
    </row>
    <row r="20" spans="1:53">
      <c r="A20" t="s">
        <v>140</v>
      </c>
      <c r="B20" t="s">
        <v>14</v>
      </c>
      <c r="C20">
        <v>12</v>
      </c>
      <c r="D20">
        <f t="shared" ref="D20:P20" si="26">C20+347</f>
        <v>359</v>
      </c>
      <c r="E20">
        <f t="shared" si="26"/>
        <v>706</v>
      </c>
      <c r="F20">
        <f t="shared" si="26"/>
        <v>1053</v>
      </c>
      <c r="G20">
        <f t="shared" si="26"/>
        <v>1400</v>
      </c>
      <c r="H20">
        <f t="shared" si="26"/>
        <v>1747</v>
      </c>
      <c r="I20">
        <f t="shared" si="26"/>
        <v>2094</v>
      </c>
      <c r="J20">
        <f t="shared" si="26"/>
        <v>2441</v>
      </c>
      <c r="K20">
        <f t="shared" si="26"/>
        <v>2788</v>
      </c>
      <c r="L20">
        <f t="shared" si="26"/>
        <v>3135</v>
      </c>
      <c r="M20">
        <f t="shared" si="26"/>
        <v>3482</v>
      </c>
      <c r="N20">
        <f t="shared" si="26"/>
        <v>3829</v>
      </c>
      <c r="O20">
        <f t="shared" si="26"/>
        <v>4176</v>
      </c>
      <c r="P20">
        <f t="shared" si="26"/>
        <v>4523</v>
      </c>
      <c r="S20">
        <f t="shared" si="15"/>
        <v>0.50849858356940514</v>
      </c>
      <c r="U20">
        <f t="shared" si="13"/>
        <v>0.80137378362907841</v>
      </c>
      <c r="W20">
        <f t="shared" si="16"/>
        <v>0.87553802008608317</v>
      </c>
      <c r="AL20" t="s">
        <v>52</v>
      </c>
      <c r="AM20" s="33">
        <f t="shared" si="0"/>
        <v>0.60183438605547712</v>
      </c>
      <c r="AN20" s="33">
        <f t="shared" si="1"/>
        <v>0.81856194682192163</v>
      </c>
      <c r="AO20" s="33">
        <f t="shared" si="2"/>
        <v>0.88251223429063996</v>
      </c>
      <c r="AP20" s="33"/>
      <c r="AQ20" s="33">
        <f t="shared" si="3"/>
        <v>0.75071839080459768</v>
      </c>
      <c r="AR20" s="33">
        <f t="shared" si="4"/>
        <v>0.84642620048683337</v>
      </c>
      <c r="AS20" s="33">
        <f t="shared" si="5"/>
        <v>0.71019816643869937</v>
      </c>
      <c r="AT20" s="33">
        <f t="shared" si="6"/>
        <v>0.76763618905601283</v>
      </c>
      <c r="AU20" s="33"/>
      <c r="AV20" s="33">
        <f t="shared" si="7"/>
        <v>65655</v>
      </c>
      <c r="AW20" s="33">
        <f t="shared" si="8"/>
        <v>16704</v>
      </c>
      <c r="AX20" s="33"/>
      <c r="AY20" s="45">
        <f t="shared" si="9"/>
        <v>40671</v>
      </c>
      <c r="AZ20">
        <f t="shared" si="10"/>
        <v>13545</v>
      </c>
      <c r="BA20">
        <f t="shared" si="11"/>
        <v>33885</v>
      </c>
    </row>
    <row r="21" spans="1:53">
      <c r="A21" t="s">
        <v>140</v>
      </c>
      <c r="B21" t="s">
        <v>25</v>
      </c>
      <c r="C21">
        <v>13</v>
      </c>
      <c r="D21">
        <f t="shared" ref="D21:P21" si="27">C21+347</f>
        <v>360</v>
      </c>
      <c r="E21">
        <f t="shared" si="27"/>
        <v>707</v>
      </c>
      <c r="F21">
        <f t="shared" si="27"/>
        <v>1054</v>
      </c>
      <c r="G21">
        <f t="shared" si="27"/>
        <v>1401</v>
      </c>
      <c r="H21">
        <f t="shared" si="27"/>
        <v>1748</v>
      </c>
      <c r="I21">
        <f t="shared" si="27"/>
        <v>2095</v>
      </c>
      <c r="J21">
        <f t="shared" si="27"/>
        <v>2442</v>
      </c>
      <c r="K21">
        <f t="shared" si="27"/>
        <v>2789</v>
      </c>
      <c r="L21">
        <f t="shared" si="27"/>
        <v>3136</v>
      </c>
      <c r="M21">
        <f t="shared" si="27"/>
        <v>3483</v>
      </c>
      <c r="N21">
        <f t="shared" si="27"/>
        <v>3830</v>
      </c>
      <c r="O21">
        <f t="shared" si="27"/>
        <v>4177</v>
      </c>
      <c r="P21">
        <f t="shared" si="27"/>
        <v>4524</v>
      </c>
      <c r="R21" t="str">
        <f>A21</f>
        <v>1992年</v>
      </c>
      <c r="S21">
        <f t="shared" si="15"/>
        <v>0.50919377652050923</v>
      </c>
      <c r="T21">
        <f>AVERAGE(S27:S32)</f>
        <v>0.51536123778874843</v>
      </c>
      <c r="U21">
        <f t="shared" si="13"/>
        <v>0.80148741418764302</v>
      </c>
      <c r="V21">
        <f>AVERAGE(U27:U32)</f>
        <v>0.80244786334450813</v>
      </c>
      <c r="W21">
        <f t="shared" si="16"/>
        <v>0.8755826461097167</v>
      </c>
      <c r="X21">
        <f>AVERAGE(W27:W32)</f>
        <v>0.8759606329497136</v>
      </c>
      <c r="Z21">
        <f>SUM(D27:D32,G27:G32)/SUM(E27:E32,H27:H32)</f>
        <v>0.71925566343042069</v>
      </c>
      <c r="AA21">
        <f>SUM(D27:D32,G27:G32,M27:M32)/SUM(E27:E32,H27:H32,N27:N32)</f>
        <v>0.8350368433563109</v>
      </c>
      <c r="AB21">
        <f>AVERAGE(S27:U32)</f>
        <v>0.67195394263734454</v>
      </c>
      <c r="AC21">
        <f>AVERAGE(S27:W32)</f>
        <v>0.74395630392406287</v>
      </c>
      <c r="AE21">
        <f>SUM(J27:J32,M27:M32,P27:P32)</f>
        <v>62847</v>
      </c>
      <c r="AF21">
        <f>SUM(D27:D32,G27:G32,P27:P32)</f>
        <v>37863</v>
      </c>
      <c r="AG21">
        <f>SUM(E27:E32,H27:H32)</f>
        <v>14832</v>
      </c>
      <c r="AH21">
        <f>SUM($D27:$D28,$G27:$G28,$P27:$P28)</f>
        <v>12609</v>
      </c>
      <c r="AI21">
        <f>SUM($D27:$D31,$G27:$G31,$P27:$P31)</f>
        <v>31545</v>
      </c>
      <c r="AL21" t="s">
        <v>53</v>
      </c>
      <c r="AM21" s="33">
        <f t="shared" si="0"/>
        <v>0.6072424486702046</v>
      </c>
      <c r="AN21" s="33">
        <f t="shared" si="1"/>
        <v>0.81974016245037973</v>
      </c>
      <c r="AO21" s="33">
        <f t="shared" si="2"/>
        <v>0.88298765298077397</v>
      </c>
      <c r="AP21" s="33"/>
      <c r="AQ21" s="33">
        <f t="shared" si="3"/>
        <v>0.7528490028490028</v>
      </c>
      <c r="AR21" s="33">
        <f t="shared" si="4"/>
        <v>0.84723750825445743</v>
      </c>
      <c r="AS21" s="33">
        <f t="shared" si="5"/>
        <v>0.70383231857028428</v>
      </c>
      <c r="AT21" s="33">
        <f t="shared" si="6"/>
        <v>0.76706361306810411</v>
      </c>
      <c r="AU21" s="33"/>
      <c r="AV21" s="33">
        <f t="shared" si="7"/>
        <v>65871</v>
      </c>
      <c r="AW21" s="33">
        <f t="shared" si="8"/>
        <v>16848</v>
      </c>
      <c r="AX21" s="33"/>
      <c r="AY21" s="45">
        <f t="shared" si="9"/>
        <v>40887</v>
      </c>
      <c r="AZ21">
        <f t="shared" si="10"/>
        <v>13617</v>
      </c>
      <c r="BA21">
        <f t="shared" si="11"/>
        <v>34065</v>
      </c>
    </row>
    <row r="22" spans="1:53">
      <c r="A22" t="s">
        <v>140</v>
      </c>
      <c r="B22" t="s">
        <v>24</v>
      </c>
      <c r="C22">
        <v>14</v>
      </c>
      <c r="D22">
        <f t="shared" ref="D22:P22" si="28">C22+347</f>
        <v>361</v>
      </c>
      <c r="E22">
        <f t="shared" si="28"/>
        <v>708</v>
      </c>
      <c r="F22">
        <f t="shared" si="28"/>
        <v>1055</v>
      </c>
      <c r="G22">
        <f t="shared" si="28"/>
        <v>1402</v>
      </c>
      <c r="H22">
        <f t="shared" si="28"/>
        <v>1749</v>
      </c>
      <c r="I22">
        <f t="shared" si="28"/>
        <v>2096</v>
      </c>
      <c r="J22">
        <f t="shared" si="28"/>
        <v>2443</v>
      </c>
      <c r="K22">
        <f t="shared" si="28"/>
        <v>2790</v>
      </c>
      <c r="L22">
        <f t="shared" si="28"/>
        <v>3137</v>
      </c>
      <c r="M22">
        <f t="shared" si="28"/>
        <v>3484</v>
      </c>
      <c r="N22">
        <f t="shared" si="28"/>
        <v>3831</v>
      </c>
      <c r="O22">
        <f t="shared" si="28"/>
        <v>4178</v>
      </c>
      <c r="P22">
        <f t="shared" si="28"/>
        <v>4525</v>
      </c>
      <c r="S22">
        <f t="shared" si="15"/>
        <v>0.50988700564971756</v>
      </c>
      <c r="U22">
        <f t="shared" si="13"/>
        <v>0.80160091480846196</v>
      </c>
      <c r="W22">
        <f t="shared" ref="W22:W85" si="29">J22/K22</f>
        <v>0.87562724014336912</v>
      </c>
      <c r="AL22" t="s">
        <v>54</v>
      </c>
      <c r="AM22" s="33">
        <f t="shared" si="0"/>
        <v>0.613154640456404</v>
      </c>
      <c r="AN22" s="33">
        <f t="shared" si="1"/>
        <v>0.82085689986075749</v>
      </c>
      <c r="AO22" s="33">
        <f t="shared" si="2"/>
        <v>0.88347881858473232</v>
      </c>
      <c r="AP22" s="33"/>
      <c r="AQ22" s="33">
        <f t="shared" si="3"/>
        <v>0.75494350282485878</v>
      </c>
      <c r="AR22" s="33">
        <f t="shared" si="4"/>
        <v>0.84804028902999784</v>
      </c>
      <c r="AS22" s="33">
        <f t="shared" si="5"/>
        <v>0.74296855258412475</v>
      </c>
      <c r="AT22" s="33">
        <f t="shared" si="6"/>
        <v>0.79701096258435844</v>
      </c>
      <c r="AU22" s="33"/>
      <c r="AV22" s="33">
        <f t="shared" si="7"/>
        <v>66087</v>
      </c>
      <c r="AW22" s="33">
        <f t="shared" si="8"/>
        <v>16992</v>
      </c>
      <c r="AX22" s="33"/>
      <c r="AY22" s="45">
        <f t="shared" si="9"/>
        <v>41103</v>
      </c>
      <c r="AZ22">
        <f t="shared" si="10"/>
        <v>13689</v>
      </c>
      <c r="BA22">
        <f t="shared" si="11"/>
        <v>34245</v>
      </c>
    </row>
    <row r="23" spans="1:53">
      <c r="A23" t="s">
        <v>140</v>
      </c>
      <c r="B23" t="s">
        <v>23</v>
      </c>
      <c r="C23">
        <v>15</v>
      </c>
      <c r="D23">
        <f t="shared" ref="D23:P23" si="30">C23+347</f>
        <v>362</v>
      </c>
      <c r="E23">
        <f t="shared" si="30"/>
        <v>709</v>
      </c>
      <c r="F23">
        <f t="shared" si="30"/>
        <v>1056</v>
      </c>
      <c r="G23">
        <f t="shared" si="30"/>
        <v>1403</v>
      </c>
      <c r="H23">
        <f t="shared" si="30"/>
        <v>1750</v>
      </c>
      <c r="I23">
        <f t="shared" si="30"/>
        <v>2097</v>
      </c>
      <c r="J23">
        <f t="shared" si="30"/>
        <v>2444</v>
      </c>
      <c r="K23">
        <f t="shared" si="30"/>
        <v>2791</v>
      </c>
      <c r="L23">
        <f t="shared" si="30"/>
        <v>3138</v>
      </c>
      <c r="M23">
        <f t="shared" si="30"/>
        <v>3485</v>
      </c>
      <c r="N23">
        <f t="shared" si="30"/>
        <v>3832</v>
      </c>
      <c r="O23">
        <f t="shared" si="30"/>
        <v>4179</v>
      </c>
      <c r="P23">
        <f t="shared" si="30"/>
        <v>4526</v>
      </c>
      <c r="S23">
        <f t="shared" si="15"/>
        <v>0.51057827926657262</v>
      </c>
      <c r="U23">
        <f t="shared" si="13"/>
        <v>0.80171428571428571</v>
      </c>
      <c r="W23">
        <f t="shared" si="29"/>
        <v>0.87567180222142604</v>
      </c>
      <c r="AL23" t="s">
        <v>55</v>
      </c>
      <c r="AM23" s="33">
        <f t="shared" si="0"/>
        <v>0.61784048264043956</v>
      </c>
      <c r="AN23" s="33">
        <f t="shared" si="1"/>
        <v>0.82200558393009882</v>
      </c>
      <c r="AO23" s="33">
        <f t="shared" si="2"/>
        <v>0.8839464623318406</v>
      </c>
      <c r="AP23" s="33"/>
      <c r="AQ23" s="33">
        <f t="shared" si="3"/>
        <v>0.75700280112044815</v>
      </c>
      <c r="AR23" s="33">
        <f t="shared" si="4"/>
        <v>0.8488346765410586</v>
      </c>
      <c r="AS23" s="33">
        <f t="shared" si="5"/>
        <v>0.70858052765806578</v>
      </c>
      <c r="AT23" s="33">
        <f t="shared" si="6"/>
        <v>0.77121121861298558</v>
      </c>
      <c r="AU23" s="33"/>
      <c r="AV23" s="33">
        <f t="shared" si="7"/>
        <v>66303</v>
      </c>
      <c r="AW23" s="33">
        <f t="shared" si="8"/>
        <v>17136</v>
      </c>
      <c r="AX23" s="33"/>
      <c r="AY23" s="45">
        <f t="shared" si="9"/>
        <v>41319</v>
      </c>
      <c r="AZ23">
        <f t="shared" si="10"/>
        <v>13761</v>
      </c>
      <c r="BA23">
        <f t="shared" si="11"/>
        <v>34425</v>
      </c>
    </row>
    <row r="24" spans="1:53">
      <c r="A24" t="s">
        <v>140</v>
      </c>
      <c r="B24" t="s">
        <v>22</v>
      </c>
      <c r="C24">
        <v>16</v>
      </c>
      <c r="D24">
        <f t="shared" ref="D24:P24" si="31">C24+347</f>
        <v>363</v>
      </c>
      <c r="E24">
        <f t="shared" si="31"/>
        <v>710</v>
      </c>
      <c r="F24">
        <f t="shared" si="31"/>
        <v>1057</v>
      </c>
      <c r="G24">
        <f t="shared" si="31"/>
        <v>1404</v>
      </c>
      <c r="H24">
        <f t="shared" si="31"/>
        <v>1751</v>
      </c>
      <c r="I24">
        <f t="shared" si="31"/>
        <v>2098</v>
      </c>
      <c r="J24">
        <f t="shared" si="31"/>
        <v>2445</v>
      </c>
      <c r="K24">
        <f t="shared" si="31"/>
        <v>2792</v>
      </c>
      <c r="L24">
        <f t="shared" si="31"/>
        <v>3139</v>
      </c>
      <c r="M24">
        <f t="shared" si="31"/>
        <v>3486</v>
      </c>
      <c r="N24">
        <f t="shared" si="31"/>
        <v>3833</v>
      </c>
      <c r="O24">
        <f t="shared" si="31"/>
        <v>4180</v>
      </c>
      <c r="P24">
        <f t="shared" si="31"/>
        <v>4527</v>
      </c>
      <c r="S24">
        <f t="shared" si="15"/>
        <v>0.5112676056338028</v>
      </c>
      <c r="U24">
        <f t="shared" si="13"/>
        <v>0.80182752712735583</v>
      </c>
      <c r="W24">
        <f t="shared" si="29"/>
        <v>0.87571633237822355</v>
      </c>
      <c r="AL24" t="s">
        <v>56</v>
      </c>
      <c r="AM24" s="33">
        <f t="shared" si="0"/>
        <v>0.62261968781014754</v>
      </c>
      <c r="AN24" s="33">
        <f t="shared" si="1"/>
        <v>0.82304930340152627</v>
      </c>
      <c r="AO24" s="33">
        <f t="shared" si="2"/>
        <v>0.88439110033603274</v>
      </c>
      <c r="AP24" s="33"/>
      <c r="AQ24" s="33">
        <f t="shared" si="3"/>
        <v>0.75902777777777775</v>
      </c>
      <c r="AR24" s="33">
        <f t="shared" si="4"/>
        <v>0.84962080173347776</v>
      </c>
      <c r="AS24" s="33">
        <f t="shared" si="5"/>
        <v>0.70279153404669892</v>
      </c>
      <c r="AT24" s="33">
        <f t="shared" si="6"/>
        <v>0.77089137140519914</v>
      </c>
      <c r="AU24" s="33"/>
      <c r="AV24" s="33">
        <f t="shared" si="7"/>
        <v>66519</v>
      </c>
      <c r="AW24" s="33">
        <f t="shared" si="8"/>
        <v>17280</v>
      </c>
      <c r="AX24" s="33"/>
      <c r="AY24" s="45">
        <f t="shared" si="9"/>
        <v>41535</v>
      </c>
      <c r="AZ24">
        <f t="shared" si="10"/>
        <v>13833</v>
      </c>
      <c r="BA24">
        <f t="shared" si="11"/>
        <v>34605</v>
      </c>
    </row>
    <row r="25" spans="1:53">
      <c r="A25" t="s">
        <v>140</v>
      </c>
      <c r="B25" t="s">
        <v>21</v>
      </c>
      <c r="C25">
        <v>17</v>
      </c>
      <c r="D25">
        <f t="shared" ref="D25:P25" si="32">C25+347</f>
        <v>364</v>
      </c>
      <c r="E25">
        <f t="shared" si="32"/>
        <v>711</v>
      </c>
      <c r="F25">
        <f t="shared" si="32"/>
        <v>1058</v>
      </c>
      <c r="G25">
        <f t="shared" si="32"/>
        <v>1405</v>
      </c>
      <c r="H25">
        <f t="shared" si="32"/>
        <v>1752</v>
      </c>
      <c r="I25">
        <f t="shared" si="32"/>
        <v>2099</v>
      </c>
      <c r="J25">
        <f t="shared" si="32"/>
        <v>2446</v>
      </c>
      <c r="K25">
        <f t="shared" si="32"/>
        <v>2793</v>
      </c>
      <c r="L25">
        <f t="shared" si="32"/>
        <v>3140</v>
      </c>
      <c r="M25">
        <f t="shared" si="32"/>
        <v>3487</v>
      </c>
      <c r="N25">
        <f t="shared" si="32"/>
        <v>3834</v>
      </c>
      <c r="O25">
        <f t="shared" si="32"/>
        <v>4181</v>
      </c>
      <c r="P25">
        <f t="shared" si="32"/>
        <v>4528</v>
      </c>
      <c r="S25">
        <f t="shared" si="15"/>
        <v>0.51195499296765123</v>
      </c>
      <c r="U25">
        <f t="shared" si="13"/>
        <v>0.8019406392694064</v>
      </c>
      <c r="W25">
        <f t="shared" si="29"/>
        <v>0.87576083064804866</v>
      </c>
      <c r="AL25" t="s">
        <v>57</v>
      </c>
      <c r="AM25" s="33">
        <f t="shared" si="0"/>
        <v>0.62748130282881043</v>
      </c>
      <c r="AN25" s="33">
        <f t="shared" si="1"/>
        <v>0.82417019945817527</v>
      </c>
      <c r="AO25" s="33">
        <f t="shared" si="2"/>
        <v>0.8848514645931731</v>
      </c>
      <c r="AP25" s="33"/>
      <c r="AQ25" s="33">
        <f t="shared" si="3"/>
        <v>0.76101928374655647</v>
      </c>
      <c r="AR25" s="33">
        <f t="shared" si="4"/>
        <v>0.85039879284328523</v>
      </c>
      <c r="AS25" s="33">
        <f t="shared" si="5"/>
        <v>0.70615686148055645</v>
      </c>
      <c r="AT25" s="33">
        <f t="shared" si="6"/>
        <v>0.77316733764778756</v>
      </c>
      <c r="AU25" s="33"/>
      <c r="AV25" s="33">
        <f t="shared" si="7"/>
        <v>66735</v>
      </c>
      <c r="AW25" s="33">
        <f t="shared" si="8"/>
        <v>17424</v>
      </c>
      <c r="AX25" s="33"/>
      <c r="AY25" s="45">
        <f t="shared" si="9"/>
        <v>41751</v>
      </c>
      <c r="AZ25">
        <f t="shared" si="10"/>
        <v>13905</v>
      </c>
      <c r="BA25">
        <f t="shared" si="11"/>
        <v>34785</v>
      </c>
    </row>
    <row r="26" spans="1:53">
      <c r="A26" t="s">
        <v>140</v>
      </c>
      <c r="B26" t="s">
        <v>20</v>
      </c>
      <c r="C26">
        <v>18</v>
      </c>
      <c r="D26">
        <f t="shared" ref="D26:P26" si="33">C26+347</f>
        <v>365</v>
      </c>
      <c r="E26">
        <f t="shared" si="33"/>
        <v>712</v>
      </c>
      <c r="F26">
        <f t="shared" si="33"/>
        <v>1059</v>
      </c>
      <c r="G26">
        <f t="shared" si="33"/>
        <v>1406</v>
      </c>
      <c r="H26">
        <f t="shared" si="33"/>
        <v>1753</v>
      </c>
      <c r="I26">
        <f t="shared" si="33"/>
        <v>2100</v>
      </c>
      <c r="J26">
        <f t="shared" si="33"/>
        <v>2447</v>
      </c>
      <c r="K26">
        <f t="shared" si="33"/>
        <v>2794</v>
      </c>
      <c r="L26">
        <f t="shared" si="33"/>
        <v>3141</v>
      </c>
      <c r="M26">
        <f t="shared" si="33"/>
        <v>3488</v>
      </c>
      <c r="N26">
        <f t="shared" si="33"/>
        <v>3835</v>
      </c>
      <c r="O26">
        <f t="shared" si="33"/>
        <v>4182</v>
      </c>
      <c r="P26">
        <f t="shared" si="33"/>
        <v>4529</v>
      </c>
      <c r="U26">
        <f t="shared" si="13"/>
        <v>0.80205362236166566</v>
      </c>
      <c r="W26">
        <f t="shared" si="29"/>
        <v>0.87580529706513954</v>
      </c>
      <c r="AL26" t="s">
        <v>58</v>
      </c>
      <c r="AM26" s="33">
        <f t="shared" si="0"/>
        <v>0.63260933168428823</v>
      </c>
      <c r="AN26" s="33">
        <f t="shared" si="1"/>
        <v>0.82518882814497441</v>
      </c>
      <c r="AO26" s="33">
        <f t="shared" si="2"/>
        <v>0.88532713952685926</v>
      </c>
      <c r="AP26" s="33"/>
      <c r="AQ26" s="33">
        <f t="shared" si="3"/>
        <v>0.76297814207650272</v>
      </c>
      <c r="AR26" s="33">
        <f t="shared" si="4"/>
        <v>0.85116877546643788</v>
      </c>
      <c r="AS26" s="33">
        <f t="shared" si="5"/>
        <v>0.73959794082911401</v>
      </c>
      <c r="AT26" s="33">
        <f t="shared" si="6"/>
        <v>0.79164408322116586</v>
      </c>
      <c r="AU26" s="33"/>
      <c r="AV26" s="33">
        <f t="shared" si="7"/>
        <v>66951</v>
      </c>
      <c r="AW26" s="33">
        <f t="shared" si="8"/>
        <v>17568</v>
      </c>
      <c r="AX26" s="33"/>
      <c r="AY26" s="45">
        <f>SUMIF($R:$R,$AL26,AF:AF)</f>
        <v>41967</v>
      </c>
      <c r="AZ26">
        <f t="shared" si="10"/>
        <v>13977</v>
      </c>
      <c r="BA26">
        <f t="shared" si="11"/>
        <v>34965</v>
      </c>
    </row>
    <row r="27" spans="1:53">
      <c r="A27" t="s">
        <v>140</v>
      </c>
      <c r="B27" t="s">
        <v>19</v>
      </c>
      <c r="C27">
        <v>19</v>
      </c>
      <c r="D27">
        <f t="shared" ref="D27:P27" si="34">C27+347</f>
        <v>366</v>
      </c>
      <c r="E27">
        <f t="shared" si="34"/>
        <v>713</v>
      </c>
      <c r="F27">
        <f t="shared" si="34"/>
        <v>1060</v>
      </c>
      <c r="G27">
        <f t="shared" si="34"/>
        <v>1407</v>
      </c>
      <c r="H27">
        <f t="shared" si="34"/>
        <v>1754</v>
      </c>
      <c r="I27">
        <f t="shared" si="34"/>
        <v>2101</v>
      </c>
      <c r="J27">
        <f t="shared" si="34"/>
        <v>2448</v>
      </c>
      <c r="K27">
        <f t="shared" si="34"/>
        <v>2795</v>
      </c>
      <c r="L27">
        <f t="shared" si="34"/>
        <v>3142</v>
      </c>
      <c r="M27">
        <f t="shared" si="34"/>
        <v>3489</v>
      </c>
      <c r="N27">
        <f t="shared" si="34"/>
        <v>3836</v>
      </c>
      <c r="O27">
        <f t="shared" si="34"/>
        <v>4183</v>
      </c>
      <c r="P27">
        <f t="shared" si="34"/>
        <v>4530</v>
      </c>
      <c r="U27">
        <f t="shared" si="13"/>
        <v>0.80216647662485752</v>
      </c>
      <c r="W27">
        <f t="shared" si="29"/>
        <v>0.87584973166368518</v>
      </c>
      <c r="AL27" t="s">
        <v>59</v>
      </c>
      <c r="AM27" s="33">
        <f t="shared" si="0"/>
        <v>0.63702849439772236</v>
      </c>
      <c r="AN27" s="33">
        <f t="shared" si="1"/>
        <v>0.82628279914435099</v>
      </c>
      <c r="AO27" s="33">
        <f t="shared" si="2"/>
        <v>0.88578009374780886</v>
      </c>
      <c r="AP27" s="33"/>
      <c r="AQ27" s="33">
        <f t="shared" si="3"/>
        <v>0.76490514905149054</v>
      </c>
      <c r="AR27" s="33">
        <f t="shared" si="4"/>
        <v>0.85193087262641354</v>
      </c>
      <c r="AS27" s="33">
        <f t="shared" si="5"/>
        <v>0.72114151872955723</v>
      </c>
      <c r="AT27" s="33">
        <f t="shared" si="6"/>
        <v>0.77994100980750447</v>
      </c>
      <c r="AU27" s="33"/>
      <c r="AV27" s="33">
        <f t="shared" si="7"/>
        <v>67167</v>
      </c>
      <c r="AW27" s="33">
        <f t="shared" si="8"/>
        <v>17712</v>
      </c>
      <c r="AX27" s="33"/>
      <c r="AY27" s="45">
        <f t="shared" si="9"/>
        <v>42183</v>
      </c>
      <c r="AZ27">
        <f t="shared" si="10"/>
        <v>14049</v>
      </c>
      <c r="BA27">
        <f t="shared" si="11"/>
        <v>35145</v>
      </c>
    </row>
    <row r="28" spans="1:53">
      <c r="A28" t="s">
        <v>140</v>
      </c>
      <c r="B28" t="s">
        <v>18</v>
      </c>
      <c r="C28">
        <v>20</v>
      </c>
      <c r="D28">
        <f t="shared" ref="D28:P28" si="35">C28+347</f>
        <v>367</v>
      </c>
      <c r="E28">
        <f t="shared" si="35"/>
        <v>714</v>
      </c>
      <c r="F28">
        <f t="shared" si="35"/>
        <v>1061</v>
      </c>
      <c r="G28">
        <f t="shared" si="35"/>
        <v>1408</v>
      </c>
      <c r="H28">
        <f t="shared" si="35"/>
        <v>1755</v>
      </c>
      <c r="I28">
        <f t="shared" si="35"/>
        <v>2102</v>
      </c>
      <c r="J28">
        <f t="shared" si="35"/>
        <v>2449</v>
      </c>
      <c r="K28">
        <f t="shared" si="35"/>
        <v>2796</v>
      </c>
      <c r="L28">
        <f t="shared" si="35"/>
        <v>3143</v>
      </c>
      <c r="M28">
        <f t="shared" si="35"/>
        <v>3490</v>
      </c>
      <c r="N28">
        <f t="shared" si="35"/>
        <v>3837</v>
      </c>
      <c r="O28">
        <f t="shared" si="35"/>
        <v>4184</v>
      </c>
      <c r="P28">
        <f t="shared" si="35"/>
        <v>4531</v>
      </c>
      <c r="S28">
        <f t="shared" si="15"/>
        <v>0.51400560224089631</v>
      </c>
      <c r="U28">
        <f t="shared" si="13"/>
        <v>0.80227920227920224</v>
      </c>
      <c r="W28">
        <f t="shared" si="29"/>
        <v>0.87589413447782549</v>
      </c>
      <c r="AL28" t="s">
        <v>60</v>
      </c>
      <c r="AM28" s="33">
        <f t="shared" si="0"/>
        <v>0.64145371214820979</v>
      </c>
      <c r="AN28" s="33">
        <f t="shared" si="1"/>
        <v>0.82727716677495167</v>
      </c>
      <c r="AO28" s="33">
        <f t="shared" si="2"/>
        <v>0.88621081854971051</v>
      </c>
      <c r="AP28" s="33"/>
      <c r="AQ28" s="33">
        <f t="shared" si="3"/>
        <v>0.76680107526881724</v>
      </c>
      <c r="AR28" s="33">
        <f t="shared" si="4"/>
        <v>0.85268520483973675</v>
      </c>
      <c r="AS28" s="33">
        <f t="shared" si="5"/>
        <v>0.73436543946158084</v>
      </c>
      <c r="AT28" s="33">
        <f t="shared" si="6"/>
        <v>0.79130745661962942</v>
      </c>
      <c r="AU28" s="33"/>
      <c r="AV28" s="33">
        <f t="shared" si="7"/>
        <v>67383</v>
      </c>
      <c r="AW28" s="33">
        <f t="shared" si="8"/>
        <v>17856</v>
      </c>
      <c r="AX28" s="33"/>
      <c r="AY28" s="45">
        <f t="shared" si="9"/>
        <v>42399</v>
      </c>
      <c r="AZ28">
        <f t="shared" si="10"/>
        <v>14121</v>
      </c>
      <c r="BA28">
        <f t="shared" si="11"/>
        <v>35325</v>
      </c>
    </row>
    <row r="29" spans="1:53">
      <c r="A29" t="s">
        <v>140</v>
      </c>
      <c r="B29" t="s">
        <v>17</v>
      </c>
      <c r="C29">
        <v>21</v>
      </c>
      <c r="D29">
        <f t="shared" ref="D29:P29" si="36">C29+347</f>
        <v>368</v>
      </c>
      <c r="E29">
        <f t="shared" si="36"/>
        <v>715</v>
      </c>
      <c r="F29">
        <f t="shared" si="36"/>
        <v>1062</v>
      </c>
      <c r="G29">
        <f t="shared" si="36"/>
        <v>1409</v>
      </c>
      <c r="H29">
        <f t="shared" si="36"/>
        <v>1756</v>
      </c>
      <c r="I29">
        <f t="shared" si="36"/>
        <v>2103</v>
      </c>
      <c r="J29">
        <f t="shared" si="36"/>
        <v>2450</v>
      </c>
      <c r="K29">
        <f t="shared" si="36"/>
        <v>2797</v>
      </c>
      <c r="L29">
        <f t="shared" si="36"/>
        <v>3144</v>
      </c>
      <c r="M29">
        <f t="shared" si="36"/>
        <v>3491</v>
      </c>
      <c r="N29">
        <f t="shared" si="36"/>
        <v>3838</v>
      </c>
      <c r="O29">
        <f t="shared" si="36"/>
        <v>4185</v>
      </c>
      <c r="P29">
        <f t="shared" si="36"/>
        <v>4532</v>
      </c>
      <c r="S29">
        <f t="shared" si="15"/>
        <v>0.51468531468531464</v>
      </c>
      <c r="U29">
        <f t="shared" si="13"/>
        <v>0.80239179954441908</v>
      </c>
      <c r="W29">
        <f t="shared" si="29"/>
        <v>0.87593850554165176</v>
      </c>
      <c r="AL29" t="s">
        <v>113</v>
      </c>
      <c r="AM29" s="33">
        <f t="shared" si="0"/>
        <v>0.64609846896971113</v>
      </c>
      <c r="AN29" s="33">
        <f t="shared" si="1"/>
        <v>0.82830273631210605</v>
      </c>
      <c r="AO29" s="33">
        <f t="shared" si="2"/>
        <v>0.88667535139776954</v>
      </c>
      <c r="AP29" s="33"/>
      <c r="AQ29" s="33">
        <f t="shared" si="3"/>
        <v>0.76866666666666672</v>
      </c>
      <c r="AR29" s="33">
        <f t="shared" si="4"/>
        <v>0.85343189017951426</v>
      </c>
      <c r="AS29" s="33">
        <f t="shared" si="5"/>
        <v>0.74732306193770826</v>
      </c>
      <c r="AT29" s="33">
        <f t="shared" si="6"/>
        <v>0.79709173674487299</v>
      </c>
      <c r="AU29" s="33"/>
      <c r="AV29" s="33">
        <f t="shared" si="7"/>
        <v>67599</v>
      </c>
      <c r="AW29" s="33">
        <f t="shared" si="8"/>
        <v>18000</v>
      </c>
      <c r="AX29" s="33"/>
      <c r="AY29" s="45">
        <f t="shared" si="9"/>
        <v>42615</v>
      </c>
      <c r="AZ29">
        <f t="shared" si="10"/>
        <v>14193</v>
      </c>
      <c r="BA29">
        <f t="shared" si="11"/>
        <v>35505</v>
      </c>
    </row>
    <row r="30" spans="1:53">
      <c r="A30" t="s">
        <v>141</v>
      </c>
      <c r="B30" t="s">
        <v>16</v>
      </c>
      <c r="C30">
        <v>22</v>
      </c>
      <c r="D30">
        <f t="shared" ref="D30:P30" si="37">C30+347</f>
        <v>369</v>
      </c>
      <c r="E30">
        <f t="shared" si="37"/>
        <v>716</v>
      </c>
      <c r="F30">
        <f t="shared" si="37"/>
        <v>1063</v>
      </c>
      <c r="G30">
        <f t="shared" si="37"/>
        <v>1410</v>
      </c>
      <c r="H30">
        <f t="shared" si="37"/>
        <v>1757</v>
      </c>
      <c r="I30">
        <f t="shared" si="37"/>
        <v>2104</v>
      </c>
      <c r="J30">
        <f t="shared" si="37"/>
        <v>2451</v>
      </c>
      <c r="K30">
        <f t="shared" si="37"/>
        <v>2798</v>
      </c>
      <c r="L30">
        <f t="shared" si="37"/>
        <v>3145</v>
      </c>
      <c r="M30">
        <f t="shared" si="37"/>
        <v>3492</v>
      </c>
      <c r="N30">
        <f t="shared" si="37"/>
        <v>3839</v>
      </c>
      <c r="O30">
        <f t="shared" si="37"/>
        <v>4186</v>
      </c>
      <c r="P30">
        <f t="shared" si="37"/>
        <v>4533</v>
      </c>
      <c r="S30">
        <f t="shared" si="15"/>
        <v>0.51536312849162014</v>
      </c>
      <c r="U30">
        <f t="shared" si="13"/>
        <v>0.80250426863972679</v>
      </c>
      <c r="W30">
        <f t="shared" si="29"/>
        <v>0.87598284488920652</v>
      </c>
      <c r="AL30" t="s">
        <v>115</v>
      </c>
      <c r="AM30" s="33">
        <f t="shared" si="0"/>
        <v>0.65002417597990869</v>
      </c>
      <c r="AN30" s="33">
        <f t="shared" si="1"/>
        <v>0.82931619876375307</v>
      </c>
      <c r="AO30" s="33">
        <f t="shared" si="2"/>
        <v>0.88709936322120964</v>
      </c>
      <c r="AP30" s="33"/>
      <c r="AQ30" s="33">
        <f t="shared" si="3"/>
        <v>0.77050264550264547</v>
      </c>
      <c r="AR30" s="33">
        <f t="shared" si="4"/>
        <v>0.8541710443370456</v>
      </c>
      <c r="AS30" s="33">
        <f t="shared" si="5"/>
        <v>0.73152054997256533</v>
      </c>
      <c r="AT30" s="33">
        <f t="shared" si="6"/>
        <v>0.78643071935443987</v>
      </c>
      <c r="AU30" s="33"/>
      <c r="AV30" s="33">
        <f t="shared" si="7"/>
        <v>67815</v>
      </c>
      <c r="AW30" s="33">
        <f t="shared" si="8"/>
        <v>18144</v>
      </c>
      <c r="AX30" s="33"/>
      <c r="AY30" s="45">
        <f t="shared" si="9"/>
        <v>42831</v>
      </c>
      <c r="AZ30">
        <f t="shared" si="10"/>
        <v>14265</v>
      </c>
      <c r="BA30">
        <f t="shared" si="11"/>
        <v>35685</v>
      </c>
    </row>
    <row r="31" spans="1:53">
      <c r="A31" t="s">
        <v>141</v>
      </c>
      <c r="B31" t="s">
        <v>15</v>
      </c>
      <c r="C31">
        <v>23</v>
      </c>
      <c r="D31">
        <f t="shared" ref="D31:P31" si="38">C31+347</f>
        <v>370</v>
      </c>
      <c r="E31">
        <f t="shared" si="38"/>
        <v>717</v>
      </c>
      <c r="F31">
        <f t="shared" si="38"/>
        <v>1064</v>
      </c>
      <c r="G31">
        <f t="shared" si="38"/>
        <v>1411</v>
      </c>
      <c r="H31">
        <f t="shared" si="38"/>
        <v>1758</v>
      </c>
      <c r="I31">
        <f t="shared" si="38"/>
        <v>2105</v>
      </c>
      <c r="J31">
        <f t="shared" si="38"/>
        <v>2452</v>
      </c>
      <c r="K31">
        <f t="shared" si="38"/>
        <v>2799</v>
      </c>
      <c r="L31">
        <f t="shared" si="38"/>
        <v>3146</v>
      </c>
      <c r="M31">
        <f t="shared" si="38"/>
        <v>3493</v>
      </c>
      <c r="N31">
        <f t="shared" si="38"/>
        <v>3840</v>
      </c>
      <c r="O31">
        <f t="shared" si="38"/>
        <v>4187</v>
      </c>
      <c r="P31">
        <f t="shared" si="38"/>
        <v>4534</v>
      </c>
      <c r="S31">
        <f t="shared" si="15"/>
        <v>0.51603905160390517</v>
      </c>
      <c r="U31">
        <f t="shared" si="13"/>
        <v>0.8026166097838453</v>
      </c>
      <c r="W31">
        <f t="shared" si="29"/>
        <v>0.87602715255448371</v>
      </c>
      <c r="AL31" t="s">
        <v>124</v>
      </c>
      <c r="AM31" s="33">
        <f t="shared" si="0"/>
        <v>0.65438178437902639</v>
      </c>
      <c r="AN31" s="33">
        <f t="shared" si="1"/>
        <v>0.83031776726237205</v>
      </c>
      <c r="AO31" s="33">
        <f t="shared" si="2"/>
        <v>0.88755668409812372</v>
      </c>
      <c r="AP31" s="33"/>
      <c r="AQ31" s="33">
        <f t="shared" si="3"/>
        <v>0.77230971128608927</v>
      </c>
      <c r="AR31" s="33">
        <f t="shared" si="4"/>
        <v>0.85490278068158054</v>
      </c>
      <c r="AS31" s="33">
        <f t="shared" si="5"/>
        <v>0.74234977582069905</v>
      </c>
      <c r="AT31" s="33">
        <f t="shared" si="6"/>
        <v>0.79075207857984076</v>
      </c>
      <c r="AU31" s="33"/>
      <c r="AV31" s="33">
        <f t="shared" si="7"/>
        <v>68031</v>
      </c>
      <c r="AW31" s="33">
        <f t="shared" si="8"/>
        <v>18288</v>
      </c>
      <c r="AX31" s="33"/>
      <c r="AY31" s="45">
        <f t="shared" si="9"/>
        <v>43047</v>
      </c>
      <c r="AZ31">
        <f t="shared" si="10"/>
        <v>14337</v>
      </c>
      <c r="BA31">
        <f t="shared" si="11"/>
        <v>35865</v>
      </c>
    </row>
    <row r="32" spans="1:53">
      <c r="A32" t="s">
        <v>141</v>
      </c>
      <c r="B32" t="s">
        <v>14</v>
      </c>
      <c r="C32">
        <v>24</v>
      </c>
      <c r="D32">
        <f t="shared" ref="D32:P32" si="39">C32+347</f>
        <v>371</v>
      </c>
      <c r="E32">
        <f t="shared" si="39"/>
        <v>718</v>
      </c>
      <c r="F32">
        <f t="shared" si="39"/>
        <v>1065</v>
      </c>
      <c r="G32">
        <f t="shared" si="39"/>
        <v>1412</v>
      </c>
      <c r="H32">
        <f t="shared" si="39"/>
        <v>1759</v>
      </c>
      <c r="I32">
        <f t="shared" si="39"/>
        <v>2106</v>
      </c>
      <c r="J32">
        <f t="shared" si="39"/>
        <v>2453</v>
      </c>
      <c r="K32">
        <f t="shared" si="39"/>
        <v>2800</v>
      </c>
      <c r="L32">
        <f t="shared" si="39"/>
        <v>3147</v>
      </c>
      <c r="M32">
        <f t="shared" si="39"/>
        <v>3494</v>
      </c>
      <c r="N32">
        <f t="shared" si="39"/>
        <v>3841</v>
      </c>
      <c r="O32">
        <f t="shared" si="39"/>
        <v>4188</v>
      </c>
      <c r="P32">
        <f t="shared" si="39"/>
        <v>4535</v>
      </c>
      <c r="S32">
        <f t="shared" si="15"/>
        <v>0.51671309192200554</v>
      </c>
      <c r="U32">
        <f t="shared" si="13"/>
        <v>0.80272882319499717</v>
      </c>
      <c r="W32">
        <f t="shared" si="29"/>
        <v>0.87607142857142861</v>
      </c>
      <c r="AL32" t="s">
        <v>150</v>
      </c>
      <c r="AM32" s="33">
        <f t="shared" ref="AM32" si="40">SUMIF($R:$R,$AL32,T:T)</f>
        <v>0.65846390520072928</v>
      </c>
      <c r="AN32" s="33">
        <f t="shared" ref="AN32:AN33" si="41">SUMIF($R:$R,$AL32,V:V)</f>
        <v>0.83130764996699269</v>
      </c>
      <c r="AO32" s="33">
        <f t="shared" ref="AO32:AO33" si="42">SUMIF($R:$R,$AL32,X:X)</f>
        <v>0.88799222972571346</v>
      </c>
      <c r="AP32" s="33"/>
      <c r="AQ32" s="33">
        <f t="shared" ref="AQ32:AQ33" si="43">SUMIF($R:$R,$AL32,Z:Z)</f>
        <v>0.77408854166666663</v>
      </c>
      <c r="AR32" s="33">
        <f t="shared" ref="AR32:AR33" si="44">SUMIF($R:$R,$AL32,AA:AA)</f>
        <v>0.85562721031828581</v>
      </c>
      <c r="AS32" s="33">
        <f t="shared" ref="AS32:AS33" si="45">SUMIF($R:$R,$AL32,AB:AB)</f>
        <v>0.7448857775838611</v>
      </c>
      <c r="AT32" s="33">
        <f t="shared" ref="AT32:AT33" si="46">SUMIF($R:$R,$AL32,AC:AC)</f>
        <v>0.79258792829781188</v>
      </c>
      <c r="AU32" s="33"/>
      <c r="AV32" s="33">
        <f t="shared" ref="AV32:AV33" si="47">SUMIF($R:$R,$AL32,AE:AE)</f>
        <v>68247</v>
      </c>
      <c r="AW32" s="33">
        <f t="shared" si="8"/>
        <v>18432</v>
      </c>
      <c r="AX32" s="33"/>
      <c r="AY32" s="45">
        <f>SUMIF($R:$R,$AL32,AF:AF)</f>
        <v>43263</v>
      </c>
      <c r="AZ32">
        <f t="shared" si="10"/>
        <v>14409</v>
      </c>
      <c r="BA32">
        <f t="shared" si="11"/>
        <v>36045</v>
      </c>
    </row>
    <row r="33" spans="1:53">
      <c r="A33" t="s">
        <v>141</v>
      </c>
      <c r="B33" t="s">
        <v>25</v>
      </c>
      <c r="C33">
        <v>25</v>
      </c>
      <c r="D33">
        <f t="shared" ref="D33:P33" si="48">C33+347</f>
        <v>372</v>
      </c>
      <c r="E33">
        <f t="shared" si="48"/>
        <v>719</v>
      </c>
      <c r="F33">
        <f t="shared" si="48"/>
        <v>1066</v>
      </c>
      <c r="G33">
        <f t="shared" si="48"/>
        <v>1413</v>
      </c>
      <c r="H33">
        <f t="shared" si="48"/>
        <v>1760</v>
      </c>
      <c r="I33">
        <f t="shared" si="48"/>
        <v>2107</v>
      </c>
      <c r="J33">
        <f t="shared" si="48"/>
        <v>2454</v>
      </c>
      <c r="K33">
        <f t="shared" si="48"/>
        <v>2801</v>
      </c>
      <c r="L33">
        <f t="shared" si="48"/>
        <v>3148</v>
      </c>
      <c r="M33">
        <f t="shared" si="48"/>
        <v>3495</v>
      </c>
      <c r="N33">
        <f t="shared" si="48"/>
        <v>3842</v>
      </c>
      <c r="O33">
        <f t="shared" si="48"/>
        <v>4189</v>
      </c>
      <c r="P33">
        <f t="shared" si="48"/>
        <v>4536</v>
      </c>
      <c r="R33" t="str">
        <f>A33</f>
        <v>1993年</v>
      </c>
      <c r="S33">
        <f t="shared" si="15"/>
        <v>0.51738525730180807</v>
      </c>
      <c r="T33">
        <f>AVERAGE(S39:S44)</f>
        <v>0.52334939992806617</v>
      </c>
      <c r="U33">
        <f t="shared" si="13"/>
        <v>0.80284090909090911</v>
      </c>
      <c r="V33">
        <f>AVERAGE(U39:U44)</f>
        <v>0.80377721010995506</v>
      </c>
      <c r="W33">
        <f t="shared" si="29"/>
        <v>0.87611567297393789</v>
      </c>
      <c r="X33">
        <f>AVERAGE(W39:W44)</f>
        <v>0.87648602861028402</v>
      </c>
      <c r="Z33">
        <f>SUM(D39:D44,G39:G44)/SUM(E39:E44,H39:H44)</f>
        <v>0.72195512820512819</v>
      </c>
      <c r="AA33">
        <f>SUM(D39:D44,G39:G44,M39:M44)/SUM(E39:E44,H39:H44,N39:N44)</f>
        <v>0.83597258331363744</v>
      </c>
      <c r="AB33">
        <f>AVERAGE(S39:U44)</f>
        <v>0.67914262780689338</v>
      </c>
      <c r="AC33">
        <f>AVERAGE(S39:W44)</f>
        <v>0.74962241380810435</v>
      </c>
      <c r="AE33">
        <f>SUM(J39:J44,M39:M44,P39:P44)</f>
        <v>63063</v>
      </c>
      <c r="AF33">
        <f>SUM(D39:D44,G39:G44,P39:P44)</f>
        <v>38079</v>
      </c>
      <c r="AG33">
        <f>SUM(E39:E44,H39:H44)</f>
        <v>14976</v>
      </c>
      <c r="AH33">
        <f>SUM($D39:$D40,$G39:$G40,$P39:$P40)</f>
        <v>12681</v>
      </c>
      <c r="AI33">
        <f>SUM($D39:$D43,$G39:$G43,$P39:$P43)</f>
        <v>31725</v>
      </c>
      <c r="AL33" t="s">
        <v>178</v>
      </c>
      <c r="AM33" s="33">
        <f>SUMIF($R:$R,$AL33,T:T)</f>
        <v>0.66245072304326302</v>
      </c>
      <c r="AN33" s="33">
        <f t="shared" si="41"/>
        <v>0.83228605020742585</v>
      </c>
      <c r="AO33" s="33">
        <f t="shared" si="42"/>
        <v>0.88842441422739582</v>
      </c>
      <c r="AP33" s="33"/>
      <c r="AQ33" s="33">
        <f t="shared" si="43"/>
        <v>0.77583979328165376</v>
      </c>
      <c r="AR33" s="33">
        <f t="shared" si="44"/>
        <v>0.85634444214448358</v>
      </c>
      <c r="AS33" s="33">
        <f t="shared" si="45"/>
        <v>0.74736838662534455</v>
      </c>
      <c r="AT33" s="33">
        <f t="shared" si="46"/>
        <v>0.79438706249269508</v>
      </c>
      <c r="AU33" s="33"/>
      <c r="AV33" s="33">
        <f t="shared" si="47"/>
        <v>68463</v>
      </c>
      <c r="AW33" s="33">
        <f t="shared" si="8"/>
        <v>18576</v>
      </c>
      <c r="AX33" s="33"/>
      <c r="AY33" s="45">
        <f>SUMIF($R:$R,$AL33,AF:AF)</f>
        <v>43479</v>
      </c>
      <c r="AZ33">
        <f t="shared" si="10"/>
        <v>14481</v>
      </c>
      <c r="BA33">
        <f>SUMIF($R:$R,$AL33,AI:AI)</f>
        <v>36225</v>
      </c>
    </row>
    <row r="34" spans="1:53">
      <c r="A34" t="s">
        <v>141</v>
      </c>
      <c r="B34" t="s">
        <v>24</v>
      </c>
      <c r="C34">
        <v>26</v>
      </c>
      <c r="D34">
        <f t="shared" ref="D34:P34" si="49">C34+347</f>
        <v>373</v>
      </c>
      <c r="E34">
        <f t="shared" si="49"/>
        <v>720</v>
      </c>
      <c r="F34">
        <f t="shared" si="49"/>
        <v>1067</v>
      </c>
      <c r="G34">
        <f t="shared" si="49"/>
        <v>1414</v>
      </c>
      <c r="H34">
        <f t="shared" si="49"/>
        <v>1761</v>
      </c>
      <c r="I34">
        <f t="shared" si="49"/>
        <v>2108</v>
      </c>
      <c r="J34">
        <f t="shared" si="49"/>
        <v>2455</v>
      </c>
      <c r="K34">
        <f t="shared" si="49"/>
        <v>2802</v>
      </c>
      <c r="L34">
        <f t="shared" si="49"/>
        <v>3149</v>
      </c>
      <c r="M34">
        <f t="shared" si="49"/>
        <v>3496</v>
      </c>
      <c r="N34">
        <f t="shared" si="49"/>
        <v>3843</v>
      </c>
      <c r="O34">
        <f t="shared" si="49"/>
        <v>4190</v>
      </c>
      <c r="P34">
        <f t="shared" si="49"/>
        <v>4537</v>
      </c>
      <c r="S34">
        <f t="shared" si="15"/>
        <v>0.5180555555555556</v>
      </c>
      <c r="U34">
        <f t="shared" si="13"/>
        <v>0.80295286768881313</v>
      </c>
      <c r="W34">
        <f t="shared" si="29"/>
        <v>0.87615988579586013</v>
      </c>
      <c r="AL34" t="s">
        <v>184</v>
      </c>
      <c r="AM34" s="33">
        <f t="shared" ref="AM34" si="50">SUMIF($R:$R,$AL34,T:T)</f>
        <v>0.6661852800260708</v>
      </c>
      <c r="AN34" s="33">
        <f t="shared" ref="AN34" si="51">SUMIF($R:$R,$AL34,V:V)</f>
        <v>0.83325321796309304</v>
      </c>
      <c r="AO34" s="33">
        <f t="shared" ref="AO34" si="52">SUMIF($R:$R,$AL34,X:X)</f>
        <v>0.88883548149425962</v>
      </c>
      <c r="AP34" s="33"/>
      <c r="AQ34" s="33">
        <f t="shared" ref="AQ34" si="53">SUMIF($R:$R,$AL34,Z:Z)</f>
        <v>0.77749278614940687</v>
      </c>
      <c r="AR34" s="33">
        <f t="shared" ref="AR34" si="54">SUMIF($R:$R,$AL34,AA:AA)</f>
        <v>0.85702513391017721</v>
      </c>
      <c r="AS34" s="33" t="e">
        <f t="shared" ref="AS34" si="55">SUMIF($R:$R,$AL34,AB:AB)</f>
        <v>#DIV/0!</v>
      </c>
      <c r="AT34" s="33" t="e">
        <f t="shared" ref="AT34" si="56">SUMIF($R:$R,$AL34,AC:AC)</f>
        <v>#DIV/0!</v>
      </c>
      <c r="AU34" s="33"/>
      <c r="AV34" s="33">
        <f t="shared" ref="AV34" si="57">SUMIF($R:$R,$AL34,AE:AE)</f>
        <v>57225</v>
      </c>
      <c r="AW34" s="33">
        <f t="shared" si="8"/>
        <v>15595</v>
      </c>
      <c r="AX34" s="33"/>
      <c r="AY34" s="45">
        <f>SUMIF($R:$R,$AL34,AF:AF)</f>
        <v>36405</v>
      </c>
      <c r="AZ34">
        <f t="shared" ref="AZ34" si="58">SUMIF($R:$R,$AL34,AH:AH)</f>
        <v>14553</v>
      </c>
      <c r="BA34">
        <f t="shared" ref="BA34" si="59">SUMIF($R:$R,$AL34,AI:AI)</f>
        <v>36405</v>
      </c>
    </row>
    <row r="35" spans="1:53">
      <c r="A35" t="s">
        <v>141</v>
      </c>
      <c r="B35" t="s">
        <v>23</v>
      </c>
      <c r="C35">
        <v>27</v>
      </c>
      <c r="D35">
        <f t="shared" ref="D35:P35" si="60">C35+347</f>
        <v>374</v>
      </c>
      <c r="E35">
        <f t="shared" si="60"/>
        <v>721</v>
      </c>
      <c r="F35">
        <f t="shared" si="60"/>
        <v>1068</v>
      </c>
      <c r="G35">
        <f t="shared" si="60"/>
        <v>1415</v>
      </c>
      <c r="H35">
        <f t="shared" si="60"/>
        <v>1762</v>
      </c>
      <c r="I35">
        <f t="shared" si="60"/>
        <v>2109</v>
      </c>
      <c r="J35">
        <f t="shared" si="60"/>
        <v>2456</v>
      </c>
      <c r="K35">
        <f t="shared" si="60"/>
        <v>2803</v>
      </c>
      <c r="L35">
        <f t="shared" si="60"/>
        <v>3150</v>
      </c>
      <c r="M35">
        <f t="shared" si="60"/>
        <v>3497</v>
      </c>
      <c r="N35">
        <f t="shared" si="60"/>
        <v>3844</v>
      </c>
      <c r="O35">
        <f t="shared" si="60"/>
        <v>4191</v>
      </c>
      <c r="P35">
        <f t="shared" si="60"/>
        <v>4538</v>
      </c>
      <c r="S35">
        <f t="shared" si="15"/>
        <v>0.51872399445214978</v>
      </c>
      <c r="U35">
        <f t="shared" si="13"/>
        <v>0.80306469920544832</v>
      </c>
      <c r="W35">
        <f t="shared" si="29"/>
        <v>0.87620406707099541</v>
      </c>
    </row>
    <row r="36" spans="1:53">
      <c r="A36" t="s">
        <v>141</v>
      </c>
      <c r="B36" t="s">
        <v>22</v>
      </c>
      <c r="C36">
        <v>28</v>
      </c>
      <c r="D36">
        <f t="shared" ref="D36:P36" si="61">C36+347</f>
        <v>375</v>
      </c>
      <c r="E36">
        <f t="shared" si="61"/>
        <v>722</v>
      </c>
      <c r="F36">
        <f t="shared" si="61"/>
        <v>1069</v>
      </c>
      <c r="G36">
        <f t="shared" si="61"/>
        <v>1416</v>
      </c>
      <c r="H36">
        <f t="shared" si="61"/>
        <v>1763</v>
      </c>
      <c r="I36">
        <f t="shared" si="61"/>
        <v>2110</v>
      </c>
      <c r="J36">
        <f t="shared" si="61"/>
        <v>2457</v>
      </c>
      <c r="K36">
        <f t="shared" si="61"/>
        <v>2804</v>
      </c>
      <c r="L36">
        <f t="shared" si="61"/>
        <v>3151</v>
      </c>
      <c r="M36">
        <f t="shared" si="61"/>
        <v>3498</v>
      </c>
      <c r="N36">
        <f t="shared" si="61"/>
        <v>3845</v>
      </c>
      <c r="O36">
        <f t="shared" si="61"/>
        <v>4192</v>
      </c>
      <c r="P36">
        <f t="shared" si="61"/>
        <v>4539</v>
      </c>
      <c r="S36">
        <f t="shared" si="15"/>
        <v>0.51939058171745156</v>
      </c>
      <c r="U36">
        <f t="shared" si="13"/>
        <v>0.80317640385706179</v>
      </c>
      <c r="W36">
        <f t="shared" si="29"/>
        <v>0.87624821683309562</v>
      </c>
    </row>
    <row r="37" spans="1:53">
      <c r="A37" t="s">
        <v>141</v>
      </c>
      <c r="B37" t="s">
        <v>21</v>
      </c>
      <c r="C37">
        <v>29</v>
      </c>
      <c r="D37">
        <f t="shared" ref="D37:P37" si="62">C37+347</f>
        <v>376</v>
      </c>
      <c r="E37">
        <f t="shared" si="62"/>
        <v>723</v>
      </c>
      <c r="F37">
        <f t="shared" si="62"/>
        <v>1070</v>
      </c>
      <c r="G37">
        <f t="shared" si="62"/>
        <v>1417</v>
      </c>
      <c r="H37">
        <f t="shared" si="62"/>
        <v>1764</v>
      </c>
      <c r="I37">
        <f t="shared" si="62"/>
        <v>2111</v>
      </c>
      <c r="J37">
        <f t="shared" si="62"/>
        <v>2458</v>
      </c>
      <c r="K37">
        <f t="shared" si="62"/>
        <v>2805</v>
      </c>
      <c r="L37">
        <f t="shared" si="62"/>
        <v>3152</v>
      </c>
      <c r="M37">
        <f t="shared" si="62"/>
        <v>3499</v>
      </c>
      <c r="N37">
        <f t="shared" si="62"/>
        <v>3846</v>
      </c>
      <c r="O37">
        <f t="shared" si="62"/>
        <v>4193</v>
      </c>
      <c r="P37">
        <f t="shared" si="62"/>
        <v>4540</v>
      </c>
      <c r="S37">
        <f t="shared" si="15"/>
        <v>0.52005532503457819</v>
      </c>
      <c r="U37">
        <f t="shared" si="13"/>
        <v>0.80328798185941042</v>
      </c>
      <c r="W37">
        <f t="shared" si="29"/>
        <v>0.87629233511586457</v>
      </c>
    </row>
    <row r="38" spans="1:53">
      <c r="A38" t="s">
        <v>141</v>
      </c>
      <c r="B38" t="s">
        <v>20</v>
      </c>
      <c r="C38">
        <v>30</v>
      </c>
      <c r="D38">
        <f t="shared" ref="D38:P38" si="63">C38+347</f>
        <v>377</v>
      </c>
      <c r="E38">
        <f t="shared" si="63"/>
        <v>724</v>
      </c>
      <c r="F38">
        <f t="shared" si="63"/>
        <v>1071</v>
      </c>
      <c r="G38">
        <f t="shared" si="63"/>
        <v>1418</v>
      </c>
      <c r="H38">
        <f t="shared" si="63"/>
        <v>1765</v>
      </c>
      <c r="I38">
        <f t="shared" si="63"/>
        <v>2112</v>
      </c>
      <c r="J38">
        <f t="shared" si="63"/>
        <v>2459</v>
      </c>
      <c r="K38">
        <f t="shared" si="63"/>
        <v>2806</v>
      </c>
      <c r="L38">
        <f t="shared" si="63"/>
        <v>3153</v>
      </c>
      <c r="M38">
        <f t="shared" si="63"/>
        <v>3500</v>
      </c>
      <c r="N38">
        <f t="shared" si="63"/>
        <v>3847</v>
      </c>
      <c r="O38">
        <f t="shared" si="63"/>
        <v>4194</v>
      </c>
      <c r="P38">
        <f t="shared" si="63"/>
        <v>4541</v>
      </c>
      <c r="U38">
        <f t="shared" si="13"/>
        <v>0.80339943342776199</v>
      </c>
      <c r="W38">
        <f t="shared" si="29"/>
        <v>0.87633642195295791</v>
      </c>
    </row>
    <row r="39" spans="1:53">
      <c r="A39" t="s">
        <v>141</v>
      </c>
      <c r="B39" t="s">
        <v>19</v>
      </c>
      <c r="C39">
        <v>31</v>
      </c>
      <c r="D39">
        <f t="shared" ref="D39:P39" si="64">C39+347</f>
        <v>378</v>
      </c>
      <c r="E39">
        <f t="shared" si="64"/>
        <v>725</v>
      </c>
      <c r="F39">
        <f t="shared" si="64"/>
        <v>1072</v>
      </c>
      <c r="G39">
        <f t="shared" si="64"/>
        <v>1419</v>
      </c>
      <c r="H39">
        <f t="shared" si="64"/>
        <v>1766</v>
      </c>
      <c r="I39">
        <f t="shared" si="64"/>
        <v>2113</v>
      </c>
      <c r="J39">
        <f t="shared" si="64"/>
        <v>2460</v>
      </c>
      <c r="K39">
        <f t="shared" si="64"/>
        <v>2807</v>
      </c>
      <c r="L39">
        <f t="shared" si="64"/>
        <v>3154</v>
      </c>
      <c r="M39">
        <f t="shared" si="64"/>
        <v>3501</v>
      </c>
      <c r="N39">
        <f t="shared" si="64"/>
        <v>3848</v>
      </c>
      <c r="O39">
        <f t="shared" si="64"/>
        <v>4195</v>
      </c>
      <c r="P39">
        <f t="shared" si="64"/>
        <v>4542</v>
      </c>
      <c r="U39">
        <f t="shared" si="13"/>
        <v>0.80351075877689693</v>
      </c>
      <c r="W39">
        <f t="shared" si="29"/>
        <v>0.87638047737798364</v>
      </c>
    </row>
    <row r="40" spans="1:53">
      <c r="A40" t="s">
        <v>141</v>
      </c>
      <c r="B40" t="s">
        <v>18</v>
      </c>
      <c r="C40">
        <v>32</v>
      </c>
      <c r="D40">
        <f t="shared" ref="D40:P40" si="65">C40+347</f>
        <v>379</v>
      </c>
      <c r="E40">
        <f t="shared" si="65"/>
        <v>726</v>
      </c>
      <c r="F40">
        <f t="shared" si="65"/>
        <v>1073</v>
      </c>
      <c r="G40">
        <f t="shared" si="65"/>
        <v>1420</v>
      </c>
      <c r="H40">
        <f t="shared" si="65"/>
        <v>1767</v>
      </c>
      <c r="I40">
        <f t="shared" si="65"/>
        <v>2114</v>
      </c>
      <c r="J40">
        <f t="shared" si="65"/>
        <v>2461</v>
      </c>
      <c r="K40">
        <f t="shared" si="65"/>
        <v>2808</v>
      </c>
      <c r="L40">
        <f t="shared" si="65"/>
        <v>3155</v>
      </c>
      <c r="M40">
        <f t="shared" si="65"/>
        <v>3502</v>
      </c>
      <c r="N40">
        <f t="shared" si="65"/>
        <v>3849</v>
      </c>
      <c r="O40">
        <f t="shared" si="65"/>
        <v>4196</v>
      </c>
      <c r="P40">
        <f t="shared" si="65"/>
        <v>4543</v>
      </c>
      <c r="S40">
        <f t="shared" si="15"/>
        <v>0.52203856749311295</v>
      </c>
      <c r="U40">
        <f t="shared" si="13"/>
        <v>0.80362195812110926</v>
      </c>
      <c r="W40">
        <f t="shared" si="29"/>
        <v>0.87642450142450146</v>
      </c>
    </row>
    <row r="41" spans="1:53">
      <c r="A41" t="s">
        <v>141</v>
      </c>
      <c r="B41" t="s">
        <v>17</v>
      </c>
      <c r="C41">
        <v>33</v>
      </c>
      <c r="D41">
        <f t="shared" ref="D41:P41" si="66">C41+347</f>
        <v>380</v>
      </c>
      <c r="E41">
        <f t="shared" si="66"/>
        <v>727</v>
      </c>
      <c r="F41">
        <f t="shared" si="66"/>
        <v>1074</v>
      </c>
      <c r="G41">
        <f t="shared" si="66"/>
        <v>1421</v>
      </c>
      <c r="H41">
        <f t="shared" si="66"/>
        <v>1768</v>
      </c>
      <c r="I41">
        <f t="shared" si="66"/>
        <v>2115</v>
      </c>
      <c r="J41">
        <f t="shared" si="66"/>
        <v>2462</v>
      </c>
      <c r="K41">
        <f t="shared" si="66"/>
        <v>2809</v>
      </c>
      <c r="L41">
        <f t="shared" si="66"/>
        <v>3156</v>
      </c>
      <c r="M41">
        <f t="shared" si="66"/>
        <v>3503</v>
      </c>
      <c r="N41">
        <f t="shared" si="66"/>
        <v>3850</v>
      </c>
      <c r="O41">
        <f t="shared" si="66"/>
        <v>4197</v>
      </c>
      <c r="P41">
        <f t="shared" si="66"/>
        <v>4544</v>
      </c>
      <c r="S41">
        <f t="shared" si="15"/>
        <v>0.52269601100412655</v>
      </c>
      <c r="U41">
        <f t="shared" si="13"/>
        <v>0.80373303167420818</v>
      </c>
      <c r="W41">
        <f t="shared" si="29"/>
        <v>0.87646849412602346</v>
      </c>
    </row>
    <row r="42" spans="1:53">
      <c r="A42" t="s">
        <v>142</v>
      </c>
      <c r="B42" t="s">
        <v>16</v>
      </c>
      <c r="C42">
        <v>34</v>
      </c>
      <c r="D42">
        <f t="shared" ref="D42:P42" si="67">C42+347</f>
        <v>381</v>
      </c>
      <c r="E42">
        <f t="shared" si="67"/>
        <v>728</v>
      </c>
      <c r="F42">
        <f t="shared" si="67"/>
        <v>1075</v>
      </c>
      <c r="G42">
        <f t="shared" si="67"/>
        <v>1422</v>
      </c>
      <c r="H42">
        <f t="shared" si="67"/>
        <v>1769</v>
      </c>
      <c r="I42">
        <f t="shared" si="67"/>
        <v>2116</v>
      </c>
      <c r="J42">
        <f t="shared" si="67"/>
        <v>2463</v>
      </c>
      <c r="K42">
        <f t="shared" si="67"/>
        <v>2810</v>
      </c>
      <c r="L42">
        <f t="shared" si="67"/>
        <v>3157</v>
      </c>
      <c r="M42">
        <f t="shared" si="67"/>
        <v>3504</v>
      </c>
      <c r="N42">
        <f t="shared" si="67"/>
        <v>3851</v>
      </c>
      <c r="O42">
        <f t="shared" si="67"/>
        <v>4198</v>
      </c>
      <c r="P42">
        <f t="shared" si="67"/>
        <v>4545</v>
      </c>
    </row>
    <row r="43" spans="1:53">
      <c r="A43" t="s">
        <v>142</v>
      </c>
      <c r="B43" t="s">
        <v>15</v>
      </c>
      <c r="C43">
        <v>35</v>
      </c>
      <c r="D43">
        <f t="shared" ref="D43:P43" si="68">C43+347</f>
        <v>382</v>
      </c>
      <c r="E43">
        <f t="shared" si="68"/>
        <v>729</v>
      </c>
      <c r="F43">
        <f t="shared" si="68"/>
        <v>1076</v>
      </c>
      <c r="G43">
        <f t="shared" si="68"/>
        <v>1423</v>
      </c>
      <c r="H43">
        <f t="shared" si="68"/>
        <v>1770</v>
      </c>
      <c r="I43">
        <f t="shared" si="68"/>
        <v>2117</v>
      </c>
      <c r="J43">
        <f t="shared" si="68"/>
        <v>2464</v>
      </c>
      <c r="K43">
        <f t="shared" si="68"/>
        <v>2811</v>
      </c>
      <c r="L43">
        <f t="shared" si="68"/>
        <v>3158</v>
      </c>
      <c r="M43">
        <f t="shared" si="68"/>
        <v>3505</v>
      </c>
      <c r="N43">
        <f t="shared" si="68"/>
        <v>3852</v>
      </c>
      <c r="O43">
        <f t="shared" si="68"/>
        <v>4199</v>
      </c>
      <c r="P43">
        <f t="shared" si="68"/>
        <v>4546</v>
      </c>
      <c r="S43">
        <f t="shared" si="15"/>
        <v>0.52400548696844995</v>
      </c>
      <c r="U43">
        <f t="shared" ref="U43:U48" si="69">G43/H43</f>
        <v>0.80395480225988702</v>
      </c>
      <c r="W43">
        <f t="shared" si="29"/>
        <v>0.8765563856278904</v>
      </c>
    </row>
    <row r="44" spans="1:53">
      <c r="A44" t="s">
        <v>142</v>
      </c>
      <c r="B44" t="s">
        <v>14</v>
      </c>
      <c r="C44">
        <v>36</v>
      </c>
      <c r="D44">
        <f t="shared" ref="D44:P44" si="70">C44+347</f>
        <v>383</v>
      </c>
      <c r="E44">
        <f t="shared" si="70"/>
        <v>730</v>
      </c>
      <c r="F44">
        <f t="shared" si="70"/>
        <v>1077</v>
      </c>
      <c r="G44">
        <f t="shared" si="70"/>
        <v>1424</v>
      </c>
      <c r="H44">
        <f t="shared" si="70"/>
        <v>1771</v>
      </c>
      <c r="I44">
        <f t="shared" si="70"/>
        <v>2118</v>
      </c>
      <c r="J44">
        <f t="shared" si="70"/>
        <v>2465</v>
      </c>
      <c r="K44">
        <f t="shared" si="70"/>
        <v>2812</v>
      </c>
      <c r="L44">
        <f t="shared" si="70"/>
        <v>3159</v>
      </c>
      <c r="M44">
        <f t="shared" si="70"/>
        <v>3506</v>
      </c>
      <c r="N44">
        <f t="shared" si="70"/>
        <v>3853</v>
      </c>
      <c r="O44">
        <f t="shared" si="70"/>
        <v>4200</v>
      </c>
      <c r="P44">
        <f t="shared" si="70"/>
        <v>4547</v>
      </c>
      <c r="S44">
        <f t="shared" si="15"/>
        <v>0.52465753424657535</v>
      </c>
      <c r="U44">
        <f t="shared" si="69"/>
        <v>0.8040654997176736</v>
      </c>
      <c r="W44">
        <f t="shared" si="29"/>
        <v>0.87660028449502136</v>
      </c>
    </row>
    <row r="45" spans="1:53">
      <c r="A45" t="s">
        <v>142</v>
      </c>
      <c r="B45" t="s">
        <v>25</v>
      </c>
      <c r="C45">
        <v>37</v>
      </c>
      <c r="D45">
        <f t="shared" ref="D45:P45" si="71">C45+347</f>
        <v>384</v>
      </c>
      <c r="E45">
        <f t="shared" si="71"/>
        <v>731</v>
      </c>
      <c r="F45">
        <f t="shared" si="71"/>
        <v>1078</v>
      </c>
      <c r="G45">
        <f t="shared" si="71"/>
        <v>1425</v>
      </c>
      <c r="H45">
        <f t="shared" si="71"/>
        <v>1772</v>
      </c>
      <c r="I45">
        <f t="shared" si="71"/>
        <v>2119</v>
      </c>
      <c r="J45">
        <f t="shared" si="71"/>
        <v>2466</v>
      </c>
      <c r="K45">
        <f t="shared" si="71"/>
        <v>2813</v>
      </c>
      <c r="L45">
        <f t="shared" si="71"/>
        <v>3160</v>
      </c>
      <c r="M45">
        <f t="shared" si="71"/>
        <v>3507</v>
      </c>
      <c r="N45">
        <f t="shared" si="71"/>
        <v>3854</v>
      </c>
      <c r="O45">
        <f t="shared" si="71"/>
        <v>4201</v>
      </c>
      <c r="P45">
        <f t="shared" si="71"/>
        <v>4548</v>
      </c>
      <c r="R45" t="str">
        <f>A45</f>
        <v>1994年</v>
      </c>
      <c r="S45">
        <f t="shared" si="15"/>
        <v>0.52530779753761969</v>
      </c>
      <c r="T45">
        <f>AVERAGE(S51:S56)</f>
        <v>0.53076152706737822</v>
      </c>
      <c r="U45">
        <f t="shared" si="69"/>
        <v>0.80417607223476295</v>
      </c>
      <c r="V45">
        <f>AVERAGE(U51:U56)</f>
        <v>0.80522024323974095</v>
      </c>
      <c r="W45">
        <f t="shared" si="29"/>
        <v>0.87664415215072877</v>
      </c>
      <c r="X45">
        <f>AVERAGE(W51:W56)</f>
        <v>0.87701572669414973</v>
      </c>
      <c r="Z45">
        <f>SUM(D51:D56,G51:G56)/SUM(E51:E56,H51:H56)</f>
        <v>0.72460317460317458</v>
      </c>
      <c r="AA45">
        <f>SUM(D51:D56,G51:G56,M51:M56)/SUM(E51:E56,H51:H56,N51:N56)</f>
        <v>0.83689776733254995</v>
      </c>
      <c r="AB45">
        <f>AVERAGE(S51:U56)</f>
        <v>0.64054501353632332</v>
      </c>
      <c r="AC45">
        <f>AVERAGE(S51:W56)</f>
        <v>0.72922153097050824</v>
      </c>
      <c r="AE45">
        <f>SUM(J51:J56,M51:M56,P51:P56)</f>
        <v>63279</v>
      </c>
      <c r="AF45">
        <f>SUM(D51:D56,G51:G56,P51:P56)</f>
        <v>38295</v>
      </c>
      <c r="AG45">
        <f>SUM(E51:E56,H51:H56)</f>
        <v>15120</v>
      </c>
      <c r="AH45">
        <f>SUM($D51:$D52,$G51:$G52,$P51:$P52)</f>
        <v>12753</v>
      </c>
      <c r="AI45">
        <f>SUM($D51:$D55,$G51:$G55,$P51:$P55)</f>
        <v>31905</v>
      </c>
    </row>
    <row r="46" spans="1:53">
      <c r="A46" t="s">
        <v>142</v>
      </c>
      <c r="B46" t="s">
        <v>24</v>
      </c>
      <c r="C46">
        <v>38</v>
      </c>
      <c r="D46">
        <f t="shared" ref="D46:P46" si="72">C46+347</f>
        <v>385</v>
      </c>
      <c r="E46">
        <f t="shared" si="72"/>
        <v>732</v>
      </c>
      <c r="F46">
        <f t="shared" si="72"/>
        <v>1079</v>
      </c>
      <c r="G46">
        <f t="shared" si="72"/>
        <v>1426</v>
      </c>
      <c r="H46">
        <f t="shared" si="72"/>
        <v>1773</v>
      </c>
      <c r="I46">
        <f t="shared" si="72"/>
        <v>2120</v>
      </c>
      <c r="J46">
        <f t="shared" si="72"/>
        <v>2467</v>
      </c>
      <c r="K46">
        <f t="shared" si="72"/>
        <v>2814</v>
      </c>
      <c r="L46">
        <f t="shared" si="72"/>
        <v>3161</v>
      </c>
      <c r="M46">
        <f t="shared" si="72"/>
        <v>3508</v>
      </c>
      <c r="N46">
        <f t="shared" si="72"/>
        <v>3855</v>
      </c>
      <c r="O46">
        <f t="shared" si="72"/>
        <v>4202</v>
      </c>
      <c r="P46">
        <f t="shared" si="72"/>
        <v>4549</v>
      </c>
      <c r="S46">
        <f t="shared" si="15"/>
        <v>0.52595628415300544</v>
      </c>
      <c r="U46">
        <f t="shared" si="69"/>
        <v>0.80428652002256062</v>
      </c>
      <c r="W46">
        <f t="shared" si="29"/>
        <v>0.87668798862828712</v>
      </c>
    </row>
    <row r="47" spans="1:53">
      <c r="A47" t="s">
        <v>142</v>
      </c>
      <c r="B47" t="s">
        <v>23</v>
      </c>
      <c r="C47">
        <v>39</v>
      </c>
      <c r="D47">
        <f t="shared" ref="D47:P47" si="73">C47+347</f>
        <v>386</v>
      </c>
      <c r="E47">
        <f t="shared" si="73"/>
        <v>733</v>
      </c>
      <c r="F47">
        <f t="shared" si="73"/>
        <v>1080</v>
      </c>
      <c r="G47">
        <f t="shared" si="73"/>
        <v>1427</v>
      </c>
      <c r="H47">
        <f t="shared" si="73"/>
        <v>1774</v>
      </c>
      <c r="I47">
        <f t="shared" si="73"/>
        <v>2121</v>
      </c>
      <c r="J47">
        <f t="shared" si="73"/>
        <v>2468</v>
      </c>
      <c r="K47">
        <f t="shared" si="73"/>
        <v>2815</v>
      </c>
      <c r="L47">
        <f t="shared" si="73"/>
        <v>3162</v>
      </c>
      <c r="M47">
        <f t="shared" si="73"/>
        <v>3509</v>
      </c>
      <c r="N47">
        <f t="shared" si="73"/>
        <v>3856</v>
      </c>
      <c r="O47">
        <f t="shared" si="73"/>
        <v>4203</v>
      </c>
      <c r="P47">
        <f t="shared" si="73"/>
        <v>4550</v>
      </c>
      <c r="S47">
        <f t="shared" si="15"/>
        <v>0.52660300136425653</v>
      </c>
      <c r="U47">
        <f t="shared" si="69"/>
        <v>0.80439684329199546</v>
      </c>
      <c r="W47">
        <f t="shared" si="29"/>
        <v>0.8767317939609236</v>
      </c>
    </row>
    <row r="48" spans="1:53">
      <c r="A48" t="s">
        <v>142</v>
      </c>
      <c r="B48" t="s">
        <v>22</v>
      </c>
      <c r="C48">
        <v>40</v>
      </c>
      <c r="D48">
        <f t="shared" ref="D48:P48" si="74">C48+347</f>
        <v>387</v>
      </c>
      <c r="E48">
        <f t="shared" si="74"/>
        <v>734</v>
      </c>
      <c r="F48">
        <f t="shared" si="74"/>
        <v>1081</v>
      </c>
      <c r="G48">
        <f t="shared" si="74"/>
        <v>1428</v>
      </c>
      <c r="H48">
        <f t="shared" si="74"/>
        <v>1775</v>
      </c>
      <c r="I48">
        <f t="shared" si="74"/>
        <v>2122</v>
      </c>
      <c r="J48">
        <f t="shared" si="74"/>
        <v>2469</v>
      </c>
      <c r="K48">
        <f t="shared" si="74"/>
        <v>2816</v>
      </c>
      <c r="L48">
        <f t="shared" si="74"/>
        <v>3163</v>
      </c>
      <c r="M48">
        <f t="shared" si="74"/>
        <v>3510</v>
      </c>
      <c r="N48">
        <f t="shared" si="74"/>
        <v>3857</v>
      </c>
      <c r="O48">
        <f t="shared" si="74"/>
        <v>4204</v>
      </c>
      <c r="P48">
        <f t="shared" si="74"/>
        <v>4551</v>
      </c>
      <c r="S48">
        <f t="shared" si="15"/>
        <v>0.52724795640326971</v>
      </c>
      <c r="U48">
        <f t="shared" si="69"/>
        <v>0.8045070422535211</v>
      </c>
      <c r="W48">
        <f t="shared" si="29"/>
        <v>0.87677556818181823</v>
      </c>
    </row>
    <row r="49" spans="1:38">
      <c r="A49" t="s">
        <v>142</v>
      </c>
      <c r="B49" t="s">
        <v>21</v>
      </c>
      <c r="C49">
        <v>41</v>
      </c>
      <c r="D49">
        <f t="shared" ref="D49:P49" si="75">C49+347</f>
        <v>388</v>
      </c>
      <c r="E49">
        <f t="shared" si="75"/>
        <v>735</v>
      </c>
      <c r="F49">
        <f t="shared" si="75"/>
        <v>1082</v>
      </c>
      <c r="G49">
        <f t="shared" si="75"/>
        <v>1429</v>
      </c>
      <c r="H49">
        <f t="shared" si="75"/>
        <v>1776</v>
      </c>
      <c r="I49">
        <f t="shared" si="75"/>
        <v>2123</v>
      </c>
      <c r="J49">
        <f t="shared" si="75"/>
        <v>2470</v>
      </c>
      <c r="K49">
        <f t="shared" si="75"/>
        <v>2817</v>
      </c>
      <c r="L49">
        <f t="shared" si="75"/>
        <v>3164</v>
      </c>
      <c r="M49">
        <f t="shared" si="75"/>
        <v>3511</v>
      </c>
      <c r="N49">
        <f t="shared" si="75"/>
        <v>3858</v>
      </c>
      <c r="O49">
        <f t="shared" si="75"/>
        <v>4205</v>
      </c>
      <c r="P49">
        <f t="shared" si="75"/>
        <v>4552</v>
      </c>
      <c r="S49">
        <f t="shared" si="15"/>
        <v>0.527891156462585</v>
      </c>
      <c r="W49">
        <f t="shared" si="29"/>
        <v>0.87681931132410362</v>
      </c>
    </row>
    <row r="50" spans="1:38">
      <c r="A50" t="s">
        <v>142</v>
      </c>
      <c r="B50" t="s">
        <v>20</v>
      </c>
      <c r="C50">
        <v>42</v>
      </c>
      <c r="D50">
        <f t="shared" ref="D50:P50" si="76">C50+347</f>
        <v>389</v>
      </c>
      <c r="E50">
        <f t="shared" si="76"/>
        <v>736</v>
      </c>
      <c r="F50">
        <f t="shared" si="76"/>
        <v>1083</v>
      </c>
      <c r="G50">
        <f t="shared" si="76"/>
        <v>1430</v>
      </c>
      <c r="H50">
        <f t="shared" si="76"/>
        <v>1777</v>
      </c>
      <c r="I50">
        <f t="shared" si="76"/>
        <v>2124</v>
      </c>
      <c r="J50">
        <f t="shared" si="76"/>
        <v>2471</v>
      </c>
      <c r="K50">
        <f t="shared" si="76"/>
        <v>2818</v>
      </c>
      <c r="L50">
        <f t="shared" si="76"/>
        <v>3165</v>
      </c>
      <c r="M50">
        <f t="shared" si="76"/>
        <v>3512</v>
      </c>
      <c r="N50">
        <f t="shared" si="76"/>
        <v>3859</v>
      </c>
      <c r="O50">
        <f t="shared" si="76"/>
        <v>4206</v>
      </c>
      <c r="P50">
        <f t="shared" si="76"/>
        <v>4553</v>
      </c>
      <c r="S50">
        <f t="shared" si="15"/>
        <v>0.52853260869565222</v>
      </c>
      <c r="W50">
        <f t="shared" si="29"/>
        <v>0.87686302342086586</v>
      </c>
    </row>
    <row r="51" spans="1:38">
      <c r="A51" t="s">
        <v>142</v>
      </c>
      <c r="B51" t="s">
        <v>19</v>
      </c>
      <c r="C51">
        <v>43</v>
      </c>
      <c r="D51">
        <f t="shared" ref="D51:P51" si="77">C51+347</f>
        <v>390</v>
      </c>
      <c r="E51">
        <f t="shared" si="77"/>
        <v>737</v>
      </c>
      <c r="F51">
        <f t="shared" si="77"/>
        <v>1084</v>
      </c>
      <c r="G51">
        <f t="shared" si="77"/>
        <v>1431</v>
      </c>
      <c r="H51">
        <f t="shared" si="77"/>
        <v>1778</v>
      </c>
      <c r="I51">
        <f t="shared" si="77"/>
        <v>2125</v>
      </c>
      <c r="J51">
        <f t="shared" si="77"/>
        <v>2472</v>
      </c>
      <c r="K51">
        <f t="shared" si="77"/>
        <v>2819</v>
      </c>
      <c r="L51">
        <f t="shared" si="77"/>
        <v>3166</v>
      </c>
      <c r="M51">
        <f t="shared" si="77"/>
        <v>3513</v>
      </c>
      <c r="N51">
        <f t="shared" si="77"/>
        <v>3860</v>
      </c>
      <c r="O51">
        <f t="shared" si="77"/>
        <v>4207</v>
      </c>
      <c r="P51">
        <f t="shared" si="77"/>
        <v>4554</v>
      </c>
      <c r="S51">
        <f t="shared" si="15"/>
        <v>0.52917232021709637</v>
      </c>
      <c r="W51">
        <f t="shared" si="29"/>
        <v>0.87690670450514363</v>
      </c>
    </row>
    <row r="52" spans="1:38">
      <c r="A52" t="s">
        <v>142</v>
      </c>
      <c r="B52" t="s">
        <v>18</v>
      </c>
      <c r="C52">
        <v>44</v>
      </c>
      <c r="D52">
        <f t="shared" ref="D52:P52" si="78">C52+347</f>
        <v>391</v>
      </c>
      <c r="E52">
        <f t="shared" si="78"/>
        <v>738</v>
      </c>
      <c r="F52">
        <f t="shared" si="78"/>
        <v>1085</v>
      </c>
      <c r="G52">
        <f t="shared" si="78"/>
        <v>1432</v>
      </c>
      <c r="H52">
        <f t="shared" si="78"/>
        <v>1779</v>
      </c>
      <c r="I52">
        <f t="shared" si="78"/>
        <v>2126</v>
      </c>
      <c r="J52">
        <f t="shared" si="78"/>
        <v>2473</v>
      </c>
      <c r="K52">
        <f t="shared" si="78"/>
        <v>2820</v>
      </c>
      <c r="L52">
        <f t="shared" si="78"/>
        <v>3167</v>
      </c>
      <c r="M52">
        <f t="shared" si="78"/>
        <v>3514</v>
      </c>
      <c r="N52">
        <f t="shared" si="78"/>
        <v>3861</v>
      </c>
      <c r="O52">
        <f t="shared" si="78"/>
        <v>4208</v>
      </c>
      <c r="P52">
        <f t="shared" si="78"/>
        <v>4555</v>
      </c>
      <c r="S52">
        <f t="shared" si="15"/>
        <v>0.52981029810298108</v>
      </c>
      <c r="W52">
        <f t="shared" si="29"/>
        <v>0.87695035460992909</v>
      </c>
    </row>
    <row r="53" spans="1:38">
      <c r="A53" t="s">
        <v>142</v>
      </c>
      <c r="B53" t="s">
        <v>17</v>
      </c>
      <c r="C53">
        <v>45</v>
      </c>
      <c r="D53">
        <f t="shared" ref="D53:P53" si="79">C53+347</f>
        <v>392</v>
      </c>
      <c r="E53">
        <f t="shared" si="79"/>
        <v>739</v>
      </c>
      <c r="F53">
        <f t="shared" si="79"/>
        <v>1086</v>
      </c>
      <c r="G53">
        <f t="shared" si="79"/>
        <v>1433</v>
      </c>
      <c r="H53">
        <f t="shared" si="79"/>
        <v>1780</v>
      </c>
      <c r="I53">
        <f t="shared" si="79"/>
        <v>2127</v>
      </c>
      <c r="J53">
        <f t="shared" si="79"/>
        <v>2474</v>
      </c>
      <c r="K53">
        <f t="shared" si="79"/>
        <v>2821</v>
      </c>
      <c r="L53">
        <f t="shared" si="79"/>
        <v>3168</v>
      </c>
      <c r="M53">
        <f t="shared" si="79"/>
        <v>3515</v>
      </c>
      <c r="N53">
        <f t="shared" si="79"/>
        <v>3862</v>
      </c>
      <c r="O53">
        <f t="shared" si="79"/>
        <v>4209</v>
      </c>
      <c r="P53">
        <f t="shared" si="79"/>
        <v>4556</v>
      </c>
      <c r="S53">
        <f t="shared" si="15"/>
        <v>0.53044654939106906</v>
      </c>
      <c r="U53">
        <f t="shared" ref="U53:U72" si="80">G53/H53</f>
        <v>0.80505617977528088</v>
      </c>
      <c r="W53">
        <f t="shared" si="29"/>
        <v>0.87699397376816735</v>
      </c>
    </row>
    <row r="54" spans="1:38">
      <c r="A54" t="s">
        <v>143</v>
      </c>
      <c r="B54" t="s">
        <v>16</v>
      </c>
      <c r="C54">
        <v>46</v>
      </c>
      <c r="D54">
        <f t="shared" ref="D54:P54" si="81">C54+347</f>
        <v>393</v>
      </c>
      <c r="E54">
        <f t="shared" si="81"/>
        <v>740</v>
      </c>
      <c r="F54">
        <f t="shared" si="81"/>
        <v>1087</v>
      </c>
      <c r="G54">
        <f t="shared" si="81"/>
        <v>1434</v>
      </c>
      <c r="H54">
        <f t="shared" si="81"/>
        <v>1781</v>
      </c>
      <c r="I54">
        <f t="shared" si="81"/>
        <v>2128</v>
      </c>
      <c r="J54">
        <f t="shared" si="81"/>
        <v>2475</v>
      </c>
      <c r="K54">
        <f t="shared" si="81"/>
        <v>2822</v>
      </c>
      <c r="L54">
        <f t="shared" si="81"/>
        <v>3169</v>
      </c>
      <c r="M54">
        <f t="shared" si="81"/>
        <v>3516</v>
      </c>
      <c r="N54">
        <f t="shared" si="81"/>
        <v>3863</v>
      </c>
      <c r="O54">
        <f t="shared" si="81"/>
        <v>4210</v>
      </c>
      <c r="P54">
        <f t="shared" si="81"/>
        <v>4557</v>
      </c>
      <c r="S54">
        <f t="shared" si="15"/>
        <v>0.5310810810810811</v>
      </c>
      <c r="U54">
        <f t="shared" si="80"/>
        <v>0.80516563728242563</v>
      </c>
      <c r="W54">
        <f t="shared" si="29"/>
        <v>0.87703756201275695</v>
      </c>
      <c r="AL54" s="10"/>
    </row>
    <row r="55" spans="1:38">
      <c r="A55" t="s">
        <v>143</v>
      </c>
      <c r="B55" t="s">
        <v>15</v>
      </c>
      <c r="C55">
        <v>47</v>
      </c>
      <c r="D55">
        <f t="shared" ref="D55:P55" si="82">C55+347</f>
        <v>394</v>
      </c>
      <c r="E55">
        <f t="shared" si="82"/>
        <v>741</v>
      </c>
      <c r="F55">
        <f t="shared" si="82"/>
        <v>1088</v>
      </c>
      <c r="G55">
        <f t="shared" si="82"/>
        <v>1435</v>
      </c>
      <c r="H55">
        <f t="shared" si="82"/>
        <v>1782</v>
      </c>
      <c r="I55">
        <f t="shared" si="82"/>
        <v>2129</v>
      </c>
      <c r="J55">
        <f t="shared" si="82"/>
        <v>2476</v>
      </c>
      <c r="K55">
        <f t="shared" si="82"/>
        <v>2823</v>
      </c>
      <c r="L55">
        <f t="shared" si="82"/>
        <v>3170</v>
      </c>
      <c r="M55">
        <f t="shared" si="82"/>
        <v>3517</v>
      </c>
      <c r="N55">
        <f t="shared" si="82"/>
        <v>3864</v>
      </c>
      <c r="O55">
        <f t="shared" si="82"/>
        <v>4211</v>
      </c>
      <c r="P55">
        <f t="shared" si="82"/>
        <v>4558</v>
      </c>
      <c r="S55">
        <f t="shared" si="15"/>
        <v>0.53171390013495279</v>
      </c>
      <c r="U55">
        <f t="shared" si="80"/>
        <v>0.80527497194163866</v>
      </c>
      <c r="W55">
        <f t="shared" si="29"/>
        <v>0.87708111937654976</v>
      </c>
      <c r="AL55" s="10"/>
    </row>
    <row r="56" spans="1:38">
      <c r="A56" t="s">
        <v>143</v>
      </c>
      <c r="B56" t="s">
        <v>14</v>
      </c>
      <c r="C56">
        <v>48</v>
      </c>
      <c r="D56">
        <f t="shared" ref="D56:P56" si="83">C56+347</f>
        <v>395</v>
      </c>
      <c r="E56">
        <f t="shared" si="83"/>
        <v>742</v>
      </c>
      <c r="F56">
        <f t="shared" si="83"/>
        <v>1089</v>
      </c>
      <c r="G56">
        <f t="shared" si="83"/>
        <v>1436</v>
      </c>
      <c r="H56">
        <f t="shared" si="83"/>
        <v>1783</v>
      </c>
      <c r="I56">
        <f t="shared" si="83"/>
        <v>2130</v>
      </c>
      <c r="J56">
        <f t="shared" si="83"/>
        <v>2477</v>
      </c>
      <c r="K56">
        <f t="shared" si="83"/>
        <v>2824</v>
      </c>
      <c r="L56">
        <f t="shared" si="83"/>
        <v>3171</v>
      </c>
      <c r="M56">
        <f t="shared" si="83"/>
        <v>3518</v>
      </c>
      <c r="N56">
        <f t="shared" si="83"/>
        <v>3865</v>
      </c>
      <c r="O56">
        <f t="shared" si="83"/>
        <v>4212</v>
      </c>
      <c r="P56">
        <f t="shared" si="83"/>
        <v>4559</v>
      </c>
      <c r="S56">
        <f t="shared" si="15"/>
        <v>0.53234501347708896</v>
      </c>
      <c r="U56">
        <f t="shared" si="80"/>
        <v>0.80538418395961864</v>
      </c>
      <c r="W56">
        <f t="shared" si="29"/>
        <v>0.87712464589235128</v>
      </c>
      <c r="AL56" s="10"/>
    </row>
    <row r="57" spans="1:38">
      <c r="A57" t="s">
        <v>143</v>
      </c>
      <c r="B57" t="s">
        <v>25</v>
      </c>
      <c r="C57">
        <v>49</v>
      </c>
      <c r="D57">
        <f t="shared" ref="D57:P57" si="84">C57+347</f>
        <v>396</v>
      </c>
      <c r="E57">
        <f t="shared" si="84"/>
        <v>743</v>
      </c>
      <c r="F57">
        <f t="shared" si="84"/>
        <v>1090</v>
      </c>
      <c r="G57">
        <f t="shared" si="84"/>
        <v>1437</v>
      </c>
      <c r="H57">
        <f t="shared" si="84"/>
        <v>1784</v>
      </c>
      <c r="I57">
        <f t="shared" si="84"/>
        <v>2131</v>
      </c>
      <c r="J57">
        <f t="shared" si="84"/>
        <v>2478</v>
      </c>
      <c r="K57">
        <f t="shared" si="84"/>
        <v>2825</v>
      </c>
      <c r="L57">
        <f t="shared" si="84"/>
        <v>3172</v>
      </c>
      <c r="M57">
        <f t="shared" si="84"/>
        <v>3519</v>
      </c>
      <c r="N57">
        <f t="shared" si="84"/>
        <v>3866</v>
      </c>
      <c r="O57">
        <f t="shared" si="84"/>
        <v>4213</v>
      </c>
      <c r="P57">
        <f t="shared" si="84"/>
        <v>4560</v>
      </c>
      <c r="R57" t="str">
        <f>A57</f>
        <v>1995年</v>
      </c>
      <c r="S57">
        <f t="shared" si="15"/>
        <v>0.53297442799461647</v>
      </c>
      <c r="T57">
        <f>AVERAGE(S63:S68)</f>
        <v>0.53886941395517152</v>
      </c>
      <c r="U57">
        <f t="shared" si="80"/>
        <v>0.80549327354260092</v>
      </c>
      <c r="V57">
        <f>AVERAGE(U63:U68)</f>
        <v>0.80641544491417039</v>
      </c>
      <c r="W57">
        <f t="shared" si="29"/>
        <v>0.87716814159292034</v>
      </c>
      <c r="X57">
        <f>AVERAGE(W63:W68)</f>
        <v>0.8775365710047951</v>
      </c>
      <c r="Z57">
        <f>SUM(D63:D68,G63:G68)/SUM(E63:E68,H63:H68)</f>
        <v>0.72720125786163525</v>
      </c>
      <c r="AA57">
        <f>SUM(D63:D68,G63:G68,M63:M68)/SUM(E63:E68,H63:H68,N63:N68)</f>
        <v>0.83781257303108203</v>
      </c>
      <c r="AB57">
        <f>AVERAGE(S63:U68)</f>
        <v>0.69939703253057084</v>
      </c>
      <c r="AC57">
        <f>AVERAGE(S63:W68)</f>
        <v>0.766199359458405</v>
      </c>
      <c r="AE57">
        <f>SUM(J63:J68,M63:M68,P63:P68)</f>
        <v>63495</v>
      </c>
      <c r="AF57">
        <f>SUM(D63:D68,G63:G68,P63:P68)</f>
        <v>38511</v>
      </c>
      <c r="AG57">
        <f>SUM(E63:E68,H63:H68)</f>
        <v>15264</v>
      </c>
      <c r="AH57">
        <f>SUM($D63:$D64,$G63:$G64,$P63:$P64)</f>
        <v>12825</v>
      </c>
      <c r="AI57">
        <f>SUM($D63:$D67,$G63:$G67,$P63:$P67)</f>
        <v>32085</v>
      </c>
      <c r="AL57" s="10"/>
    </row>
    <row r="58" spans="1:38">
      <c r="A58" t="s">
        <v>143</v>
      </c>
      <c r="B58" t="s">
        <v>24</v>
      </c>
      <c r="C58">
        <v>50</v>
      </c>
      <c r="D58">
        <f t="shared" ref="D58:P58" si="85">C58+347</f>
        <v>397</v>
      </c>
      <c r="E58">
        <f t="shared" si="85"/>
        <v>744</v>
      </c>
      <c r="F58">
        <f t="shared" si="85"/>
        <v>1091</v>
      </c>
      <c r="G58">
        <f t="shared" si="85"/>
        <v>1438</v>
      </c>
      <c r="H58">
        <f t="shared" si="85"/>
        <v>1785</v>
      </c>
      <c r="I58">
        <f t="shared" si="85"/>
        <v>2132</v>
      </c>
      <c r="J58">
        <f t="shared" si="85"/>
        <v>2479</v>
      </c>
      <c r="K58">
        <f t="shared" si="85"/>
        <v>2826</v>
      </c>
      <c r="L58">
        <f t="shared" si="85"/>
        <v>3173</v>
      </c>
      <c r="M58">
        <f t="shared" si="85"/>
        <v>3520</v>
      </c>
      <c r="N58">
        <f t="shared" si="85"/>
        <v>3867</v>
      </c>
      <c r="O58">
        <f t="shared" si="85"/>
        <v>4214</v>
      </c>
      <c r="P58">
        <f t="shared" si="85"/>
        <v>4561</v>
      </c>
      <c r="S58">
        <f t="shared" si="15"/>
        <v>0.53360215053763438</v>
      </c>
      <c r="U58">
        <f t="shared" si="80"/>
        <v>0.80560224089635857</v>
      </c>
      <c r="W58">
        <f t="shared" si="29"/>
        <v>0.87721160651096952</v>
      </c>
      <c r="AL58" s="10"/>
    </row>
    <row r="59" spans="1:38">
      <c r="A59" t="s">
        <v>143</v>
      </c>
      <c r="B59" t="s">
        <v>23</v>
      </c>
      <c r="C59">
        <v>51</v>
      </c>
      <c r="D59">
        <f t="shared" ref="D59:P59" si="86">C59+347</f>
        <v>398</v>
      </c>
      <c r="E59">
        <f t="shared" si="86"/>
        <v>745</v>
      </c>
      <c r="F59">
        <f t="shared" si="86"/>
        <v>1092</v>
      </c>
      <c r="G59">
        <f t="shared" si="86"/>
        <v>1439</v>
      </c>
      <c r="H59">
        <f t="shared" si="86"/>
        <v>1786</v>
      </c>
      <c r="I59">
        <f t="shared" si="86"/>
        <v>2133</v>
      </c>
      <c r="J59">
        <f t="shared" si="86"/>
        <v>2480</v>
      </c>
      <c r="K59">
        <f t="shared" si="86"/>
        <v>2827</v>
      </c>
      <c r="L59">
        <f t="shared" si="86"/>
        <v>3174</v>
      </c>
      <c r="M59">
        <f t="shared" si="86"/>
        <v>3521</v>
      </c>
      <c r="N59">
        <f t="shared" si="86"/>
        <v>3868</v>
      </c>
      <c r="O59">
        <f t="shared" si="86"/>
        <v>4215</v>
      </c>
      <c r="P59">
        <f t="shared" si="86"/>
        <v>4562</v>
      </c>
      <c r="S59">
        <f t="shared" si="15"/>
        <v>0.53422818791946314</v>
      </c>
      <c r="U59">
        <f t="shared" si="80"/>
        <v>0.8057110862262038</v>
      </c>
      <c r="W59">
        <f t="shared" si="29"/>
        <v>0.87725504067916515</v>
      </c>
      <c r="AL59" s="10"/>
    </row>
    <row r="60" spans="1:38">
      <c r="A60" t="s">
        <v>143</v>
      </c>
      <c r="B60" t="s">
        <v>22</v>
      </c>
      <c r="C60">
        <v>52</v>
      </c>
      <c r="D60">
        <f t="shared" ref="D60:P60" si="87">C60+347</f>
        <v>399</v>
      </c>
      <c r="E60">
        <f t="shared" si="87"/>
        <v>746</v>
      </c>
      <c r="F60">
        <f t="shared" si="87"/>
        <v>1093</v>
      </c>
      <c r="G60">
        <f t="shared" si="87"/>
        <v>1440</v>
      </c>
      <c r="H60">
        <f t="shared" si="87"/>
        <v>1787</v>
      </c>
      <c r="I60">
        <f t="shared" si="87"/>
        <v>2134</v>
      </c>
      <c r="J60">
        <f t="shared" si="87"/>
        <v>2481</v>
      </c>
      <c r="K60">
        <f t="shared" si="87"/>
        <v>2828</v>
      </c>
      <c r="L60">
        <f t="shared" si="87"/>
        <v>3175</v>
      </c>
      <c r="M60">
        <f t="shared" si="87"/>
        <v>3522</v>
      </c>
      <c r="N60">
        <f t="shared" si="87"/>
        <v>3869</v>
      </c>
      <c r="O60">
        <f t="shared" si="87"/>
        <v>4216</v>
      </c>
      <c r="P60">
        <f t="shared" si="87"/>
        <v>4563</v>
      </c>
      <c r="S60">
        <f t="shared" si="15"/>
        <v>0.5348525469168901</v>
      </c>
      <c r="U60">
        <f t="shared" si="80"/>
        <v>0.80581980973698941</v>
      </c>
      <c r="W60">
        <f t="shared" si="29"/>
        <v>0.87729844413012725</v>
      </c>
      <c r="AL60" s="10"/>
    </row>
    <row r="61" spans="1:38">
      <c r="A61" t="s">
        <v>143</v>
      </c>
      <c r="B61" t="s">
        <v>21</v>
      </c>
      <c r="C61">
        <v>53</v>
      </c>
      <c r="D61">
        <f t="shared" ref="D61:P61" si="88">C61+347</f>
        <v>400</v>
      </c>
      <c r="E61">
        <f t="shared" si="88"/>
        <v>747</v>
      </c>
      <c r="F61">
        <f t="shared" si="88"/>
        <v>1094</v>
      </c>
      <c r="G61">
        <f t="shared" si="88"/>
        <v>1441</v>
      </c>
      <c r="H61">
        <f t="shared" si="88"/>
        <v>1788</v>
      </c>
      <c r="I61">
        <f t="shared" si="88"/>
        <v>2135</v>
      </c>
      <c r="J61">
        <f t="shared" si="88"/>
        <v>2482</v>
      </c>
      <c r="K61">
        <f t="shared" si="88"/>
        <v>2829</v>
      </c>
      <c r="L61">
        <f t="shared" si="88"/>
        <v>3176</v>
      </c>
      <c r="M61">
        <f t="shared" si="88"/>
        <v>3523</v>
      </c>
      <c r="N61">
        <f t="shared" si="88"/>
        <v>3870</v>
      </c>
      <c r="O61">
        <f t="shared" si="88"/>
        <v>4217</v>
      </c>
      <c r="P61">
        <f t="shared" si="88"/>
        <v>4564</v>
      </c>
      <c r="S61">
        <f t="shared" si="15"/>
        <v>0.53547523427041499</v>
      </c>
      <c r="U61">
        <f t="shared" si="80"/>
        <v>0.80592841163310958</v>
      </c>
      <c r="W61">
        <f t="shared" si="29"/>
        <v>0.87734181689642987</v>
      </c>
      <c r="AL61" s="10"/>
    </row>
    <row r="62" spans="1:38">
      <c r="A62" t="s">
        <v>143</v>
      </c>
      <c r="B62" t="s">
        <v>20</v>
      </c>
      <c r="C62">
        <v>54</v>
      </c>
      <c r="D62">
        <f t="shared" ref="D62:P62" si="89">C62+347</f>
        <v>401</v>
      </c>
      <c r="E62">
        <f t="shared" si="89"/>
        <v>748</v>
      </c>
      <c r="F62">
        <f t="shared" si="89"/>
        <v>1095</v>
      </c>
      <c r="G62">
        <f t="shared" si="89"/>
        <v>1442</v>
      </c>
      <c r="H62">
        <f t="shared" si="89"/>
        <v>1789</v>
      </c>
      <c r="I62">
        <f t="shared" si="89"/>
        <v>2136</v>
      </c>
      <c r="J62">
        <f t="shared" si="89"/>
        <v>2483</v>
      </c>
      <c r="K62">
        <f t="shared" si="89"/>
        <v>2830</v>
      </c>
      <c r="L62">
        <f t="shared" si="89"/>
        <v>3177</v>
      </c>
      <c r="M62">
        <f t="shared" si="89"/>
        <v>3524</v>
      </c>
      <c r="N62">
        <f t="shared" si="89"/>
        <v>3871</v>
      </c>
      <c r="O62">
        <f t="shared" si="89"/>
        <v>4218</v>
      </c>
      <c r="P62">
        <f t="shared" si="89"/>
        <v>4565</v>
      </c>
      <c r="U62">
        <f t="shared" si="80"/>
        <v>0.80603689211850194</v>
      </c>
      <c r="W62">
        <f t="shared" si="29"/>
        <v>0.87738515901060066</v>
      </c>
      <c r="AL62" s="10"/>
    </row>
    <row r="63" spans="1:38">
      <c r="A63" t="s">
        <v>143</v>
      </c>
      <c r="B63" t="s">
        <v>19</v>
      </c>
      <c r="C63">
        <v>55</v>
      </c>
      <c r="D63">
        <f t="shared" ref="D63:P63" si="90">C63+347</f>
        <v>402</v>
      </c>
      <c r="E63">
        <f t="shared" si="90"/>
        <v>749</v>
      </c>
      <c r="F63">
        <f t="shared" si="90"/>
        <v>1096</v>
      </c>
      <c r="G63">
        <f t="shared" si="90"/>
        <v>1443</v>
      </c>
      <c r="H63">
        <f t="shared" si="90"/>
        <v>1790</v>
      </c>
      <c r="I63">
        <f t="shared" si="90"/>
        <v>2137</v>
      </c>
      <c r="J63">
        <f t="shared" si="90"/>
        <v>2484</v>
      </c>
      <c r="K63">
        <f t="shared" si="90"/>
        <v>2831</v>
      </c>
      <c r="L63">
        <f t="shared" si="90"/>
        <v>3178</v>
      </c>
      <c r="M63">
        <f t="shared" si="90"/>
        <v>3525</v>
      </c>
      <c r="N63">
        <f t="shared" si="90"/>
        <v>3872</v>
      </c>
      <c r="O63">
        <f t="shared" si="90"/>
        <v>4219</v>
      </c>
      <c r="P63">
        <f t="shared" si="90"/>
        <v>4566</v>
      </c>
      <c r="U63">
        <f t="shared" si="80"/>
        <v>0.80614525139664805</v>
      </c>
      <c r="W63">
        <f t="shared" si="29"/>
        <v>0.87742847050512185</v>
      </c>
      <c r="AL63" s="10"/>
    </row>
    <row r="64" spans="1:38">
      <c r="A64" t="s">
        <v>143</v>
      </c>
      <c r="B64" t="s">
        <v>18</v>
      </c>
      <c r="C64">
        <v>56</v>
      </c>
      <c r="D64">
        <f t="shared" ref="D64:P64" si="91">C64+347</f>
        <v>403</v>
      </c>
      <c r="E64">
        <f t="shared" si="91"/>
        <v>750</v>
      </c>
      <c r="F64">
        <f t="shared" si="91"/>
        <v>1097</v>
      </c>
      <c r="G64">
        <f t="shared" si="91"/>
        <v>1444</v>
      </c>
      <c r="H64">
        <f t="shared" si="91"/>
        <v>1791</v>
      </c>
      <c r="I64">
        <f t="shared" si="91"/>
        <v>2138</v>
      </c>
      <c r="J64">
        <f t="shared" si="91"/>
        <v>2485</v>
      </c>
      <c r="K64">
        <f t="shared" si="91"/>
        <v>2832</v>
      </c>
      <c r="L64">
        <f t="shared" si="91"/>
        <v>3179</v>
      </c>
      <c r="M64">
        <f t="shared" si="91"/>
        <v>3526</v>
      </c>
      <c r="N64">
        <f t="shared" si="91"/>
        <v>3873</v>
      </c>
      <c r="O64">
        <f t="shared" si="91"/>
        <v>4220</v>
      </c>
      <c r="P64">
        <f t="shared" si="91"/>
        <v>4567</v>
      </c>
      <c r="U64">
        <f t="shared" si="80"/>
        <v>0.80625348967057509</v>
      </c>
      <c r="W64">
        <f t="shared" si="29"/>
        <v>0.87747175141242939</v>
      </c>
      <c r="AL64" s="10"/>
    </row>
    <row r="65" spans="1:38">
      <c r="A65" t="s">
        <v>143</v>
      </c>
      <c r="B65" t="s">
        <v>17</v>
      </c>
      <c r="C65">
        <v>57</v>
      </c>
      <c r="D65">
        <f t="shared" ref="D65:P65" si="92">C65+347</f>
        <v>404</v>
      </c>
      <c r="E65">
        <f t="shared" si="92"/>
        <v>751</v>
      </c>
      <c r="F65">
        <f t="shared" si="92"/>
        <v>1098</v>
      </c>
      <c r="G65">
        <f t="shared" si="92"/>
        <v>1445</v>
      </c>
      <c r="H65">
        <f t="shared" si="92"/>
        <v>1792</v>
      </c>
      <c r="I65">
        <f t="shared" si="92"/>
        <v>2139</v>
      </c>
      <c r="J65">
        <f t="shared" si="92"/>
        <v>2486</v>
      </c>
      <c r="K65">
        <f t="shared" si="92"/>
        <v>2833</v>
      </c>
      <c r="L65">
        <f t="shared" si="92"/>
        <v>3180</v>
      </c>
      <c r="M65">
        <f t="shared" si="92"/>
        <v>3527</v>
      </c>
      <c r="N65">
        <f t="shared" si="92"/>
        <v>3874</v>
      </c>
      <c r="O65">
        <f t="shared" si="92"/>
        <v>4221</v>
      </c>
      <c r="P65">
        <f t="shared" si="92"/>
        <v>4568</v>
      </c>
      <c r="S65">
        <f t="shared" si="15"/>
        <v>0.53794940079893472</v>
      </c>
      <c r="U65">
        <f t="shared" si="80"/>
        <v>0.8063616071428571</v>
      </c>
      <c r="W65">
        <f t="shared" si="29"/>
        <v>0.87751500176491348</v>
      </c>
      <c r="AL65" s="10"/>
    </row>
    <row r="66" spans="1:38">
      <c r="A66" t="s">
        <v>144</v>
      </c>
      <c r="B66" t="s">
        <v>16</v>
      </c>
      <c r="C66">
        <v>58</v>
      </c>
      <c r="D66">
        <f t="shared" ref="D66:P66" si="93">C66+347</f>
        <v>405</v>
      </c>
      <c r="E66">
        <f t="shared" si="93"/>
        <v>752</v>
      </c>
      <c r="F66">
        <f t="shared" si="93"/>
        <v>1099</v>
      </c>
      <c r="G66">
        <f t="shared" si="93"/>
        <v>1446</v>
      </c>
      <c r="H66">
        <f t="shared" si="93"/>
        <v>1793</v>
      </c>
      <c r="I66">
        <f t="shared" si="93"/>
        <v>2140</v>
      </c>
      <c r="J66">
        <f t="shared" si="93"/>
        <v>2487</v>
      </c>
      <c r="K66">
        <f t="shared" si="93"/>
        <v>2834</v>
      </c>
      <c r="L66">
        <f t="shared" si="93"/>
        <v>3181</v>
      </c>
      <c r="M66">
        <f t="shared" si="93"/>
        <v>3528</v>
      </c>
      <c r="N66">
        <f t="shared" si="93"/>
        <v>3875</v>
      </c>
      <c r="O66">
        <f t="shared" si="93"/>
        <v>4222</v>
      </c>
      <c r="P66">
        <f t="shared" si="93"/>
        <v>4569</v>
      </c>
      <c r="S66">
        <f t="shared" si="15"/>
        <v>0.53856382978723405</v>
      </c>
      <c r="U66">
        <f t="shared" si="80"/>
        <v>0.80646960401561629</v>
      </c>
      <c r="W66">
        <f t="shared" si="29"/>
        <v>0.87755822159491881</v>
      </c>
      <c r="AL66" s="10"/>
    </row>
    <row r="67" spans="1:38">
      <c r="A67" t="s">
        <v>144</v>
      </c>
      <c r="B67" t="s">
        <v>15</v>
      </c>
      <c r="C67">
        <v>59</v>
      </c>
      <c r="D67">
        <f t="shared" ref="D67:P67" si="94">C67+347</f>
        <v>406</v>
      </c>
      <c r="E67">
        <f t="shared" si="94"/>
        <v>753</v>
      </c>
      <c r="F67">
        <f t="shared" si="94"/>
        <v>1100</v>
      </c>
      <c r="G67">
        <f t="shared" si="94"/>
        <v>1447</v>
      </c>
      <c r="H67">
        <f t="shared" si="94"/>
        <v>1794</v>
      </c>
      <c r="I67">
        <f t="shared" si="94"/>
        <v>2141</v>
      </c>
      <c r="J67">
        <f t="shared" si="94"/>
        <v>2488</v>
      </c>
      <c r="K67">
        <f t="shared" si="94"/>
        <v>2835</v>
      </c>
      <c r="L67">
        <f t="shared" si="94"/>
        <v>3182</v>
      </c>
      <c r="M67">
        <f t="shared" si="94"/>
        <v>3529</v>
      </c>
      <c r="N67">
        <f t="shared" si="94"/>
        <v>3876</v>
      </c>
      <c r="O67">
        <f t="shared" si="94"/>
        <v>4223</v>
      </c>
      <c r="P67">
        <f t="shared" si="94"/>
        <v>4570</v>
      </c>
      <c r="S67">
        <f t="shared" si="15"/>
        <v>0.53917662682602918</v>
      </c>
      <c r="U67">
        <f t="shared" si="80"/>
        <v>0.80657748049052402</v>
      </c>
      <c r="W67">
        <f t="shared" si="29"/>
        <v>0.87760141093474431</v>
      </c>
      <c r="AL67" s="10"/>
    </row>
    <row r="68" spans="1:38">
      <c r="A68" t="s">
        <v>144</v>
      </c>
      <c r="B68" t="s">
        <v>14</v>
      </c>
      <c r="C68">
        <v>60</v>
      </c>
      <c r="D68">
        <f t="shared" ref="D68:P68" si="95">C68+347</f>
        <v>407</v>
      </c>
      <c r="E68">
        <f t="shared" si="95"/>
        <v>754</v>
      </c>
      <c r="F68">
        <f t="shared" si="95"/>
        <v>1101</v>
      </c>
      <c r="G68">
        <f t="shared" si="95"/>
        <v>1448</v>
      </c>
      <c r="H68">
        <f t="shared" si="95"/>
        <v>1795</v>
      </c>
      <c r="I68">
        <f t="shared" si="95"/>
        <v>2142</v>
      </c>
      <c r="J68">
        <f t="shared" si="95"/>
        <v>2489</v>
      </c>
      <c r="K68">
        <f t="shared" si="95"/>
        <v>2836</v>
      </c>
      <c r="L68">
        <f t="shared" si="95"/>
        <v>3183</v>
      </c>
      <c r="M68">
        <f t="shared" si="95"/>
        <v>3530</v>
      </c>
      <c r="N68">
        <f t="shared" si="95"/>
        <v>3877</v>
      </c>
      <c r="O68">
        <f t="shared" si="95"/>
        <v>4224</v>
      </c>
      <c r="P68">
        <f t="shared" si="95"/>
        <v>4571</v>
      </c>
      <c r="S68">
        <f t="shared" si="15"/>
        <v>0.53978779840848812</v>
      </c>
      <c r="U68">
        <f t="shared" si="80"/>
        <v>0.80668523676880222</v>
      </c>
      <c r="W68">
        <f t="shared" si="29"/>
        <v>0.87764456981664318</v>
      </c>
      <c r="AL68" s="10"/>
    </row>
    <row r="69" spans="1:38">
      <c r="A69" t="s">
        <v>144</v>
      </c>
      <c r="B69" t="s">
        <v>25</v>
      </c>
      <c r="C69">
        <v>61</v>
      </c>
      <c r="D69">
        <f t="shared" ref="D69:P69" si="96">C69+347</f>
        <v>408</v>
      </c>
      <c r="E69">
        <f t="shared" si="96"/>
        <v>755</v>
      </c>
      <c r="F69">
        <f t="shared" si="96"/>
        <v>1102</v>
      </c>
      <c r="G69">
        <f t="shared" si="96"/>
        <v>1449</v>
      </c>
      <c r="H69">
        <f t="shared" si="96"/>
        <v>1796</v>
      </c>
      <c r="I69">
        <f t="shared" si="96"/>
        <v>2143</v>
      </c>
      <c r="J69">
        <f t="shared" si="96"/>
        <v>2490</v>
      </c>
      <c r="K69">
        <f t="shared" si="96"/>
        <v>2837</v>
      </c>
      <c r="L69">
        <f t="shared" si="96"/>
        <v>3184</v>
      </c>
      <c r="M69">
        <f t="shared" si="96"/>
        <v>3531</v>
      </c>
      <c r="N69">
        <f t="shared" si="96"/>
        <v>3878</v>
      </c>
      <c r="O69">
        <f t="shared" si="96"/>
        <v>4225</v>
      </c>
      <c r="P69">
        <f t="shared" si="96"/>
        <v>4572</v>
      </c>
      <c r="R69" t="str">
        <f>A69</f>
        <v>1996年</v>
      </c>
      <c r="S69">
        <f t="shared" si="15"/>
        <v>0.54039735099337749</v>
      </c>
      <c r="T69">
        <f>AVERAGE(S75:S80)</f>
        <v>0.54551180588238612</v>
      </c>
      <c r="U69">
        <f t="shared" si="80"/>
        <v>0.80679287305122493</v>
      </c>
      <c r="V69">
        <f>AVERAGE(U75:U80)</f>
        <v>0.80780939736407686</v>
      </c>
      <c r="W69">
        <f t="shared" si="29"/>
        <v>0.87768769827282345</v>
      </c>
      <c r="X69">
        <f>AVERAGE(W75:W80)</f>
        <v>0.87805302231701454</v>
      </c>
      <c r="Z69">
        <f>SUM(D75:D80,G75:G80)/SUM(E75:E80,H75:H80)</f>
        <v>0.72975077881619943</v>
      </c>
      <c r="AA69">
        <f>SUM(D75:D80,G75:G80,M75:M80)/SUM(E75:E80,H75:H80,N75:N80)</f>
        <v>0.83871717406460611</v>
      </c>
      <c r="AB69">
        <f>AVERAGE(S75:U80)</f>
        <v>0.65043084247506244</v>
      </c>
      <c r="AC69">
        <f>AVERAGE(S75:W80)</f>
        <v>0.7357891599157943</v>
      </c>
      <c r="AE69">
        <f>SUM(J75:J80,M75:M80,P75:P80)</f>
        <v>63711</v>
      </c>
      <c r="AF69">
        <f>SUM(D75:D80,G75:G80,P75:P80)</f>
        <v>38727</v>
      </c>
      <c r="AG69">
        <f>SUM(E75:E80,H75:H80)</f>
        <v>15408</v>
      </c>
      <c r="AH69">
        <f>SUM($D75:$D76,$G75:$G76,$P75:$P76)</f>
        <v>12897</v>
      </c>
      <c r="AI69">
        <f>SUM($D75:$D79,$G75:$G79,$P75:$P79)</f>
        <v>32265</v>
      </c>
      <c r="AL69" s="10"/>
    </row>
    <row r="70" spans="1:38">
      <c r="A70" t="s">
        <v>144</v>
      </c>
      <c r="B70" t="s">
        <v>24</v>
      </c>
      <c r="C70">
        <v>62</v>
      </c>
      <c r="D70">
        <f t="shared" ref="D70:P70" si="97">C70+347</f>
        <v>409</v>
      </c>
      <c r="E70">
        <f t="shared" si="97"/>
        <v>756</v>
      </c>
      <c r="F70">
        <f t="shared" si="97"/>
        <v>1103</v>
      </c>
      <c r="G70">
        <f t="shared" si="97"/>
        <v>1450</v>
      </c>
      <c r="H70">
        <f t="shared" si="97"/>
        <v>1797</v>
      </c>
      <c r="I70">
        <f t="shared" si="97"/>
        <v>2144</v>
      </c>
      <c r="J70">
        <f t="shared" si="97"/>
        <v>2491</v>
      </c>
      <c r="K70">
        <f t="shared" si="97"/>
        <v>2838</v>
      </c>
      <c r="L70">
        <f t="shared" si="97"/>
        <v>3185</v>
      </c>
      <c r="M70">
        <f t="shared" si="97"/>
        <v>3532</v>
      </c>
      <c r="N70">
        <f t="shared" si="97"/>
        <v>3879</v>
      </c>
      <c r="O70">
        <f t="shared" si="97"/>
        <v>4226</v>
      </c>
      <c r="P70">
        <f t="shared" si="97"/>
        <v>4573</v>
      </c>
      <c r="S70">
        <f t="shared" si="15"/>
        <v>0.54100529100529104</v>
      </c>
      <c r="U70">
        <f t="shared" si="80"/>
        <v>0.80690038953811904</v>
      </c>
      <c r="W70">
        <f t="shared" si="29"/>
        <v>0.87773079633544748</v>
      </c>
      <c r="AL70" s="10"/>
    </row>
    <row r="71" spans="1:38">
      <c r="A71" t="s">
        <v>144</v>
      </c>
      <c r="B71" t="s">
        <v>23</v>
      </c>
      <c r="C71">
        <v>63</v>
      </c>
      <c r="D71">
        <f t="shared" ref="D71:P71" si="98">C71+347</f>
        <v>410</v>
      </c>
      <c r="E71">
        <f t="shared" si="98"/>
        <v>757</v>
      </c>
      <c r="F71">
        <f t="shared" si="98"/>
        <v>1104</v>
      </c>
      <c r="G71">
        <f t="shared" si="98"/>
        <v>1451</v>
      </c>
      <c r="H71">
        <f t="shared" si="98"/>
        <v>1798</v>
      </c>
      <c r="I71">
        <f t="shared" si="98"/>
        <v>2145</v>
      </c>
      <c r="J71">
        <f t="shared" si="98"/>
        <v>2492</v>
      </c>
      <c r="K71">
        <f t="shared" si="98"/>
        <v>2839</v>
      </c>
      <c r="L71">
        <f t="shared" si="98"/>
        <v>3186</v>
      </c>
      <c r="M71">
        <f t="shared" si="98"/>
        <v>3533</v>
      </c>
      <c r="N71">
        <f t="shared" si="98"/>
        <v>3880</v>
      </c>
      <c r="O71">
        <f t="shared" si="98"/>
        <v>4227</v>
      </c>
      <c r="P71">
        <f t="shared" si="98"/>
        <v>4574</v>
      </c>
      <c r="S71">
        <f t="shared" si="15"/>
        <v>0.54161162483487446</v>
      </c>
      <c r="U71">
        <f t="shared" si="80"/>
        <v>0.80700778642936599</v>
      </c>
      <c r="W71">
        <f t="shared" si="29"/>
        <v>0.8777738640366326</v>
      </c>
      <c r="AL71" s="10"/>
    </row>
    <row r="72" spans="1:38">
      <c r="A72" t="s">
        <v>144</v>
      </c>
      <c r="B72" t="s">
        <v>22</v>
      </c>
      <c r="C72">
        <v>64</v>
      </c>
      <c r="D72">
        <f t="shared" ref="D72:P72" si="99">C72+347</f>
        <v>411</v>
      </c>
      <c r="E72">
        <f t="shared" si="99"/>
        <v>758</v>
      </c>
      <c r="F72">
        <f t="shared" si="99"/>
        <v>1105</v>
      </c>
      <c r="G72">
        <f t="shared" si="99"/>
        <v>1452</v>
      </c>
      <c r="H72">
        <f t="shared" si="99"/>
        <v>1799</v>
      </c>
      <c r="I72">
        <f t="shared" si="99"/>
        <v>2146</v>
      </c>
      <c r="J72">
        <f t="shared" si="99"/>
        <v>2493</v>
      </c>
      <c r="K72">
        <f t="shared" si="99"/>
        <v>2840</v>
      </c>
      <c r="L72">
        <f t="shared" si="99"/>
        <v>3187</v>
      </c>
      <c r="M72">
        <f t="shared" si="99"/>
        <v>3534</v>
      </c>
      <c r="N72">
        <f t="shared" si="99"/>
        <v>3881</v>
      </c>
      <c r="O72">
        <f t="shared" si="99"/>
        <v>4228</v>
      </c>
      <c r="P72">
        <f t="shared" si="99"/>
        <v>4575</v>
      </c>
      <c r="S72">
        <f t="shared" si="15"/>
        <v>0.54221635883905017</v>
      </c>
      <c r="U72">
        <f t="shared" si="80"/>
        <v>0.80711506392440246</v>
      </c>
      <c r="W72">
        <f t="shared" si="29"/>
        <v>0.8778169014084507</v>
      </c>
      <c r="AL72" s="10"/>
    </row>
    <row r="73" spans="1:38">
      <c r="A73" t="s">
        <v>144</v>
      </c>
      <c r="B73" t="s">
        <v>21</v>
      </c>
      <c r="C73">
        <v>65</v>
      </c>
      <c r="D73">
        <f t="shared" ref="D73:P73" si="100">C73+347</f>
        <v>412</v>
      </c>
      <c r="E73">
        <f t="shared" si="100"/>
        <v>759</v>
      </c>
      <c r="F73">
        <f t="shared" si="100"/>
        <v>1106</v>
      </c>
      <c r="G73">
        <f t="shared" si="100"/>
        <v>1453</v>
      </c>
      <c r="H73">
        <f t="shared" si="100"/>
        <v>1800</v>
      </c>
      <c r="I73">
        <f t="shared" si="100"/>
        <v>2147</v>
      </c>
      <c r="J73">
        <f t="shared" si="100"/>
        <v>2494</v>
      </c>
      <c r="K73">
        <f t="shared" si="100"/>
        <v>2841</v>
      </c>
      <c r="L73">
        <f t="shared" si="100"/>
        <v>3188</v>
      </c>
      <c r="M73">
        <f t="shared" si="100"/>
        <v>3535</v>
      </c>
      <c r="N73">
        <f t="shared" si="100"/>
        <v>3882</v>
      </c>
      <c r="O73">
        <f t="shared" si="100"/>
        <v>4229</v>
      </c>
      <c r="P73">
        <f t="shared" si="100"/>
        <v>4576</v>
      </c>
      <c r="S73">
        <f t="shared" si="15"/>
        <v>0.54281949934123852</v>
      </c>
      <c r="W73">
        <f t="shared" si="29"/>
        <v>0.8778599084829285</v>
      </c>
      <c r="AL73" s="10"/>
    </row>
    <row r="74" spans="1:38">
      <c r="A74" t="s">
        <v>144</v>
      </c>
      <c r="B74" t="s">
        <v>20</v>
      </c>
      <c r="C74">
        <v>66</v>
      </c>
      <c r="D74">
        <f t="shared" ref="D74:P74" si="101">C74+347</f>
        <v>413</v>
      </c>
      <c r="E74">
        <f t="shared" si="101"/>
        <v>760</v>
      </c>
      <c r="F74">
        <f t="shared" si="101"/>
        <v>1107</v>
      </c>
      <c r="G74">
        <f t="shared" si="101"/>
        <v>1454</v>
      </c>
      <c r="H74">
        <f t="shared" si="101"/>
        <v>1801</v>
      </c>
      <c r="I74">
        <f t="shared" si="101"/>
        <v>2148</v>
      </c>
      <c r="J74">
        <f t="shared" si="101"/>
        <v>2495</v>
      </c>
      <c r="K74">
        <f t="shared" si="101"/>
        <v>2842</v>
      </c>
      <c r="L74">
        <f t="shared" si="101"/>
        <v>3189</v>
      </c>
      <c r="M74">
        <f t="shared" si="101"/>
        <v>3536</v>
      </c>
      <c r="N74">
        <f t="shared" si="101"/>
        <v>3883</v>
      </c>
      <c r="O74">
        <f t="shared" si="101"/>
        <v>4230</v>
      </c>
      <c r="P74">
        <f t="shared" si="101"/>
        <v>4577</v>
      </c>
      <c r="S74">
        <f t="shared" ref="S74:S137" si="102">D74/E74</f>
        <v>0.54342105263157892</v>
      </c>
      <c r="W74">
        <f t="shared" si="29"/>
        <v>0.87790288529204785</v>
      </c>
      <c r="AL74" s="10"/>
    </row>
    <row r="75" spans="1:38">
      <c r="A75" t="s">
        <v>144</v>
      </c>
      <c r="B75" t="s">
        <v>19</v>
      </c>
      <c r="C75">
        <v>67</v>
      </c>
      <c r="D75">
        <f t="shared" ref="D75:P75" si="103">C75+347</f>
        <v>414</v>
      </c>
      <c r="E75">
        <f t="shared" si="103"/>
        <v>761</v>
      </c>
      <c r="F75">
        <f t="shared" si="103"/>
        <v>1108</v>
      </c>
      <c r="G75">
        <f t="shared" si="103"/>
        <v>1455</v>
      </c>
      <c r="H75">
        <f t="shared" si="103"/>
        <v>1802</v>
      </c>
      <c r="I75">
        <f t="shared" si="103"/>
        <v>2149</v>
      </c>
      <c r="J75">
        <f t="shared" si="103"/>
        <v>2496</v>
      </c>
      <c r="K75">
        <f t="shared" si="103"/>
        <v>2843</v>
      </c>
      <c r="L75">
        <f t="shared" si="103"/>
        <v>3190</v>
      </c>
      <c r="M75">
        <f t="shared" si="103"/>
        <v>3537</v>
      </c>
      <c r="N75">
        <f t="shared" si="103"/>
        <v>3884</v>
      </c>
      <c r="O75">
        <f t="shared" si="103"/>
        <v>4231</v>
      </c>
      <c r="P75">
        <f t="shared" si="103"/>
        <v>4578</v>
      </c>
      <c r="S75">
        <f t="shared" si="102"/>
        <v>0.54402102496714844</v>
      </c>
      <c r="W75">
        <f t="shared" si="29"/>
        <v>0.87794583186774533</v>
      </c>
      <c r="AL75" s="10"/>
    </row>
    <row r="76" spans="1:38">
      <c r="A76" t="s">
        <v>144</v>
      </c>
      <c r="B76" t="s">
        <v>18</v>
      </c>
      <c r="C76">
        <v>68</v>
      </c>
      <c r="D76">
        <f t="shared" ref="D76:P76" si="104">C76+347</f>
        <v>415</v>
      </c>
      <c r="E76">
        <f t="shared" si="104"/>
        <v>762</v>
      </c>
      <c r="F76">
        <f t="shared" si="104"/>
        <v>1109</v>
      </c>
      <c r="G76">
        <f t="shared" si="104"/>
        <v>1456</v>
      </c>
      <c r="H76">
        <f t="shared" si="104"/>
        <v>1803</v>
      </c>
      <c r="I76">
        <f t="shared" si="104"/>
        <v>2150</v>
      </c>
      <c r="J76">
        <f t="shared" si="104"/>
        <v>2497</v>
      </c>
      <c r="K76">
        <f t="shared" si="104"/>
        <v>2844</v>
      </c>
      <c r="L76">
        <f t="shared" si="104"/>
        <v>3191</v>
      </c>
      <c r="M76">
        <f t="shared" si="104"/>
        <v>3538</v>
      </c>
      <c r="N76">
        <f t="shared" si="104"/>
        <v>3885</v>
      </c>
      <c r="O76">
        <f t="shared" si="104"/>
        <v>4232</v>
      </c>
      <c r="P76">
        <f t="shared" si="104"/>
        <v>4579</v>
      </c>
      <c r="S76">
        <f t="shared" si="102"/>
        <v>0.54461942257217844</v>
      </c>
      <c r="W76">
        <f t="shared" si="29"/>
        <v>0.87798874824191275</v>
      </c>
      <c r="AL76" s="10"/>
    </row>
    <row r="77" spans="1:38">
      <c r="A77" t="s">
        <v>144</v>
      </c>
      <c r="B77" t="s">
        <v>17</v>
      </c>
      <c r="C77">
        <v>69</v>
      </c>
      <c r="D77">
        <f t="shared" ref="D77:P77" si="105">C77+347</f>
        <v>416</v>
      </c>
      <c r="E77">
        <f t="shared" si="105"/>
        <v>763</v>
      </c>
      <c r="F77">
        <f t="shared" si="105"/>
        <v>1110</v>
      </c>
      <c r="G77">
        <f t="shared" si="105"/>
        <v>1457</v>
      </c>
      <c r="H77">
        <f t="shared" si="105"/>
        <v>1804</v>
      </c>
      <c r="I77">
        <f t="shared" si="105"/>
        <v>2151</v>
      </c>
      <c r="J77">
        <f t="shared" si="105"/>
        <v>2498</v>
      </c>
      <c r="K77">
        <f t="shared" si="105"/>
        <v>2845</v>
      </c>
      <c r="L77">
        <f t="shared" si="105"/>
        <v>3192</v>
      </c>
      <c r="M77">
        <f t="shared" si="105"/>
        <v>3539</v>
      </c>
      <c r="N77">
        <f t="shared" si="105"/>
        <v>3886</v>
      </c>
      <c r="O77">
        <f t="shared" si="105"/>
        <v>4233</v>
      </c>
      <c r="P77">
        <f t="shared" si="105"/>
        <v>4580</v>
      </c>
      <c r="S77">
        <f t="shared" si="102"/>
        <v>0.54521625163827003</v>
      </c>
      <c r="U77">
        <f t="shared" ref="U77:U87" si="106">G77/H77</f>
        <v>0.80764966740576494</v>
      </c>
      <c r="W77">
        <f t="shared" si="29"/>
        <v>0.8780316344463972</v>
      </c>
      <c r="AL77" s="10"/>
    </row>
    <row r="78" spans="1:38">
      <c r="A78" t="s">
        <v>145</v>
      </c>
      <c r="B78" t="s">
        <v>16</v>
      </c>
      <c r="C78">
        <v>70</v>
      </c>
      <c r="D78">
        <f t="shared" ref="D78:P78" si="107">C78+347</f>
        <v>417</v>
      </c>
      <c r="E78">
        <f t="shared" si="107"/>
        <v>764</v>
      </c>
      <c r="F78">
        <f t="shared" si="107"/>
        <v>1111</v>
      </c>
      <c r="G78">
        <f t="shared" si="107"/>
        <v>1458</v>
      </c>
      <c r="H78">
        <f t="shared" si="107"/>
        <v>1805</v>
      </c>
      <c r="I78">
        <f t="shared" si="107"/>
        <v>2152</v>
      </c>
      <c r="J78">
        <f t="shared" si="107"/>
        <v>2499</v>
      </c>
      <c r="K78">
        <f t="shared" si="107"/>
        <v>2846</v>
      </c>
      <c r="L78">
        <f t="shared" si="107"/>
        <v>3193</v>
      </c>
      <c r="M78">
        <f t="shared" si="107"/>
        <v>3540</v>
      </c>
      <c r="N78">
        <f t="shared" si="107"/>
        <v>3887</v>
      </c>
      <c r="O78">
        <f t="shared" si="107"/>
        <v>4234</v>
      </c>
      <c r="P78">
        <f t="shared" si="107"/>
        <v>4581</v>
      </c>
      <c r="S78">
        <f t="shared" si="102"/>
        <v>0.54581151832460728</v>
      </c>
      <c r="U78">
        <f t="shared" si="106"/>
        <v>0.8077562326869806</v>
      </c>
      <c r="W78">
        <f t="shared" si="29"/>
        <v>0.87807449051300068</v>
      </c>
      <c r="AL78" s="10"/>
    </row>
    <row r="79" spans="1:38">
      <c r="A79" t="s">
        <v>145</v>
      </c>
      <c r="B79" t="s">
        <v>15</v>
      </c>
      <c r="C79">
        <v>71</v>
      </c>
      <c r="D79">
        <f t="shared" ref="D79:P79" si="108">C79+347</f>
        <v>418</v>
      </c>
      <c r="E79">
        <f t="shared" si="108"/>
        <v>765</v>
      </c>
      <c r="F79">
        <f t="shared" si="108"/>
        <v>1112</v>
      </c>
      <c r="G79">
        <f t="shared" si="108"/>
        <v>1459</v>
      </c>
      <c r="H79">
        <f t="shared" si="108"/>
        <v>1806</v>
      </c>
      <c r="I79">
        <f t="shared" si="108"/>
        <v>2153</v>
      </c>
      <c r="J79">
        <f t="shared" si="108"/>
        <v>2500</v>
      </c>
      <c r="K79">
        <f t="shared" si="108"/>
        <v>2847</v>
      </c>
      <c r="L79">
        <f t="shared" si="108"/>
        <v>3194</v>
      </c>
      <c r="M79">
        <f t="shared" si="108"/>
        <v>3541</v>
      </c>
      <c r="N79">
        <f t="shared" si="108"/>
        <v>3888</v>
      </c>
      <c r="O79">
        <f t="shared" si="108"/>
        <v>4235</v>
      </c>
      <c r="P79">
        <f t="shared" si="108"/>
        <v>4582</v>
      </c>
      <c r="S79">
        <f t="shared" si="102"/>
        <v>0.54640522875816988</v>
      </c>
      <c r="U79">
        <f t="shared" si="106"/>
        <v>0.80786267995570327</v>
      </c>
      <c r="W79">
        <f t="shared" si="29"/>
        <v>0.8781173164734809</v>
      </c>
      <c r="AL79" s="10"/>
    </row>
    <row r="80" spans="1:38">
      <c r="A80" t="s">
        <v>145</v>
      </c>
      <c r="B80" t="s">
        <v>14</v>
      </c>
      <c r="C80">
        <v>72</v>
      </c>
      <c r="D80">
        <f t="shared" ref="D80:P80" si="109">C80+347</f>
        <v>419</v>
      </c>
      <c r="E80">
        <f t="shared" si="109"/>
        <v>766</v>
      </c>
      <c r="F80">
        <f t="shared" si="109"/>
        <v>1113</v>
      </c>
      <c r="G80">
        <f t="shared" si="109"/>
        <v>1460</v>
      </c>
      <c r="H80">
        <f t="shared" si="109"/>
        <v>1807</v>
      </c>
      <c r="I80">
        <f t="shared" si="109"/>
        <v>2154</v>
      </c>
      <c r="J80">
        <f t="shared" si="109"/>
        <v>2501</v>
      </c>
      <c r="K80">
        <f t="shared" si="109"/>
        <v>2848</v>
      </c>
      <c r="L80">
        <f t="shared" si="109"/>
        <v>3195</v>
      </c>
      <c r="M80">
        <f t="shared" si="109"/>
        <v>3542</v>
      </c>
      <c r="N80">
        <f t="shared" si="109"/>
        <v>3889</v>
      </c>
      <c r="O80">
        <f t="shared" si="109"/>
        <v>4236</v>
      </c>
      <c r="P80">
        <f t="shared" si="109"/>
        <v>4583</v>
      </c>
      <c r="S80">
        <f t="shared" si="102"/>
        <v>0.54699738903394257</v>
      </c>
      <c r="U80">
        <f t="shared" si="106"/>
        <v>0.80796900940785832</v>
      </c>
      <c r="W80">
        <f t="shared" si="29"/>
        <v>0.8781601123595506</v>
      </c>
      <c r="AL80" s="10"/>
    </row>
    <row r="81" spans="1:38">
      <c r="A81" t="s">
        <v>145</v>
      </c>
      <c r="B81" t="s">
        <v>25</v>
      </c>
      <c r="C81">
        <v>73</v>
      </c>
      <c r="D81">
        <f t="shared" ref="D81:P81" si="110">C81+347</f>
        <v>420</v>
      </c>
      <c r="E81">
        <f t="shared" si="110"/>
        <v>767</v>
      </c>
      <c r="F81">
        <f t="shared" si="110"/>
        <v>1114</v>
      </c>
      <c r="G81">
        <f t="shared" si="110"/>
        <v>1461</v>
      </c>
      <c r="H81">
        <f t="shared" si="110"/>
        <v>1808</v>
      </c>
      <c r="I81">
        <f t="shared" si="110"/>
        <v>2155</v>
      </c>
      <c r="J81">
        <f t="shared" si="110"/>
        <v>2502</v>
      </c>
      <c r="K81">
        <f t="shared" si="110"/>
        <v>2849</v>
      </c>
      <c r="L81">
        <f t="shared" si="110"/>
        <v>3196</v>
      </c>
      <c r="M81">
        <f t="shared" si="110"/>
        <v>3543</v>
      </c>
      <c r="N81">
        <f t="shared" si="110"/>
        <v>3890</v>
      </c>
      <c r="O81">
        <f t="shared" si="110"/>
        <v>4237</v>
      </c>
      <c r="P81">
        <f t="shared" si="110"/>
        <v>4584</v>
      </c>
      <c r="R81" t="str">
        <f>A81</f>
        <v>1997年</v>
      </c>
      <c r="S81">
        <f t="shared" si="102"/>
        <v>0.54758800521512385</v>
      </c>
      <c r="T81">
        <f>AVERAGE(S87:S92)</f>
        <v>0.55283356637437142</v>
      </c>
      <c r="U81">
        <f t="shared" si="106"/>
        <v>0.80807522123893805</v>
      </c>
      <c r="V81">
        <f>AVERAGE(U87:U92)</f>
        <v>0.80900467233937723</v>
      </c>
      <c r="W81">
        <f t="shared" si="29"/>
        <v>0.87820287820287823</v>
      </c>
      <c r="X81">
        <f>AVERAGE(W87:W92)</f>
        <v>0.87856513597574948</v>
      </c>
      <c r="Z81">
        <f>SUM(D87:D92,G87:G92)/SUM(E87:E92,H87:H92)</f>
        <v>0.73225308641975306</v>
      </c>
      <c r="AA81">
        <f>SUM(D87:D92,G87:G92,M87:M92)/SUM(E87:E92,H87:H92,N87:N92)</f>
        <v>0.83961174023572915</v>
      </c>
      <c r="AB81">
        <f>AVERAGE(S87:U92)</f>
        <v>0.68091911935687432</v>
      </c>
      <c r="AC81">
        <f>AVERAGE(S87:W92)</f>
        <v>0.75503637558895254</v>
      </c>
      <c r="AE81">
        <f>SUM(J87:J92,M87:M92,P87:P92)</f>
        <v>63927</v>
      </c>
      <c r="AF81">
        <f>SUM(D87:D92,G87:G92,P87:P92)</f>
        <v>38943</v>
      </c>
      <c r="AG81">
        <f>SUM(E87:E92,H87:H92)</f>
        <v>15552</v>
      </c>
      <c r="AH81">
        <f>SUM($D87:$D88,$G87:$G88,$P87:$P88)</f>
        <v>12969</v>
      </c>
      <c r="AI81">
        <f>SUM($D87:$D91,$G87:$G91,$P87:$P91)</f>
        <v>32445</v>
      </c>
      <c r="AL81" s="10"/>
    </row>
    <row r="82" spans="1:38">
      <c r="A82" t="s">
        <v>145</v>
      </c>
      <c r="B82" t="s">
        <v>24</v>
      </c>
      <c r="C82">
        <v>74</v>
      </c>
      <c r="D82">
        <f t="shared" ref="D82:P82" si="111">C82+347</f>
        <v>421</v>
      </c>
      <c r="E82">
        <f t="shared" si="111"/>
        <v>768</v>
      </c>
      <c r="F82">
        <f t="shared" si="111"/>
        <v>1115</v>
      </c>
      <c r="G82">
        <f t="shared" si="111"/>
        <v>1462</v>
      </c>
      <c r="H82">
        <f t="shared" si="111"/>
        <v>1809</v>
      </c>
      <c r="I82">
        <f t="shared" si="111"/>
        <v>2156</v>
      </c>
      <c r="J82">
        <f t="shared" si="111"/>
        <v>2503</v>
      </c>
      <c r="K82">
        <f t="shared" si="111"/>
        <v>2850</v>
      </c>
      <c r="L82">
        <f t="shared" si="111"/>
        <v>3197</v>
      </c>
      <c r="M82">
        <f t="shared" si="111"/>
        <v>3544</v>
      </c>
      <c r="N82">
        <f t="shared" si="111"/>
        <v>3891</v>
      </c>
      <c r="O82">
        <f t="shared" si="111"/>
        <v>4238</v>
      </c>
      <c r="P82">
        <f t="shared" si="111"/>
        <v>4585</v>
      </c>
      <c r="S82">
        <f t="shared" si="102"/>
        <v>0.54817708333333337</v>
      </c>
      <c r="U82">
        <f t="shared" si="106"/>
        <v>0.8081813156440022</v>
      </c>
      <c r="W82">
        <f t="shared" si="29"/>
        <v>0.87824561403508772</v>
      </c>
      <c r="AL82" s="10"/>
    </row>
    <row r="83" spans="1:38">
      <c r="A83" t="s">
        <v>145</v>
      </c>
      <c r="B83" t="s">
        <v>23</v>
      </c>
      <c r="C83">
        <v>75</v>
      </c>
      <c r="D83">
        <f t="shared" ref="D83:P83" si="112">C83+347</f>
        <v>422</v>
      </c>
      <c r="E83">
        <f t="shared" si="112"/>
        <v>769</v>
      </c>
      <c r="F83">
        <f t="shared" si="112"/>
        <v>1116</v>
      </c>
      <c r="G83">
        <f t="shared" si="112"/>
        <v>1463</v>
      </c>
      <c r="H83">
        <f t="shared" si="112"/>
        <v>1810</v>
      </c>
      <c r="I83">
        <f t="shared" si="112"/>
        <v>2157</v>
      </c>
      <c r="J83">
        <f t="shared" si="112"/>
        <v>2504</v>
      </c>
      <c r="K83">
        <f t="shared" si="112"/>
        <v>2851</v>
      </c>
      <c r="L83">
        <f t="shared" si="112"/>
        <v>3198</v>
      </c>
      <c r="M83">
        <f t="shared" si="112"/>
        <v>3545</v>
      </c>
      <c r="N83">
        <f t="shared" si="112"/>
        <v>3892</v>
      </c>
      <c r="O83">
        <f t="shared" si="112"/>
        <v>4239</v>
      </c>
      <c r="P83">
        <f t="shared" si="112"/>
        <v>4586</v>
      </c>
      <c r="S83">
        <f t="shared" si="102"/>
        <v>0.54876462938881665</v>
      </c>
      <c r="U83">
        <f t="shared" si="106"/>
        <v>0.80828729281767953</v>
      </c>
      <c r="W83">
        <f t="shared" si="29"/>
        <v>0.87828831988775868</v>
      </c>
    </row>
    <row r="84" spans="1:38">
      <c r="A84" t="s">
        <v>145</v>
      </c>
      <c r="B84" t="s">
        <v>22</v>
      </c>
      <c r="C84">
        <v>76</v>
      </c>
      <c r="D84">
        <f t="shared" ref="D84:P84" si="113">C84+347</f>
        <v>423</v>
      </c>
      <c r="E84">
        <f t="shared" si="113"/>
        <v>770</v>
      </c>
      <c r="F84">
        <f t="shared" si="113"/>
        <v>1117</v>
      </c>
      <c r="G84">
        <f t="shared" si="113"/>
        <v>1464</v>
      </c>
      <c r="H84">
        <f t="shared" si="113"/>
        <v>1811</v>
      </c>
      <c r="I84">
        <f t="shared" si="113"/>
        <v>2158</v>
      </c>
      <c r="J84">
        <f t="shared" si="113"/>
        <v>2505</v>
      </c>
      <c r="K84">
        <f t="shared" si="113"/>
        <v>2852</v>
      </c>
      <c r="L84">
        <f t="shared" si="113"/>
        <v>3199</v>
      </c>
      <c r="M84">
        <f t="shared" si="113"/>
        <v>3546</v>
      </c>
      <c r="N84">
        <f t="shared" si="113"/>
        <v>3893</v>
      </c>
      <c r="O84">
        <f t="shared" si="113"/>
        <v>4240</v>
      </c>
      <c r="P84">
        <f t="shared" si="113"/>
        <v>4587</v>
      </c>
      <c r="S84">
        <f t="shared" si="102"/>
        <v>0.54935064935064937</v>
      </c>
      <c r="U84">
        <f t="shared" si="106"/>
        <v>0.80839315295416891</v>
      </c>
      <c r="W84">
        <f t="shared" si="29"/>
        <v>0.87833099579242635</v>
      </c>
    </row>
    <row r="85" spans="1:38">
      <c r="A85" t="s">
        <v>145</v>
      </c>
      <c r="B85" t="s">
        <v>21</v>
      </c>
      <c r="C85">
        <v>77</v>
      </c>
      <c r="D85">
        <f t="shared" ref="D85:P85" si="114">C85+347</f>
        <v>424</v>
      </c>
      <c r="E85">
        <f t="shared" si="114"/>
        <v>771</v>
      </c>
      <c r="F85">
        <f t="shared" si="114"/>
        <v>1118</v>
      </c>
      <c r="G85">
        <f t="shared" si="114"/>
        <v>1465</v>
      </c>
      <c r="H85">
        <f t="shared" si="114"/>
        <v>1812</v>
      </c>
      <c r="I85">
        <f t="shared" si="114"/>
        <v>2159</v>
      </c>
      <c r="J85">
        <f t="shared" si="114"/>
        <v>2506</v>
      </c>
      <c r="K85">
        <f t="shared" si="114"/>
        <v>2853</v>
      </c>
      <c r="L85">
        <f t="shared" si="114"/>
        <v>3200</v>
      </c>
      <c r="M85">
        <f t="shared" si="114"/>
        <v>3547</v>
      </c>
      <c r="N85">
        <f t="shared" si="114"/>
        <v>3894</v>
      </c>
      <c r="O85">
        <f t="shared" si="114"/>
        <v>4241</v>
      </c>
      <c r="P85">
        <f t="shared" si="114"/>
        <v>4588</v>
      </c>
      <c r="S85">
        <f t="shared" si="102"/>
        <v>0.54993514915693908</v>
      </c>
      <c r="U85">
        <f t="shared" si="106"/>
        <v>0.80849889624724058</v>
      </c>
      <c r="W85">
        <f t="shared" si="29"/>
        <v>0.87837364178058186</v>
      </c>
    </row>
    <row r="86" spans="1:38">
      <c r="A86" t="s">
        <v>145</v>
      </c>
      <c r="B86" t="s">
        <v>20</v>
      </c>
      <c r="C86">
        <v>78</v>
      </c>
      <c r="D86">
        <f t="shared" ref="D86:P86" si="115">C86+347</f>
        <v>425</v>
      </c>
      <c r="E86">
        <f t="shared" si="115"/>
        <v>772</v>
      </c>
      <c r="F86">
        <f t="shared" si="115"/>
        <v>1119</v>
      </c>
      <c r="G86">
        <f t="shared" si="115"/>
        <v>1466</v>
      </c>
      <c r="H86">
        <f t="shared" si="115"/>
        <v>1813</v>
      </c>
      <c r="I86">
        <f t="shared" si="115"/>
        <v>2160</v>
      </c>
      <c r="J86">
        <f t="shared" si="115"/>
        <v>2507</v>
      </c>
      <c r="K86">
        <f t="shared" si="115"/>
        <v>2854</v>
      </c>
      <c r="L86">
        <f t="shared" si="115"/>
        <v>3201</v>
      </c>
      <c r="M86">
        <f t="shared" si="115"/>
        <v>3548</v>
      </c>
      <c r="N86">
        <f t="shared" si="115"/>
        <v>3895</v>
      </c>
      <c r="O86">
        <f t="shared" si="115"/>
        <v>4242</v>
      </c>
      <c r="P86">
        <f t="shared" si="115"/>
        <v>4589</v>
      </c>
      <c r="S86">
        <f t="shared" si="102"/>
        <v>0.55051813471502586</v>
      </c>
      <c r="U86">
        <f t="shared" si="106"/>
        <v>0.80860452289023721</v>
      </c>
      <c r="W86">
        <f t="shared" ref="W86:W149" si="116">J86/K86</f>
        <v>0.87841625788367206</v>
      </c>
      <c r="AL86" s="10"/>
    </row>
    <row r="87" spans="1:38">
      <c r="A87" t="s">
        <v>145</v>
      </c>
      <c r="B87" t="s">
        <v>19</v>
      </c>
      <c r="C87">
        <v>79</v>
      </c>
      <c r="D87">
        <f t="shared" ref="D87:P87" si="117">C87+347</f>
        <v>426</v>
      </c>
      <c r="E87">
        <f t="shared" si="117"/>
        <v>773</v>
      </c>
      <c r="F87">
        <f t="shared" si="117"/>
        <v>1120</v>
      </c>
      <c r="G87">
        <f t="shared" si="117"/>
        <v>1467</v>
      </c>
      <c r="H87">
        <f t="shared" si="117"/>
        <v>1814</v>
      </c>
      <c r="I87">
        <f t="shared" si="117"/>
        <v>2161</v>
      </c>
      <c r="J87">
        <f t="shared" si="117"/>
        <v>2508</v>
      </c>
      <c r="K87">
        <f t="shared" si="117"/>
        <v>2855</v>
      </c>
      <c r="L87">
        <f t="shared" si="117"/>
        <v>3202</v>
      </c>
      <c r="M87">
        <f t="shared" si="117"/>
        <v>3549</v>
      </c>
      <c r="N87">
        <f t="shared" si="117"/>
        <v>3896</v>
      </c>
      <c r="O87">
        <f t="shared" si="117"/>
        <v>4243</v>
      </c>
      <c r="P87">
        <f t="shared" si="117"/>
        <v>4590</v>
      </c>
      <c r="U87">
        <f t="shared" si="106"/>
        <v>0.80871003307607492</v>
      </c>
      <c r="W87">
        <f t="shared" si="116"/>
        <v>0.87845884413309983</v>
      </c>
      <c r="AL87" s="10"/>
    </row>
    <row r="88" spans="1:38">
      <c r="A88" t="s">
        <v>145</v>
      </c>
      <c r="B88" t="s">
        <v>18</v>
      </c>
      <c r="C88">
        <v>80</v>
      </c>
      <c r="D88">
        <f t="shared" ref="D88:P88" si="118">C88+347</f>
        <v>427</v>
      </c>
      <c r="E88">
        <f t="shared" si="118"/>
        <v>774</v>
      </c>
      <c r="F88">
        <f t="shared" si="118"/>
        <v>1121</v>
      </c>
      <c r="G88">
        <f t="shared" si="118"/>
        <v>1468</v>
      </c>
      <c r="H88">
        <f t="shared" si="118"/>
        <v>1815</v>
      </c>
      <c r="I88">
        <f t="shared" si="118"/>
        <v>2162</v>
      </c>
      <c r="J88">
        <f t="shared" si="118"/>
        <v>2509</v>
      </c>
      <c r="K88">
        <f t="shared" si="118"/>
        <v>2856</v>
      </c>
      <c r="L88">
        <f t="shared" si="118"/>
        <v>3203</v>
      </c>
      <c r="M88">
        <f t="shared" si="118"/>
        <v>3550</v>
      </c>
      <c r="N88">
        <f t="shared" si="118"/>
        <v>3897</v>
      </c>
      <c r="O88">
        <f t="shared" si="118"/>
        <v>4244</v>
      </c>
      <c r="P88">
        <f t="shared" si="118"/>
        <v>4591</v>
      </c>
      <c r="S88">
        <f t="shared" si="102"/>
        <v>0.55167958656330751</v>
      </c>
      <c r="W88">
        <f t="shared" si="116"/>
        <v>0.87850140056022408</v>
      </c>
      <c r="AL88" s="10"/>
    </row>
    <row r="89" spans="1:38">
      <c r="A89" t="s">
        <v>145</v>
      </c>
      <c r="B89" t="s">
        <v>17</v>
      </c>
      <c r="C89">
        <v>81</v>
      </c>
      <c r="D89">
        <f t="shared" ref="D89:P89" si="119">C89+347</f>
        <v>428</v>
      </c>
      <c r="E89">
        <f t="shared" si="119"/>
        <v>775</v>
      </c>
      <c r="F89">
        <f t="shared" si="119"/>
        <v>1122</v>
      </c>
      <c r="G89">
        <f t="shared" si="119"/>
        <v>1469</v>
      </c>
      <c r="H89">
        <f t="shared" si="119"/>
        <v>1816</v>
      </c>
      <c r="I89">
        <f t="shared" si="119"/>
        <v>2163</v>
      </c>
      <c r="J89">
        <f t="shared" si="119"/>
        <v>2510</v>
      </c>
      <c r="K89">
        <f t="shared" si="119"/>
        <v>2857</v>
      </c>
      <c r="L89">
        <f t="shared" si="119"/>
        <v>3204</v>
      </c>
      <c r="M89">
        <f t="shared" si="119"/>
        <v>3551</v>
      </c>
      <c r="N89">
        <f t="shared" si="119"/>
        <v>3898</v>
      </c>
      <c r="O89">
        <f t="shared" si="119"/>
        <v>4245</v>
      </c>
      <c r="P89">
        <f t="shared" si="119"/>
        <v>4592</v>
      </c>
      <c r="S89">
        <f t="shared" si="102"/>
        <v>0.55225806451612902</v>
      </c>
      <c r="U89">
        <f t="shared" ref="U89:U96" si="120">G89/H89</f>
        <v>0.80892070484581502</v>
      </c>
      <c r="W89">
        <f t="shared" si="116"/>
        <v>0.87854392719635976</v>
      </c>
      <c r="AL89" s="10"/>
    </row>
    <row r="90" spans="1:38">
      <c r="A90" t="s">
        <v>146</v>
      </c>
      <c r="B90" t="s">
        <v>16</v>
      </c>
      <c r="C90">
        <v>82</v>
      </c>
      <c r="D90">
        <f t="shared" ref="D90:P90" si="121">C90+347</f>
        <v>429</v>
      </c>
      <c r="E90">
        <f t="shared" si="121"/>
        <v>776</v>
      </c>
      <c r="F90">
        <f t="shared" si="121"/>
        <v>1123</v>
      </c>
      <c r="G90">
        <f t="shared" si="121"/>
        <v>1470</v>
      </c>
      <c r="H90">
        <f t="shared" si="121"/>
        <v>1817</v>
      </c>
      <c r="I90">
        <f t="shared" si="121"/>
        <v>2164</v>
      </c>
      <c r="J90">
        <f t="shared" si="121"/>
        <v>2511</v>
      </c>
      <c r="K90">
        <f t="shared" si="121"/>
        <v>2858</v>
      </c>
      <c r="L90">
        <f t="shared" si="121"/>
        <v>3205</v>
      </c>
      <c r="M90">
        <f t="shared" si="121"/>
        <v>3552</v>
      </c>
      <c r="N90">
        <f t="shared" si="121"/>
        <v>3899</v>
      </c>
      <c r="O90">
        <f t="shared" si="121"/>
        <v>4246</v>
      </c>
      <c r="P90">
        <f t="shared" si="121"/>
        <v>4593</v>
      </c>
      <c r="S90">
        <f t="shared" si="102"/>
        <v>0.55283505154639179</v>
      </c>
      <c r="U90">
        <f t="shared" si="120"/>
        <v>0.8090258668134287</v>
      </c>
      <c r="W90">
        <f t="shared" si="116"/>
        <v>0.8785864240727782</v>
      </c>
      <c r="AL90" s="10"/>
    </row>
    <row r="91" spans="1:38">
      <c r="A91" t="s">
        <v>146</v>
      </c>
      <c r="B91" t="s">
        <v>15</v>
      </c>
      <c r="C91">
        <v>83</v>
      </c>
      <c r="D91">
        <f t="shared" ref="D91:P91" si="122">C91+347</f>
        <v>430</v>
      </c>
      <c r="E91">
        <f t="shared" si="122"/>
        <v>777</v>
      </c>
      <c r="F91">
        <f t="shared" si="122"/>
        <v>1124</v>
      </c>
      <c r="G91">
        <f t="shared" si="122"/>
        <v>1471</v>
      </c>
      <c r="H91">
        <f t="shared" si="122"/>
        <v>1818</v>
      </c>
      <c r="I91">
        <f t="shared" si="122"/>
        <v>2165</v>
      </c>
      <c r="J91">
        <f t="shared" si="122"/>
        <v>2512</v>
      </c>
      <c r="K91">
        <f t="shared" si="122"/>
        <v>2859</v>
      </c>
      <c r="L91">
        <f t="shared" si="122"/>
        <v>3206</v>
      </c>
      <c r="M91">
        <f t="shared" si="122"/>
        <v>3553</v>
      </c>
      <c r="N91">
        <f t="shared" si="122"/>
        <v>3900</v>
      </c>
      <c r="O91">
        <f t="shared" si="122"/>
        <v>4247</v>
      </c>
      <c r="P91">
        <f t="shared" si="122"/>
        <v>4594</v>
      </c>
      <c r="S91">
        <f t="shared" si="102"/>
        <v>0.55341055341055345</v>
      </c>
      <c r="U91">
        <f t="shared" si="120"/>
        <v>0.80913091309130913</v>
      </c>
      <c r="W91">
        <f t="shared" si="116"/>
        <v>0.87862889122070653</v>
      </c>
      <c r="AL91" s="10"/>
    </row>
    <row r="92" spans="1:38">
      <c r="A92" t="s">
        <v>146</v>
      </c>
      <c r="B92" t="s">
        <v>14</v>
      </c>
      <c r="C92">
        <v>84</v>
      </c>
      <c r="D92">
        <f t="shared" ref="D92:P92" si="123">C92+347</f>
        <v>431</v>
      </c>
      <c r="E92">
        <f t="shared" si="123"/>
        <v>778</v>
      </c>
      <c r="F92">
        <f t="shared" si="123"/>
        <v>1125</v>
      </c>
      <c r="G92">
        <f t="shared" si="123"/>
        <v>1472</v>
      </c>
      <c r="H92">
        <f t="shared" si="123"/>
        <v>1819</v>
      </c>
      <c r="I92">
        <f t="shared" si="123"/>
        <v>2166</v>
      </c>
      <c r="J92">
        <f t="shared" si="123"/>
        <v>2513</v>
      </c>
      <c r="K92">
        <f t="shared" si="123"/>
        <v>2860</v>
      </c>
      <c r="L92">
        <f t="shared" si="123"/>
        <v>3207</v>
      </c>
      <c r="M92">
        <f t="shared" si="123"/>
        <v>3554</v>
      </c>
      <c r="N92">
        <f t="shared" si="123"/>
        <v>3901</v>
      </c>
      <c r="O92">
        <f t="shared" si="123"/>
        <v>4248</v>
      </c>
      <c r="P92">
        <f t="shared" si="123"/>
        <v>4595</v>
      </c>
      <c r="S92">
        <f t="shared" si="102"/>
        <v>0.55398457583547556</v>
      </c>
      <c r="U92">
        <f t="shared" si="120"/>
        <v>0.80923584387025838</v>
      </c>
      <c r="W92">
        <f t="shared" si="116"/>
        <v>0.87867132867132869</v>
      </c>
      <c r="AL92" s="10"/>
    </row>
    <row r="93" spans="1:38">
      <c r="A93" t="s">
        <v>146</v>
      </c>
      <c r="B93" t="s">
        <v>25</v>
      </c>
      <c r="C93">
        <v>85</v>
      </c>
      <c r="D93">
        <f t="shared" ref="D93:P93" si="124">C93+347</f>
        <v>432</v>
      </c>
      <c r="E93">
        <f t="shared" si="124"/>
        <v>779</v>
      </c>
      <c r="F93">
        <f t="shared" si="124"/>
        <v>1126</v>
      </c>
      <c r="G93">
        <f t="shared" si="124"/>
        <v>1473</v>
      </c>
      <c r="H93">
        <f t="shared" si="124"/>
        <v>1820</v>
      </c>
      <c r="I93">
        <f t="shared" si="124"/>
        <v>2167</v>
      </c>
      <c r="J93">
        <f t="shared" si="124"/>
        <v>2514</v>
      </c>
      <c r="K93">
        <f t="shared" si="124"/>
        <v>2861</v>
      </c>
      <c r="L93">
        <f t="shared" si="124"/>
        <v>3208</v>
      </c>
      <c r="M93">
        <f t="shared" si="124"/>
        <v>3555</v>
      </c>
      <c r="N93">
        <f t="shared" si="124"/>
        <v>3902</v>
      </c>
      <c r="O93">
        <f t="shared" si="124"/>
        <v>4249</v>
      </c>
      <c r="P93">
        <f t="shared" si="124"/>
        <v>4596</v>
      </c>
      <c r="R93" t="str">
        <f>A93</f>
        <v>1998年</v>
      </c>
      <c r="S93">
        <f t="shared" si="102"/>
        <v>0.55455712451861361</v>
      </c>
      <c r="T93">
        <f>AVERAGE(S99:S104)</f>
        <v>0.55936300699114028</v>
      </c>
      <c r="U93">
        <f t="shared" si="120"/>
        <v>0.80934065934065935</v>
      </c>
      <c r="V93">
        <f>AVERAGE(U99:U104)</f>
        <v>0.81022679643961648</v>
      </c>
      <c r="W93">
        <f t="shared" si="116"/>
        <v>0.87871373645578466</v>
      </c>
      <c r="X93">
        <f>AVERAGE(W99:W104)</f>
        <v>0.87907296640014909</v>
      </c>
      <c r="Z93">
        <f>SUM(D99:D104,G99:G104)/SUM(E99:E104,H99:H104)</f>
        <v>0.73470948012232418</v>
      </c>
      <c r="AA93">
        <f>SUM(D99:D104,G99:G104,M99:M104)/SUM(E99:E104,H99:H104,N99:N104)</f>
        <v>0.84049643760055159</v>
      </c>
      <c r="AB93">
        <f>AVERAGE(S99:U104)</f>
        <v>0.68479490171537838</v>
      </c>
      <c r="AC93">
        <f>AVERAGE(S99:W104)</f>
        <v>0.74955425661030195</v>
      </c>
      <c r="AE93">
        <f>SUM(J99:J104,M99:M104,P99:P104)</f>
        <v>64143</v>
      </c>
      <c r="AF93">
        <f>SUM(D99:D104,G99:G104,P99:P104)</f>
        <v>39159</v>
      </c>
      <c r="AG93">
        <f>SUM(E99:E104,H99:H104)</f>
        <v>15696</v>
      </c>
      <c r="AH93">
        <f>SUM($D99:$D100,$G99:$G100,$P99:$P100)</f>
        <v>13041</v>
      </c>
      <c r="AI93">
        <f>SUM($D99:$D103,$G99:$G103,$P99:$P103)</f>
        <v>32625</v>
      </c>
      <c r="AL93" s="10"/>
    </row>
    <row r="94" spans="1:38">
      <c r="A94" t="s">
        <v>146</v>
      </c>
      <c r="B94" t="s">
        <v>24</v>
      </c>
      <c r="C94">
        <v>86</v>
      </c>
      <c r="D94">
        <f t="shared" ref="D94:P94" si="125">C94+347</f>
        <v>433</v>
      </c>
      <c r="E94">
        <f t="shared" si="125"/>
        <v>780</v>
      </c>
      <c r="F94">
        <f t="shared" si="125"/>
        <v>1127</v>
      </c>
      <c r="G94">
        <f t="shared" si="125"/>
        <v>1474</v>
      </c>
      <c r="H94">
        <f t="shared" si="125"/>
        <v>1821</v>
      </c>
      <c r="I94">
        <f t="shared" si="125"/>
        <v>2168</v>
      </c>
      <c r="J94">
        <f t="shared" si="125"/>
        <v>2515</v>
      </c>
      <c r="K94">
        <f t="shared" si="125"/>
        <v>2862</v>
      </c>
      <c r="L94">
        <f t="shared" si="125"/>
        <v>3209</v>
      </c>
      <c r="M94">
        <f t="shared" si="125"/>
        <v>3556</v>
      </c>
      <c r="N94">
        <f t="shared" si="125"/>
        <v>3903</v>
      </c>
      <c r="O94">
        <f t="shared" si="125"/>
        <v>4250</v>
      </c>
      <c r="P94">
        <f t="shared" si="125"/>
        <v>4597</v>
      </c>
      <c r="S94">
        <f t="shared" si="102"/>
        <v>0.55512820512820515</v>
      </c>
      <c r="U94">
        <f t="shared" si="120"/>
        <v>0.80944535969247666</v>
      </c>
      <c r="W94">
        <f t="shared" si="116"/>
        <v>0.87875611460517122</v>
      </c>
      <c r="AL94" s="10"/>
    </row>
    <row r="95" spans="1:38">
      <c r="A95" t="s">
        <v>146</v>
      </c>
      <c r="B95" t="s">
        <v>23</v>
      </c>
      <c r="C95">
        <v>87</v>
      </c>
      <c r="D95">
        <f t="shared" ref="D95:P95" si="126">C95+347</f>
        <v>434</v>
      </c>
      <c r="E95">
        <f t="shared" si="126"/>
        <v>781</v>
      </c>
      <c r="F95">
        <f t="shared" si="126"/>
        <v>1128</v>
      </c>
      <c r="G95">
        <f t="shared" si="126"/>
        <v>1475</v>
      </c>
      <c r="H95">
        <f t="shared" si="126"/>
        <v>1822</v>
      </c>
      <c r="I95">
        <f t="shared" si="126"/>
        <v>2169</v>
      </c>
      <c r="J95">
        <f t="shared" si="126"/>
        <v>2516</v>
      </c>
      <c r="K95">
        <f t="shared" si="126"/>
        <v>2863</v>
      </c>
      <c r="L95">
        <f t="shared" si="126"/>
        <v>3210</v>
      </c>
      <c r="M95">
        <f t="shared" si="126"/>
        <v>3557</v>
      </c>
      <c r="N95">
        <f t="shared" si="126"/>
        <v>3904</v>
      </c>
      <c r="O95">
        <f t="shared" si="126"/>
        <v>4251</v>
      </c>
      <c r="P95">
        <f t="shared" si="126"/>
        <v>4598</v>
      </c>
      <c r="S95">
        <f t="shared" si="102"/>
        <v>0.55569782330345707</v>
      </c>
      <c r="U95">
        <f t="shared" si="120"/>
        <v>0.80954994511525791</v>
      </c>
      <c r="W95">
        <f t="shared" si="116"/>
        <v>0.87879846315054144</v>
      </c>
      <c r="AL95" s="10"/>
    </row>
    <row r="96" spans="1:38">
      <c r="A96" t="s">
        <v>146</v>
      </c>
      <c r="B96" t="s">
        <v>22</v>
      </c>
      <c r="C96">
        <v>88</v>
      </c>
      <c r="D96">
        <f t="shared" ref="D96:P96" si="127">C96+347</f>
        <v>435</v>
      </c>
      <c r="E96">
        <f t="shared" si="127"/>
        <v>782</v>
      </c>
      <c r="F96">
        <f t="shared" si="127"/>
        <v>1129</v>
      </c>
      <c r="G96">
        <f t="shared" si="127"/>
        <v>1476</v>
      </c>
      <c r="H96">
        <f t="shared" si="127"/>
        <v>1823</v>
      </c>
      <c r="I96">
        <f t="shared" si="127"/>
        <v>2170</v>
      </c>
      <c r="J96">
        <f t="shared" si="127"/>
        <v>2517</v>
      </c>
      <c r="K96">
        <f t="shared" si="127"/>
        <v>2864</v>
      </c>
      <c r="L96">
        <f t="shared" si="127"/>
        <v>3211</v>
      </c>
      <c r="M96">
        <f t="shared" si="127"/>
        <v>3558</v>
      </c>
      <c r="N96">
        <f t="shared" si="127"/>
        <v>3905</v>
      </c>
      <c r="O96">
        <f t="shared" si="127"/>
        <v>4252</v>
      </c>
      <c r="P96">
        <f t="shared" si="127"/>
        <v>4599</v>
      </c>
      <c r="S96">
        <f t="shared" si="102"/>
        <v>0.55626598465473143</v>
      </c>
      <c r="U96">
        <f t="shared" si="120"/>
        <v>0.80965441579813491</v>
      </c>
      <c r="W96">
        <f t="shared" si="116"/>
        <v>0.87884078212290506</v>
      </c>
      <c r="AL96" s="10"/>
    </row>
    <row r="97" spans="1:38">
      <c r="A97" t="s">
        <v>146</v>
      </c>
      <c r="B97" t="s">
        <v>21</v>
      </c>
      <c r="C97">
        <v>89</v>
      </c>
      <c r="D97">
        <f t="shared" ref="D97:P97" si="128">C97+347</f>
        <v>436</v>
      </c>
      <c r="E97">
        <f t="shared" si="128"/>
        <v>783</v>
      </c>
      <c r="F97">
        <f t="shared" si="128"/>
        <v>1130</v>
      </c>
      <c r="G97">
        <f t="shared" si="128"/>
        <v>1477</v>
      </c>
      <c r="H97">
        <f t="shared" si="128"/>
        <v>1824</v>
      </c>
      <c r="I97">
        <f t="shared" si="128"/>
        <v>2171</v>
      </c>
      <c r="J97">
        <f t="shared" si="128"/>
        <v>2518</v>
      </c>
      <c r="K97">
        <f t="shared" si="128"/>
        <v>2865</v>
      </c>
      <c r="L97">
        <f t="shared" si="128"/>
        <v>3212</v>
      </c>
      <c r="M97">
        <f t="shared" si="128"/>
        <v>3559</v>
      </c>
      <c r="N97">
        <f t="shared" si="128"/>
        <v>3906</v>
      </c>
      <c r="O97">
        <f t="shared" si="128"/>
        <v>4253</v>
      </c>
      <c r="P97">
        <f t="shared" si="128"/>
        <v>4600</v>
      </c>
      <c r="S97">
        <f t="shared" si="102"/>
        <v>0.55683269476372921</v>
      </c>
      <c r="W97">
        <f t="shared" si="116"/>
        <v>0.87888307155322865</v>
      </c>
      <c r="AL97" s="10"/>
    </row>
    <row r="98" spans="1:38">
      <c r="A98" t="s">
        <v>146</v>
      </c>
      <c r="B98" t="s">
        <v>20</v>
      </c>
      <c r="C98">
        <v>90</v>
      </c>
      <c r="D98">
        <f t="shared" ref="D98:P98" si="129">C98+347</f>
        <v>437</v>
      </c>
      <c r="E98">
        <f t="shared" si="129"/>
        <v>784</v>
      </c>
      <c r="F98">
        <f t="shared" si="129"/>
        <v>1131</v>
      </c>
      <c r="G98">
        <f t="shared" si="129"/>
        <v>1478</v>
      </c>
      <c r="H98">
        <f t="shared" si="129"/>
        <v>1825</v>
      </c>
      <c r="I98">
        <f t="shared" si="129"/>
        <v>2172</v>
      </c>
      <c r="J98">
        <f t="shared" si="129"/>
        <v>2519</v>
      </c>
      <c r="K98">
        <f t="shared" si="129"/>
        <v>2866</v>
      </c>
      <c r="L98">
        <f t="shared" si="129"/>
        <v>3213</v>
      </c>
      <c r="M98">
        <f t="shared" si="129"/>
        <v>3560</v>
      </c>
      <c r="N98">
        <f t="shared" si="129"/>
        <v>3907</v>
      </c>
      <c r="O98">
        <f t="shared" si="129"/>
        <v>4254</v>
      </c>
      <c r="P98">
        <f t="shared" si="129"/>
        <v>4601</v>
      </c>
      <c r="S98">
        <f t="shared" si="102"/>
        <v>0.55739795918367352</v>
      </c>
      <c r="U98">
        <f t="shared" ref="U98:U110" si="130">G98/H98</f>
        <v>0.80986301369863012</v>
      </c>
      <c r="W98">
        <f t="shared" si="116"/>
        <v>0.87892533147243546</v>
      </c>
      <c r="AL98" s="10"/>
    </row>
    <row r="99" spans="1:38">
      <c r="A99" t="s">
        <v>146</v>
      </c>
      <c r="B99" t="s">
        <v>19</v>
      </c>
      <c r="C99">
        <v>91</v>
      </c>
      <c r="D99">
        <f t="shared" ref="D99:P99" si="131">C99+347</f>
        <v>438</v>
      </c>
      <c r="E99">
        <f t="shared" si="131"/>
        <v>785</v>
      </c>
      <c r="F99">
        <f t="shared" si="131"/>
        <v>1132</v>
      </c>
      <c r="G99">
        <f t="shared" si="131"/>
        <v>1479</v>
      </c>
      <c r="H99">
        <f t="shared" si="131"/>
        <v>1826</v>
      </c>
      <c r="I99">
        <f t="shared" si="131"/>
        <v>2173</v>
      </c>
      <c r="J99">
        <f t="shared" si="131"/>
        <v>2520</v>
      </c>
      <c r="K99">
        <f t="shared" si="131"/>
        <v>2867</v>
      </c>
      <c r="L99">
        <f t="shared" si="131"/>
        <v>3214</v>
      </c>
      <c r="M99">
        <f t="shared" si="131"/>
        <v>3561</v>
      </c>
      <c r="N99">
        <f t="shared" si="131"/>
        <v>3908</v>
      </c>
      <c r="O99">
        <f t="shared" si="131"/>
        <v>4255</v>
      </c>
      <c r="P99">
        <f t="shared" si="131"/>
        <v>4602</v>
      </c>
      <c r="S99">
        <f t="shared" si="102"/>
        <v>0.55796178343949043</v>
      </c>
      <c r="U99">
        <f t="shared" si="130"/>
        <v>0.80996714129244252</v>
      </c>
      <c r="W99">
        <f t="shared" si="116"/>
        <v>0.87896756191140568</v>
      </c>
      <c r="AL99" s="10"/>
    </row>
    <row r="100" spans="1:38">
      <c r="A100" t="s">
        <v>146</v>
      </c>
      <c r="B100" t="s">
        <v>18</v>
      </c>
      <c r="C100">
        <v>92</v>
      </c>
      <c r="D100">
        <f t="shared" ref="D100:P100" si="132">C100+347</f>
        <v>439</v>
      </c>
      <c r="E100">
        <f t="shared" si="132"/>
        <v>786</v>
      </c>
      <c r="F100">
        <f t="shared" si="132"/>
        <v>1133</v>
      </c>
      <c r="G100">
        <f t="shared" si="132"/>
        <v>1480</v>
      </c>
      <c r="H100">
        <f t="shared" si="132"/>
        <v>1827</v>
      </c>
      <c r="I100">
        <f t="shared" si="132"/>
        <v>2174</v>
      </c>
      <c r="J100">
        <f t="shared" si="132"/>
        <v>2521</v>
      </c>
      <c r="K100">
        <f t="shared" si="132"/>
        <v>2868</v>
      </c>
      <c r="L100">
        <f t="shared" si="132"/>
        <v>3215</v>
      </c>
      <c r="M100">
        <f t="shared" si="132"/>
        <v>3562</v>
      </c>
      <c r="N100">
        <f t="shared" si="132"/>
        <v>3909</v>
      </c>
      <c r="O100">
        <f t="shared" si="132"/>
        <v>4256</v>
      </c>
      <c r="P100">
        <f t="shared" si="132"/>
        <v>4603</v>
      </c>
      <c r="S100">
        <f t="shared" si="102"/>
        <v>0.55852417302798985</v>
      </c>
      <c r="U100">
        <f t="shared" si="130"/>
        <v>0.81007115489874115</v>
      </c>
      <c r="W100">
        <f t="shared" si="116"/>
        <v>0.87900976290097632</v>
      </c>
      <c r="AL100" s="10"/>
    </row>
    <row r="101" spans="1:38">
      <c r="A101" t="s">
        <v>146</v>
      </c>
      <c r="B101" t="s">
        <v>17</v>
      </c>
      <c r="C101">
        <v>93</v>
      </c>
      <c r="D101">
        <f t="shared" ref="D101:P101" si="133">C101+347</f>
        <v>440</v>
      </c>
      <c r="E101">
        <f t="shared" si="133"/>
        <v>787</v>
      </c>
      <c r="F101">
        <f t="shared" si="133"/>
        <v>1134</v>
      </c>
      <c r="G101">
        <f t="shared" si="133"/>
        <v>1481</v>
      </c>
      <c r="H101">
        <f t="shared" si="133"/>
        <v>1828</v>
      </c>
      <c r="I101">
        <f t="shared" si="133"/>
        <v>2175</v>
      </c>
      <c r="J101">
        <f t="shared" si="133"/>
        <v>2522</v>
      </c>
      <c r="K101">
        <f t="shared" si="133"/>
        <v>2869</v>
      </c>
      <c r="L101">
        <f t="shared" si="133"/>
        <v>3216</v>
      </c>
      <c r="M101">
        <f t="shared" si="133"/>
        <v>3563</v>
      </c>
      <c r="N101">
        <f t="shared" si="133"/>
        <v>3910</v>
      </c>
      <c r="O101">
        <f t="shared" si="133"/>
        <v>4257</v>
      </c>
      <c r="P101">
        <f t="shared" si="133"/>
        <v>4604</v>
      </c>
      <c r="S101">
        <f t="shared" si="102"/>
        <v>0.55908513341804322</v>
      </c>
      <c r="U101">
        <f t="shared" si="130"/>
        <v>0.81017505470459517</v>
      </c>
      <c r="W101">
        <f t="shared" si="116"/>
        <v>0.87905193447194141</v>
      </c>
      <c r="AL101" s="10"/>
    </row>
    <row r="102" spans="1:38">
      <c r="A102" t="s">
        <v>147</v>
      </c>
      <c r="B102" t="s">
        <v>16</v>
      </c>
      <c r="C102">
        <v>94</v>
      </c>
      <c r="D102">
        <f t="shared" ref="D102:P102" si="134">C102+347</f>
        <v>441</v>
      </c>
      <c r="E102">
        <f t="shared" si="134"/>
        <v>788</v>
      </c>
      <c r="F102">
        <f t="shared" si="134"/>
        <v>1135</v>
      </c>
      <c r="G102">
        <f t="shared" si="134"/>
        <v>1482</v>
      </c>
      <c r="H102">
        <f t="shared" si="134"/>
        <v>1829</v>
      </c>
      <c r="I102">
        <f t="shared" si="134"/>
        <v>2176</v>
      </c>
      <c r="J102">
        <f t="shared" si="134"/>
        <v>2523</v>
      </c>
      <c r="K102">
        <f t="shared" si="134"/>
        <v>2870</v>
      </c>
      <c r="L102">
        <f t="shared" si="134"/>
        <v>3217</v>
      </c>
      <c r="M102">
        <f t="shared" si="134"/>
        <v>3564</v>
      </c>
      <c r="N102">
        <f t="shared" si="134"/>
        <v>3911</v>
      </c>
      <c r="O102">
        <f t="shared" si="134"/>
        <v>4258</v>
      </c>
      <c r="P102">
        <f t="shared" si="134"/>
        <v>4605</v>
      </c>
      <c r="S102">
        <f t="shared" si="102"/>
        <v>0.55964467005076146</v>
      </c>
      <c r="U102">
        <f t="shared" si="130"/>
        <v>0.8102788408966648</v>
      </c>
      <c r="W102">
        <f t="shared" si="116"/>
        <v>0.87909407665505224</v>
      </c>
      <c r="AL102" s="10"/>
    </row>
    <row r="103" spans="1:38">
      <c r="A103" t="s">
        <v>147</v>
      </c>
      <c r="B103" t="s">
        <v>15</v>
      </c>
      <c r="C103">
        <v>95</v>
      </c>
      <c r="D103">
        <f t="shared" ref="D103:P103" si="135">C103+347</f>
        <v>442</v>
      </c>
      <c r="E103">
        <f t="shared" si="135"/>
        <v>789</v>
      </c>
      <c r="F103">
        <f t="shared" si="135"/>
        <v>1136</v>
      </c>
      <c r="G103">
        <f t="shared" si="135"/>
        <v>1483</v>
      </c>
      <c r="H103">
        <f t="shared" si="135"/>
        <v>1830</v>
      </c>
      <c r="I103">
        <f t="shared" si="135"/>
        <v>2177</v>
      </c>
      <c r="J103">
        <f t="shared" si="135"/>
        <v>2524</v>
      </c>
      <c r="K103">
        <f t="shared" si="135"/>
        <v>2871</v>
      </c>
      <c r="L103">
        <f t="shared" si="135"/>
        <v>3218</v>
      </c>
      <c r="M103">
        <f t="shared" si="135"/>
        <v>3565</v>
      </c>
      <c r="N103">
        <f t="shared" si="135"/>
        <v>3912</v>
      </c>
      <c r="O103">
        <f t="shared" si="135"/>
        <v>4259</v>
      </c>
      <c r="P103">
        <f t="shared" si="135"/>
        <v>4606</v>
      </c>
      <c r="S103">
        <f t="shared" si="102"/>
        <v>0.56020278833967052</v>
      </c>
      <c r="U103">
        <f t="shared" si="130"/>
        <v>0.81038251366120218</v>
      </c>
      <c r="W103">
        <f t="shared" si="116"/>
        <v>0.87913618948101702</v>
      </c>
      <c r="AL103" s="10"/>
    </row>
    <row r="104" spans="1:38">
      <c r="A104" t="s">
        <v>147</v>
      </c>
      <c r="B104" t="s">
        <v>14</v>
      </c>
      <c r="C104">
        <v>96</v>
      </c>
      <c r="D104">
        <f t="shared" ref="D104:P104" si="136">C104+347</f>
        <v>443</v>
      </c>
      <c r="E104">
        <f t="shared" si="136"/>
        <v>790</v>
      </c>
      <c r="F104">
        <f t="shared" si="136"/>
        <v>1137</v>
      </c>
      <c r="G104">
        <f t="shared" si="136"/>
        <v>1484</v>
      </c>
      <c r="H104">
        <f t="shared" si="136"/>
        <v>1831</v>
      </c>
      <c r="I104">
        <f t="shared" si="136"/>
        <v>2178</v>
      </c>
      <c r="J104">
        <f t="shared" si="136"/>
        <v>2525</v>
      </c>
      <c r="K104">
        <f t="shared" si="136"/>
        <v>2872</v>
      </c>
      <c r="L104">
        <f t="shared" si="136"/>
        <v>3219</v>
      </c>
      <c r="M104">
        <f t="shared" si="136"/>
        <v>3566</v>
      </c>
      <c r="N104">
        <f t="shared" si="136"/>
        <v>3913</v>
      </c>
      <c r="O104">
        <f t="shared" si="136"/>
        <v>4260</v>
      </c>
      <c r="P104">
        <f t="shared" si="136"/>
        <v>4607</v>
      </c>
      <c r="S104">
        <f t="shared" si="102"/>
        <v>0.56075949367088607</v>
      </c>
      <c r="U104">
        <f t="shared" si="130"/>
        <v>0.81048607318405241</v>
      </c>
      <c r="W104">
        <f t="shared" si="116"/>
        <v>0.87917827298050144</v>
      </c>
      <c r="AL104" s="10"/>
    </row>
    <row r="105" spans="1:38">
      <c r="A105" t="s">
        <v>147</v>
      </c>
      <c r="B105" t="s">
        <v>25</v>
      </c>
      <c r="C105">
        <v>97</v>
      </c>
      <c r="D105">
        <f t="shared" ref="D105:P105" si="137">C105+347</f>
        <v>444</v>
      </c>
      <c r="E105">
        <f t="shared" si="137"/>
        <v>791</v>
      </c>
      <c r="F105">
        <f t="shared" si="137"/>
        <v>1138</v>
      </c>
      <c r="G105">
        <f t="shared" si="137"/>
        <v>1485</v>
      </c>
      <c r="H105">
        <f t="shared" si="137"/>
        <v>1832</v>
      </c>
      <c r="I105">
        <f t="shared" si="137"/>
        <v>2179</v>
      </c>
      <c r="J105">
        <f t="shared" si="137"/>
        <v>2526</v>
      </c>
      <c r="K105">
        <f t="shared" si="137"/>
        <v>2873</v>
      </c>
      <c r="L105">
        <f t="shared" si="137"/>
        <v>3220</v>
      </c>
      <c r="M105">
        <f t="shared" si="137"/>
        <v>3567</v>
      </c>
      <c r="N105">
        <f t="shared" si="137"/>
        <v>3914</v>
      </c>
      <c r="O105">
        <f t="shared" si="137"/>
        <v>4261</v>
      </c>
      <c r="P105">
        <f t="shared" si="137"/>
        <v>4608</v>
      </c>
      <c r="R105" t="str">
        <f>A105</f>
        <v>1999年</v>
      </c>
      <c r="S105">
        <f t="shared" si="102"/>
        <v>0.56131479140328699</v>
      </c>
      <c r="T105">
        <f>AVERAGE(S111:S116)</f>
        <v>0.56624864452404911</v>
      </c>
      <c r="U105">
        <f t="shared" si="130"/>
        <v>0.81058951965065507</v>
      </c>
      <c r="V105">
        <f>AVERAGE(U111:U116)</f>
        <v>0.81156658815770488</v>
      </c>
      <c r="W105">
        <f t="shared" si="116"/>
        <v>0.87922032718412813</v>
      </c>
      <c r="X105">
        <f>AVERAGE(W111:W116)</f>
        <v>0.87959747274293676</v>
      </c>
      <c r="Z105">
        <f>SUM(D111:D116,G111:G116)/SUM(E111:E116,H111:H116)</f>
        <v>0.73712121212121207</v>
      </c>
      <c r="AA105">
        <f>SUM(D111:D116,G111:G116,M111:M116)/SUM(E111:E116,H111:H116,N111:N116)</f>
        <v>0.84137142857142855</v>
      </c>
      <c r="AB105">
        <f>AVERAGE(S111:U116)</f>
        <v>0.67527884169456276</v>
      </c>
      <c r="AC105">
        <f>AVERAGE(S111:W116)</f>
        <v>0.74824978135469633</v>
      </c>
      <c r="AE105">
        <f>SUM(J111:J116,M111:M116,P111:P116)</f>
        <v>64359</v>
      </c>
      <c r="AF105">
        <f>SUM(D111:D116,G111:G116,P111:P116)</f>
        <v>39375</v>
      </c>
      <c r="AG105">
        <f>SUM(E111:E116,H111:H116)</f>
        <v>15840</v>
      </c>
      <c r="AH105">
        <f>SUM($D111:$D112,$G111:$G112,$P111:$P112)</f>
        <v>13113</v>
      </c>
      <c r="AI105">
        <f>SUM($D111:$D115,$G111:$G115,$P111:$P115)</f>
        <v>32805</v>
      </c>
      <c r="AL105" s="10"/>
    </row>
    <row r="106" spans="1:38">
      <c r="A106" t="s">
        <v>147</v>
      </c>
      <c r="B106" t="s">
        <v>24</v>
      </c>
      <c r="C106">
        <v>98</v>
      </c>
      <c r="D106">
        <f t="shared" ref="D106:P106" si="138">C106+347</f>
        <v>445</v>
      </c>
      <c r="E106">
        <f t="shared" si="138"/>
        <v>792</v>
      </c>
      <c r="F106">
        <f t="shared" si="138"/>
        <v>1139</v>
      </c>
      <c r="G106">
        <f t="shared" si="138"/>
        <v>1486</v>
      </c>
      <c r="H106">
        <f t="shared" si="138"/>
        <v>1833</v>
      </c>
      <c r="I106">
        <f t="shared" si="138"/>
        <v>2180</v>
      </c>
      <c r="J106">
        <f t="shared" si="138"/>
        <v>2527</v>
      </c>
      <c r="K106">
        <f t="shared" si="138"/>
        <v>2874</v>
      </c>
      <c r="L106">
        <f t="shared" si="138"/>
        <v>3221</v>
      </c>
      <c r="M106">
        <f t="shared" si="138"/>
        <v>3568</v>
      </c>
      <c r="N106">
        <f t="shared" si="138"/>
        <v>3915</v>
      </c>
      <c r="O106">
        <f t="shared" si="138"/>
        <v>4262</v>
      </c>
      <c r="P106">
        <f t="shared" si="138"/>
        <v>4609</v>
      </c>
      <c r="S106">
        <f t="shared" si="102"/>
        <v>0.56186868686868685</v>
      </c>
      <c r="U106">
        <f t="shared" si="130"/>
        <v>0.81069285324604479</v>
      </c>
      <c r="W106">
        <f t="shared" si="116"/>
        <v>0.87926235212247739</v>
      </c>
      <c r="AL106" s="10"/>
    </row>
    <row r="107" spans="1:38">
      <c r="A107" t="s">
        <v>147</v>
      </c>
      <c r="B107" t="s">
        <v>23</v>
      </c>
      <c r="C107">
        <v>99</v>
      </c>
      <c r="D107">
        <f t="shared" ref="D107:P107" si="139">C107+347</f>
        <v>446</v>
      </c>
      <c r="E107">
        <f t="shared" si="139"/>
        <v>793</v>
      </c>
      <c r="F107">
        <f t="shared" si="139"/>
        <v>1140</v>
      </c>
      <c r="G107">
        <f t="shared" si="139"/>
        <v>1487</v>
      </c>
      <c r="H107">
        <f t="shared" si="139"/>
        <v>1834</v>
      </c>
      <c r="I107">
        <f t="shared" si="139"/>
        <v>2181</v>
      </c>
      <c r="J107">
        <f t="shared" si="139"/>
        <v>2528</v>
      </c>
      <c r="K107">
        <f t="shared" si="139"/>
        <v>2875</v>
      </c>
      <c r="L107">
        <f t="shared" si="139"/>
        <v>3222</v>
      </c>
      <c r="M107">
        <f t="shared" si="139"/>
        <v>3569</v>
      </c>
      <c r="N107">
        <f t="shared" si="139"/>
        <v>3916</v>
      </c>
      <c r="O107">
        <f t="shared" si="139"/>
        <v>4263</v>
      </c>
      <c r="P107">
        <f t="shared" si="139"/>
        <v>4610</v>
      </c>
      <c r="S107">
        <f t="shared" si="102"/>
        <v>0.56242118537200503</v>
      </c>
      <c r="U107">
        <f t="shared" si="130"/>
        <v>0.81079607415485277</v>
      </c>
      <c r="W107">
        <f t="shared" si="116"/>
        <v>0.87930434782608691</v>
      </c>
      <c r="AL107" s="10"/>
    </row>
    <row r="108" spans="1:38">
      <c r="A108" t="s">
        <v>147</v>
      </c>
      <c r="B108" t="s">
        <v>22</v>
      </c>
      <c r="C108">
        <v>100</v>
      </c>
      <c r="D108">
        <f t="shared" ref="D108:P108" si="140">C108+347</f>
        <v>447</v>
      </c>
      <c r="E108">
        <f t="shared" si="140"/>
        <v>794</v>
      </c>
      <c r="F108">
        <f t="shared" si="140"/>
        <v>1141</v>
      </c>
      <c r="G108">
        <f t="shared" si="140"/>
        <v>1488</v>
      </c>
      <c r="H108">
        <f t="shared" si="140"/>
        <v>1835</v>
      </c>
      <c r="I108">
        <f t="shared" si="140"/>
        <v>2182</v>
      </c>
      <c r="J108">
        <f t="shared" si="140"/>
        <v>2529</v>
      </c>
      <c r="K108">
        <f t="shared" si="140"/>
        <v>2876</v>
      </c>
      <c r="L108">
        <f t="shared" si="140"/>
        <v>3223</v>
      </c>
      <c r="M108">
        <f t="shared" si="140"/>
        <v>3570</v>
      </c>
      <c r="N108">
        <f t="shared" si="140"/>
        <v>3917</v>
      </c>
      <c r="O108">
        <f t="shared" si="140"/>
        <v>4264</v>
      </c>
      <c r="P108">
        <f t="shared" si="140"/>
        <v>4611</v>
      </c>
      <c r="S108">
        <f t="shared" si="102"/>
        <v>0.56297229219143574</v>
      </c>
      <c r="U108">
        <f t="shared" si="130"/>
        <v>0.81089918256130789</v>
      </c>
      <c r="W108">
        <f t="shared" si="116"/>
        <v>0.87934631432545207</v>
      </c>
      <c r="AL108" s="10"/>
    </row>
    <row r="109" spans="1:38">
      <c r="A109" t="s">
        <v>147</v>
      </c>
      <c r="B109" t="s">
        <v>21</v>
      </c>
      <c r="C109">
        <v>101</v>
      </c>
      <c r="D109">
        <f t="shared" ref="D109:P109" si="141">C109+347</f>
        <v>448</v>
      </c>
      <c r="E109">
        <f t="shared" si="141"/>
        <v>795</v>
      </c>
      <c r="F109">
        <f t="shared" si="141"/>
        <v>1142</v>
      </c>
      <c r="G109">
        <f t="shared" si="141"/>
        <v>1489</v>
      </c>
      <c r="H109">
        <f t="shared" si="141"/>
        <v>1836</v>
      </c>
      <c r="I109">
        <f t="shared" si="141"/>
        <v>2183</v>
      </c>
      <c r="J109">
        <f t="shared" si="141"/>
        <v>2530</v>
      </c>
      <c r="K109">
        <f t="shared" si="141"/>
        <v>2877</v>
      </c>
      <c r="L109">
        <f t="shared" si="141"/>
        <v>3224</v>
      </c>
      <c r="M109">
        <f t="shared" si="141"/>
        <v>3571</v>
      </c>
      <c r="N109">
        <f t="shared" si="141"/>
        <v>3918</v>
      </c>
      <c r="O109">
        <f t="shared" si="141"/>
        <v>4265</v>
      </c>
      <c r="P109">
        <f t="shared" si="141"/>
        <v>4612</v>
      </c>
      <c r="S109">
        <f t="shared" si="102"/>
        <v>0.56352201257861634</v>
      </c>
      <c r="U109">
        <f t="shared" si="130"/>
        <v>0.81100217864923752</v>
      </c>
      <c r="W109">
        <f t="shared" si="116"/>
        <v>0.87938825165102541</v>
      </c>
      <c r="AL109" s="10"/>
    </row>
    <row r="110" spans="1:38">
      <c r="A110" t="s">
        <v>147</v>
      </c>
      <c r="B110" t="s">
        <v>20</v>
      </c>
      <c r="C110">
        <v>102</v>
      </c>
      <c r="D110">
        <f t="shared" ref="D110:P110" si="142">C110+347</f>
        <v>449</v>
      </c>
      <c r="E110">
        <f t="shared" si="142"/>
        <v>796</v>
      </c>
      <c r="F110">
        <f t="shared" si="142"/>
        <v>1143</v>
      </c>
      <c r="G110">
        <f t="shared" si="142"/>
        <v>1490</v>
      </c>
      <c r="H110">
        <f t="shared" si="142"/>
        <v>1837</v>
      </c>
      <c r="I110">
        <f t="shared" si="142"/>
        <v>2184</v>
      </c>
      <c r="J110">
        <f t="shared" si="142"/>
        <v>2531</v>
      </c>
      <c r="K110">
        <f t="shared" si="142"/>
        <v>2878</v>
      </c>
      <c r="L110">
        <f t="shared" si="142"/>
        <v>3225</v>
      </c>
      <c r="M110">
        <f t="shared" si="142"/>
        <v>3572</v>
      </c>
      <c r="N110">
        <f t="shared" si="142"/>
        <v>3919</v>
      </c>
      <c r="O110">
        <f t="shared" si="142"/>
        <v>4266</v>
      </c>
      <c r="P110">
        <f t="shared" si="142"/>
        <v>4613</v>
      </c>
      <c r="S110">
        <f t="shared" si="102"/>
        <v>0.56407035175879394</v>
      </c>
      <c r="U110">
        <f t="shared" si="130"/>
        <v>0.8111050626020686</v>
      </c>
      <c r="W110">
        <f t="shared" si="116"/>
        <v>0.87943015983321748</v>
      </c>
      <c r="AL110" s="10"/>
    </row>
    <row r="111" spans="1:38">
      <c r="A111" t="s">
        <v>147</v>
      </c>
      <c r="B111" t="s">
        <v>19</v>
      </c>
      <c r="C111">
        <v>103</v>
      </c>
      <c r="D111">
        <f t="shared" ref="D111:P111" si="143">C111+347</f>
        <v>450</v>
      </c>
      <c r="E111">
        <f t="shared" si="143"/>
        <v>797</v>
      </c>
      <c r="F111">
        <f t="shared" si="143"/>
        <v>1144</v>
      </c>
      <c r="G111">
        <f t="shared" si="143"/>
        <v>1491</v>
      </c>
      <c r="H111">
        <f t="shared" si="143"/>
        <v>1838</v>
      </c>
      <c r="I111">
        <f t="shared" si="143"/>
        <v>2185</v>
      </c>
      <c r="J111">
        <f t="shared" si="143"/>
        <v>2532</v>
      </c>
      <c r="K111">
        <f t="shared" si="143"/>
        <v>2879</v>
      </c>
      <c r="L111">
        <f t="shared" si="143"/>
        <v>3226</v>
      </c>
      <c r="M111">
        <f t="shared" si="143"/>
        <v>3573</v>
      </c>
      <c r="N111">
        <f t="shared" si="143"/>
        <v>3920</v>
      </c>
      <c r="O111">
        <f t="shared" si="143"/>
        <v>4267</v>
      </c>
      <c r="P111">
        <f t="shared" si="143"/>
        <v>4614</v>
      </c>
      <c r="AL111" s="10"/>
    </row>
    <row r="112" spans="1:38">
      <c r="A112" t="s">
        <v>147</v>
      </c>
      <c r="B112" t="s">
        <v>18</v>
      </c>
      <c r="C112">
        <v>104</v>
      </c>
      <c r="D112">
        <f t="shared" ref="D112:P112" si="144">C112+347</f>
        <v>451</v>
      </c>
      <c r="E112">
        <f t="shared" si="144"/>
        <v>798</v>
      </c>
      <c r="F112">
        <f t="shared" si="144"/>
        <v>1145</v>
      </c>
      <c r="G112">
        <f t="shared" si="144"/>
        <v>1492</v>
      </c>
      <c r="H112">
        <f t="shared" si="144"/>
        <v>1839</v>
      </c>
      <c r="I112">
        <f t="shared" si="144"/>
        <v>2186</v>
      </c>
      <c r="J112">
        <f t="shared" si="144"/>
        <v>2533</v>
      </c>
      <c r="K112">
        <f t="shared" si="144"/>
        <v>2880</v>
      </c>
      <c r="L112">
        <f t="shared" si="144"/>
        <v>3227</v>
      </c>
      <c r="M112">
        <f t="shared" si="144"/>
        <v>3574</v>
      </c>
      <c r="N112">
        <f t="shared" si="144"/>
        <v>3921</v>
      </c>
      <c r="O112">
        <f t="shared" si="144"/>
        <v>4268</v>
      </c>
      <c r="P112">
        <f t="shared" si="144"/>
        <v>4615</v>
      </c>
      <c r="S112">
        <f t="shared" si="102"/>
        <v>0.56516290726817042</v>
      </c>
      <c r="W112">
        <f t="shared" si="116"/>
        <v>0.87951388888888893</v>
      </c>
      <c r="AL112" s="10"/>
    </row>
    <row r="113" spans="1:38">
      <c r="A113" t="s">
        <v>147</v>
      </c>
      <c r="B113" t="s">
        <v>17</v>
      </c>
      <c r="C113">
        <v>105</v>
      </c>
      <c r="D113">
        <f t="shared" ref="D113:P113" si="145">C113+347</f>
        <v>452</v>
      </c>
      <c r="E113">
        <f t="shared" si="145"/>
        <v>799</v>
      </c>
      <c r="F113">
        <f t="shared" si="145"/>
        <v>1146</v>
      </c>
      <c r="G113">
        <f t="shared" si="145"/>
        <v>1493</v>
      </c>
      <c r="H113">
        <f t="shared" si="145"/>
        <v>1840</v>
      </c>
      <c r="I113">
        <f t="shared" si="145"/>
        <v>2187</v>
      </c>
      <c r="J113">
        <f t="shared" si="145"/>
        <v>2534</v>
      </c>
      <c r="K113">
        <f t="shared" si="145"/>
        <v>2881</v>
      </c>
      <c r="L113">
        <f t="shared" si="145"/>
        <v>3228</v>
      </c>
      <c r="M113">
        <f t="shared" si="145"/>
        <v>3575</v>
      </c>
      <c r="N113">
        <f t="shared" si="145"/>
        <v>3922</v>
      </c>
      <c r="O113">
        <f t="shared" si="145"/>
        <v>4269</v>
      </c>
      <c r="P113">
        <f t="shared" si="145"/>
        <v>4616</v>
      </c>
      <c r="S113">
        <f t="shared" si="102"/>
        <v>0.5657071339173968</v>
      </c>
      <c r="U113">
        <f t="shared" ref="U113:U122" si="146">G113/H113</f>
        <v>0.81141304347826082</v>
      </c>
      <c r="W113">
        <f t="shared" si="116"/>
        <v>0.87955570982297815</v>
      </c>
      <c r="AL113" s="10"/>
    </row>
    <row r="114" spans="1:38">
      <c r="A114" t="s">
        <v>47</v>
      </c>
      <c r="B114" t="s">
        <v>16</v>
      </c>
      <c r="C114">
        <v>106</v>
      </c>
      <c r="D114">
        <f t="shared" ref="D114:P114" si="147">C114+347</f>
        <v>453</v>
      </c>
      <c r="E114">
        <f t="shared" si="147"/>
        <v>800</v>
      </c>
      <c r="F114">
        <f t="shared" si="147"/>
        <v>1147</v>
      </c>
      <c r="G114">
        <f t="shared" si="147"/>
        <v>1494</v>
      </c>
      <c r="H114">
        <f t="shared" si="147"/>
        <v>1841</v>
      </c>
      <c r="I114">
        <f t="shared" si="147"/>
        <v>2188</v>
      </c>
      <c r="J114">
        <f t="shared" si="147"/>
        <v>2535</v>
      </c>
      <c r="K114">
        <f t="shared" si="147"/>
        <v>2882</v>
      </c>
      <c r="L114">
        <f t="shared" si="147"/>
        <v>3229</v>
      </c>
      <c r="M114">
        <f t="shared" si="147"/>
        <v>3576</v>
      </c>
      <c r="N114">
        <f t="shared" si="147"/>
        <v>3923</v>
      </c>
      <c r="O114">
        <f t="shared" si="147"/>
        <v>4270</v>
      </c>
      <c r="P114">
        <f t="shared" si="147"/>
        <v>4617</v>
      </c>
      <c r="S114">
        <f t="shared" si="102"/>
        <v>0.56625000000000003</v>
      </c>
      <c r="U114">
        <f t="shared" si="146"/>
        <v>0.81151548071700164</v>
      </c>
      <c r="W114">
        <f t="shared" si="116"/>
        <v>0.87959750173490636</v>
      </c>
      <c r="AL114" s="10"/>
    </row>
    <row r="115" spans="1:38">
      <c r="A115" t="s">
        <v>47</v>
      </c>
      <c r="B115" t="s">
        <v>15</v>
      </c>
      <c r="C115">
        <v>107</v>
      </c>
      <c r="D115">
        <f t="shared" ref="D115:P115" si="148">C115+347</f>
        <v>454</v>
      </c>
      <c r="E115">
        <f t="shared" si="148"/>
        <v>801</v>
      </c>
      <c r="F115">
        <f t="shared" si="148"/>
        <v>1148</v>
      </c>
      <c r="G115">
        <f t="shared" si="148"/>
        <v>1495</v>
      </c>
      <c r="H115">
        <f t="shared" si="148"/>
        <v>1842</v>
      </c>
      <c r="I115">
        <f t="shared" si="148"/>
        <v>2189</v>
      </c>
      <c r="J115">
        <f t="shared" si="148"/>
        <v>2536</v>
      </c>
      <c r="K115">
        <f t="shared" si="148"/>
        <v>2883</v>
      </c>
      <c r="L115">
        <f t="shared" si="148"/>
        <v>3230</v>
      </c>
      <c r="M115">
        <f t="shared" si="148"/>
        <v>3577</v>
      </c>
      <c r="N115">
        <f t="shared" si="148"/>
        <v>3924</v>
      </c>
      <c r="O115">
        <f t="shared" si="148"/>
        <v>4271</v>
      </c>
      <c r="P115">
        <f t="shared" si="148"/>
        <v>4618</v>
      </c>
      <c r="S115">
        <f t="shared" si="102"/>
        <v>0.56679151061173538</v>
      </c>
      <c r="U115">
        <f t="shared" si="146"/>
        <v>0.81161780673181327</v>
      </c>
      <c r="W115">
        <f t="shared" si="116"/>
        <v>0.87963926465487341</v>
      </c>
    </row>
    <row r="116" spans="1:38">
      <c r="A116" t="s">
        <v>47</v>
      </c>
      <c r="B116" t="s">
        <v>14</v>
      </c>
      <c r="C116">
        <v>108</v>
      </c>
      <c r="D116">
        <f t="shared" ref="D116:P116" si="149">C116+347</f>
        <v>455</v>
      </c>
      <c r="E116">
        <f t="shared" si="149"/>
        <v>802</v>
      </c>
      <c r="F116">
        <f t="shared" si="149"/>
        <v>1149</v>
      </c>
      <c r="G116">
        <f t="shared" si="149"/>
        <v>1496</v>
      </c>
      <c r="H116">
        <f t="shared" si="149"/>
        <v>1843</v>
      </c>
      <c r="I116">
        <f t="shared" si="149"/>
        <v>2190</v>
      </c>
      <c r="J116">
        <f t="shared" si="149"/>
        <v>2537</v>
      </c>
      <c r="K116">
        <f t="shared" si="149"/>
        <v>2884</v>
      </c>
      <c r="L116">
        <f t="shared" si="149"/>
        <v>3231</v>
      </c>
      <c r="M116">
        <f t="shared" si="149"/>
        <v>3578</v>
      </c>
      <c r="N116">
        <f t="shared" si="149"/>
        <v>3925</v>
      </c>
      <c r="O116">
        <f t="shared" si="149"/>
        <v>4272</v>
      </c>
      <c r="P116">
        <f t="shared" si="149"/>
        <v>4619</v>
      </c>
      <c r="S116">
        <f t="shared" si="102"/>
        <v>0.56733167082294267</v>
      </c>
      <c r="U116">
        <f t="shared" si="146"/>
        <v>0.81172002170374391</v>
      </c>
      <c r="W116">
        <f t="shared" si="116"/>
        <v>0.8796809986130375</v>
      </c>
    </row>
    <row r="117" spans="1:38">
      <c r="A117" t="s">
        <v>47</v>
      </c>
      <c r="B117" t="s">
        <v>25</v>
      </c>
      <c r="C117">
        <v>109</v>
      </c>
      <c r="D117">
        <f t="shared" ref="D117:P117" si="150">C117+347</f>
        <v>456</v>
      </c>
      <c r="E117">
        <f t="shared" si="150"/>
        <v>803</v>
      </c>
      <c r="F117">
        <f t="shared" si="150"/>
        <v>1150</v>
      </c>
      <c r="G117">
        <f t="shared" si="150"/>
        <v>1497</v>
      </c>
      <c r="H117">
        <f t="shared" si="150"/>
        <v>1844</v>
      </c>
      <c r="I117">
        <f t="shared" si="150"/>
        <v>2191</v>
      </c>
      <c r="J117">
        <f t="shared" si="150"/>
        <v>2538</v>
      </c>
      <c r="K117">
        <f t="shared" si="150"/>
        <v>2885</v>
      </c>
      <c r="L117">
        <f t="shared" si="150"/>
        <v>3232</v>
      </c>
      <c r="M117">
        <f t="shared" si="150"/>
        <v>3579</v>
      </c>
      <c r="N117">
        <f t="shared" si="150"/>
        <v>3926</v>
      </c>
      <c r="O117">
        <f t="shared" si="150"/>
        <v>4273</v>
      </c>
      <c r="P117">
        <f t="shared" si="150"/>
        <v>4620</v>
      </c>
      <c r="R117" t="str">
        <f>A117</f>
        <v>2000年</v>
      </c>
      <c r="S117">
        <f t="shared" si="102"/>
        <v>0.56787048567870491</v>
      </c>
      <c r="T117">
        <f>AVERAGE(S123:S128)</f>
        <v>0.57265880225768306</v>
      </c>
      <c r="U117">
        <f t="shared" si="146"/>
        <v>0.81182212581344904</v>
      </c>
      <c r="V117">
        <f>AVERAGE(U123:U128)</f>
        <v>0.8127359945386432</v>
      </c>
      <c r="W117">
        <f t="shared" si="116"/>
        <v>0.87972270363951477</v>
      </c>
      <c r="X117">
        <f>AVERAGE(W123:W128)</f>
        <v>0.88009672326766741</v>
      </c>
      <c r="Z117">
        <f>SUM(D123:D128,G123:G128)/SUM(E123:E128,H123:H128)</f>
        <v>0.73948948948948945</v>
      </c>
      <c r="AA117">
        <f>SUM(D123:D128,G123:G128,M123:M128)/SUM(E123:E128,H123:H128,N123:N128)</f>
        <v>0.84223687201636732</v>
      </c>
      <c r="AB117">
        <f>AVERAGE(S123:U128)</f>
        <v>0.69269739839816302</v>
      </c>
      <c r="AC117">
        <f>AVERAGE(S123:W128)</f>
        <v>0.75516384002133108</v>
      </c>
      <c r="AE117">
        <f>SUM(J123:J128,M123:M128,P123:P128)</f>
        <v>64575</v>
      </c>
      <c r="AF117">
        <f>SUM(D123:D128,G123:G128,P123:P128)</f>
        <v>39591</v>
      </c>
      <c r="AG117">
        <f>SUM(E123:E128,H123:H128)</f>
        <v>15984</v>
      </c>
      <c r="AH117">
        <f>SUM($D123:$D124,$G123:$G124,$P123:$P124)</f>
        <v>13185</v>
      </c>
      <c r="AI117">
        <f>SUM($D123:$D127,$G123:$G127,$P123:$P127)</f>
        <v>32985</v>
      </c>
    </row>
    <row r="118" spans="1:38">
      <c r="A118" t="s">
        <v>47</v>
      </c>
      <c r="B118" t="s">
        <v>24</v>
      </c>
      <c r="C118">
        <v>110</v>
      </c>
      <c r="D118">
        <f t="shared" ref="D118:P118" si="151">C118+347</f>
        <v>457</v>
      </c>
      <c r="E118">
        <f t="shared" si="151"/>
        <v>804</v>
      </c>
      <c r="F118">
        <f t="shared" si="151"/>
        <v>1151</v>
      </c>
      <c r="G118">
        <f t="shared" si="151"/>
        <v>1498</v>
      </c>
      <c r="H118">
        <f t="shared" si="151"/>
        <v>1845</v>
      </c>
      <c r="I118">
        <f t="shared" si="151"/>
        <v>2192</v>
      </c>
      <c r="J118">
        <f t="shared" si="151"/>
        <v>2539</v>
      </c>
      <c r="K118">
        <f t="shared" si="151"/>
        <v>2886</v>
      </c>
      <c r="L118">
        <f t="shared" si="151"/>
        <v>3233</v>
      </c>
      <c r="M118">
        <f t="shared" si="151"/>
        <v>3580</v>
      </c>
      <c r="N118">
        <f t="shared" si="151"/>
        <v>3927</v>
      </c>
      <c r="O118">
        <f t="shared" si="151"/>
        <v>4274</v>
      </c>
      <c r="P118">
        <f t="shared" si="151"/>
        <v>4621</v>
      </c>
      <c r="S118">
        <f t="shared" si="102"/>
        <v>0.56840796019900497</v>
      </c>
      <c r="U118">
        <f t="shared" si="146"/>
        <v>0.81192411924119245</v>
      </c>
      <c r="W118">
        <f t="shared" si="116"/>
        <v>0.87976437976437971</v>
      </c>
    </row>
    <row r="119" spans="1:38">
      <c r="A119" t="s">
        <v>47</v>
      </c>
      <c r="B119" t="s">
        <v>23</v>
      </c>
      <c r="C119">
        <v>111</v>
      </c>
      <c r="D119">
        <f t="shared" ref="D119:P119" si="152">C119+347</f>
        <v>458</v>
      </c>
      <c r="E119">
        <f t="shared" si="152"/>
        <v>805</v>
      </c>
      <c r="F119">
        <f t="shared" si="152"/>
        <v>1152</v>
      </c>
      <c r="G119">
        <f t="shared" si="152"/>
        <v>1499</v>
      </c>
      <c r="H119">
        <f t="shared" si="152"/>
        <v>1846</v>
      </c>
      <c r="I119">
        <f t="shared" si="152"/>
        <v>2193</v>
      </c>
      <c r="J119">
        <f t="shared" si="152"/>
        <v>2540</v>
      </c>
      <c r="K119">
        <f t="shared" si="152"/>
        <v>2887</v>
      </c>
      <c r="L119">
        <f t="shared" si="152"/>
        <v>3234</v>
      </c>
      <c r="M119">
        <f t="shared" si="152"/>
        <v>3581</v>
      </c>
      <c r="N119">
        <f t="shared" si="152"/>
        <v>3928</v>
      </c>
      <c r="O119">
        <f t="shared" si="152"/>
        <v>4275</v>
      </c>
      <c r="P119">
        <f t="shared" si="152"/>
        <v>4622</v>
      </c>
      <c r="S119">
        <f t="shared" si="102"/>
        <v>0.56894409937888202</v>
      </c>
      <c r="U119">
        <f t="shared" si="146"/>
        <v>0.81202600216684728</v>
      </c>
      <c r="W119">
        <f t="shared" si="116"/>
        <v>0.87980602701766542</v>
      </c>
    </row>
    <row r="120" spans="1:38">
      <c r="A120" t="s">
        <v>47</v>
      </c>
      <c r="B120" t="s">
        <v>22</v>
      </c>
      <c r="C120">
        <v>112</v>
      </c>
      <c r="D120">
        <f t="shared" ref="D120:P120" si="153">C120+347</f>
        <v>459</v>
      </c>
      <c r="E120">
        <f t="shared" si="153"/>
        <v>806</v>
      </c>
      <c r="F120">
        <f t="shared" si="153"/>
        <v>1153</v>
      </c>
      <c r="G120">
        <f t="shared" si="153"/>
        <v>1500</v>
      </c>
      <c r="H120">
        <f t="shared" si="153"/>
        <v>1847</v>
      </c>
      <c r="I120">
        <f t="shared" si="153"/>
        <v>2194</v>
      </c>
      <c r="J120">
        <f t="shared" si="153"/>
        <v>2541</v>
      </c>
      <c r="K120">
        <f t="shared" si="153"/>
        <v>2888</v>
      </c>
      <c r="L120">
        <f t="shared" si="153"/>
        <v>3235</v>
      </c>
      <c r="M120">
        <f t="shared" si="153"/>
        <v>3582</v>
      </c>
      <c r="N120">
        <f t="shared" si="153"/>
        <v>3929</v>
      </c>
      <c r="O120">
        <f t="shared" si="153"/>
        <v>4276</v>
      </c>
      <c r="P120">
        <f t="shared" si="153"/>
        <v>4623</v>
      </c>
      <c r="S120">
        <f t="shared" si="102"/>
        <v>0.5694789081885856</v>
      </c>
      <c r="U120">
        <f t="shared" si="146"/>
        <v>0.81212777476989717</v>
      </c>
      <c r="W120">
        <f t="shared" si="116"/>
        <v>0.87984764542936289</v>
      </c>
    </row>
    <row r="121" spans="1:38">
      <c r="A121" t="s">
        <v>47</v>
      </c>
      <c r="B121" t="s">
        <v>21</v>
      </c>
      <c r="C121">
        <v>113</v>
      </c>
      <c r="D121">
        <f t="shared" ref="D121:P121" si="154">C121+347</f>
        <v>460</v>
      </c>
      <c r="E121">
        <f t="shared" si="154"/>
        <v>807</v>
      </c>
      <c r="F121">
        <f t="shared" si="154"/>
        <v>1154</v>
      </c>
      <c r="G121">
        <f t="shared" si="154"/>
        <v>1501</v>
      </c>
      <c r="H121">
        <f t="shared" si="154"/>
        <v>1848</v>
      </c>
      <c r="I121">
        <f t="shared" si="154"/>
        <v>2195</v>
      </c>
      <c r="J121">
        <f t="shared" si="154"/>
        <v>2542</v>
      </c>
      <c r="K121">
        <f t="shared" si="154"/>
        <v>2889</v>
      </c>
      <c r="L121">
        <f t="shared" si="154"/>
        <v>3236</v>
      </c>
      <c r="M121">
        <f t="shared" si="154"/>
        <v>3583</v>
      </c>
      <c r="N121">
        <f t="shared" si="154"/>
        <v>3930</v>
      </c>
      <c r="O121">
        <f t="shared" si="154"/>
        <v>4277</v>
      </c>
      <c r="P121">
        <f t="shared" si="154"/>
        <v>4624</v>
      </c>
      <c r="S121">
        <f t="shared" si="102"/>
        <v>0.57001239157372985</v>
      </c>
      <c r="U121">
        <f t="shared" si="146"/>
        <v>0.81222943722943719</v>
      </c>
      <c r="W121">
        <f t="shared" si="116"/>
        <v>0.87988923502942196</v>
      </c>
    </row>
    <row r="122" spans="1:38">
      <c r="A122" t="s">
        <v>47</v>
      </c>
      <c r="B122" t="s">
        <v>20</v>
      </c>
      <c r="C122">
        <v>114</v>
      </c>
      <c r="D122">
        <f t="shared" ref="D122:P122" si="155">C122+347</f>
        <v>461</v>
      </c>
      <c r="E122">
        <f t="shared" si="155"/>
        <v>808</v>
      </c>
      <c r="F122">
        <f t="shared" si="155"/>
        <v>1155</v>
      </c>
      <c r="G122">
        <f t="shared" si="155"/>
        <v>1502</v>
      </c>
      <c r="H122">
        <f t="shared" si="155"/>
        <v>1849</v>
      </c>
      <c r="I122">
        <f t="shared" si="155"/>
        <v>2196</v>
      </c>
      <c r="J122">
        <f t="shared" si="155"/>
        <v>2543</v>
      </c>
      <c r="K122">
        <f t="shared" si="155"/>
        <v>2890</v>
      </c>
      <c r="L122">
        <f t="shared" si="155"/>
        <v>3237</v>
      </c>
      <c r="M122">
        <f t="shared" si="155"/>
        <v>3584</v>
      </c>
      <c r="N122">
        <f t="shared" si="155"/>
        <v>3931</v>
      </c>
      <c r="O122">
        <f t="shared" si="155"/>
        <v>4278</v>
      </c>
      <c r="P122">
        <f t="shared" si="155"/>
        <v>4625</v>
      </c>
      <c r="U122">
        <f t="shared" si="146"/>
        <v>0.81233098972417528</v>
      </c>
      <c r="W122">
        <f t="shared" si="116"/>
        <v>0.87993079584775091</v>
      </c>
    </row>
    <row r="123" spans="1:38">
      <c r="A123" t="s">
        <v>47</v>
      </c>
      <c r="B123" t="s">
        <v>19</v>
      </c>
      <c r="C123">
        <v>115</v>
      </c>
      <c r="D123">
        <f t="shared" ref="D123:P123" si="156">C123+347</f>
        <v>462</v>
      </c>
      <c r="E123">
        <f t="shared" si="156"/>
        <v>809</v>
      </c>
      <c r="F123">
        <f t="shared" si="156"/>
        <v>1156</v>
      </c>
      <c r="G123">
        <f t="shared" si="156"/>
        <v>1503</v>
      </c>
      <c r="H123">
        <f t="shared" si="156"/>
        <v>1850</v>
      </c>
      <c r="I123">
        <f t="shared" si="156"/>
        <v>2197</v>
      </c>
      <c r="J123">
        <f t="shared" si="156"/>
        <v>2544</v>
      </c>
      <c r="K123">
        <f t="shared" si="156"/>
        <v>2891</v>
      </c>
      <c r="L123">
        <f t="shared" si="156"/>
        <v>3238</v>
      </c>
      <c r="M123">
        <f t="shared" si="156"/>
        <v>3585</v>
      </c>
      <c r="N123">
        <f t="shared" si="156"/>
        <v>3932</v>
      </c>
      <c r="O123">
        <f t="shared" si="156"/>
        <v>4279</v>
      </c>
      <c r="P123">
        <f t="shared" si="156"/>
        <v>4626</v>
      </c>
    </row>
    <row r="124" spans="1:38">
      <c r="A124" t="s">
        <v>47</v>
      </c>
      <c r="B124" t="s">
        <v>18</v>
      </c>
      <c r="C124">
        <v>116</v>
      </c>
      <c r="D124">
        <f t="shared" ref="D124:P124" si="157">C124+347</f>
        <v>463</v>
      </c>
      <c r="E124">
        <f t="shared" si="157"/>
        <v>810</v>
      </c>
      <c r="F124">
        <f t="shared" si="157"/>
        <v>1157</v>
      </c>
      <c r="G124">
        <f t="shared" si="157"/>
        <v>1504</v>
      </c>
      <c r="H124">
        <f t="shared" si="157"/>
        <v>1851</v>
      </c>
      <c r="I124">
        <f t="shared" si="157"/>
        <v>2198</v>
      </c>
      <c r="J124">
        <f t="shared" si="157"/>
        <v>2545</v>
      </c>
      <c r="K124">
        <f t="shared" si="157"/>
        <v>2892</v>
      </c>
      <c r="L124">
        <f t="shared" si="157"/>
        <v>3239</v>
      </c>
      <c r="M124">
        <f t="shared" si="157"/>
        <v>3586</v>
      </c>
      <c r="N124">
        <f t="shared" si="157"/>
        <v>3933</v>
      </c>
      <c r="O124">
        <f t="shared" si="157"/>
        <v>4280</v>
      </c>
      <c r="P124">
        <f t="shared" si="157"/>
        <v>4627</v>
      </c>
      <c r="S124">
        <f t="shared" si="102"/>
        <v>0.57160493827160497</v>
      </c>
      <c r="U124">
        <f t="shared" ref="U124:U134" si="158">G124/H124</f>
        <v>0.81253376553214474</v>
      </c>
      <c r="W124">
        <f t="shared" si="116"/>
        <v>0.88001383125864452</v>
      </c>
    </row>
    <row r="125" spans="1:38">
      <c r="A125" t="s">
        <v>47</v>
      </c>
      <c r="B125" t="s">
        <v>17</v>
      </c>
      <c r="C125">
        <v>117</v>
      </c>
      <c r="D125">
        <f t="shared" ref="D125:P125" si="159">C125+347</f>
        <v>464</v>
      </c>
      <c r="E125">
        <f t="shared" si="159"/>
        <v>811</v>
      </c>
      <c r="F125">
        <f t="shared" si="159"/>
        <v>1158</v>
      </c>
      <c r="G125">
        <f t="shared" si="159"/>
        <v>1505</v>
      </c>
      <c r="H125">
        <f t="shared" si="159"/>
        <v>1852</v>
      </c>
      <c r="I125">
        <f t="shared" si="159"/>
        <v>2199</v>
      </c>
      <c r="J125">
        <f t="shared" si="159"/>
        <v>2546</v>
      </c>
      <c r="K125">
        <f t="shared" si="159"/>
        <v>2893</v>
      </c>
      <c r="L125">
        <f t="shared" si="159"/>
        <v>3240</v>
      </c>
      <c r="M125">
        <f t="shared" si="159"/>
        <v>3587</v>
      </c>
      <c r="N125">
        <f t="shared" si="159"/>
        <v>3934</v>
      </c>
      <c r="O125">
        <f t="shared" si="159"/>
        <v>4281</v>
      </c>
      <c r="P125">
        <f t="shared" si="159"/>
        <v>4628</v>
      </c>
      <c r="S125">
        <f t="shared" si="102"/>
        <v>0.5721331689272503</v>
      </c>
      <c r="U125">
        <f t="shared" si="158"/>
        <v>0.81263498920086397</v>
      </c>
      <c r="W125">
        <f t="shared" si="116"/>
        <v>0.88005530591081926</v>
      </c>
    </row>
    <row r="126" spans="1:38">
      <c r="A126" t="s">
        <v>48</v>
      </c>
      <c r="B126" t="s">
        <v>16</v>
      </c>
      <c r="C126">
        <v>118</v>
      </c>
      <c r="D126">
        <f t="shared" ref="D126:P126" si="160">C126+347</f>
        <v>465</v>
      </c>
      <c r="E126">
        <f t="shared" si="160"/>
        <v>812</v>
      </c>
      <c r="F126">
        <f t="shared" si="160"/>
        <v>1159</v>
      </c>
      <c r="G126">
        <f t="shared" si="160"/>
        <v>1506</v>
      </c>
      <c r="H126">
        <f t="shared" si="160"/>
        <v>1853</v>
      </c>
      <c r="I126">
        <f t="shared" si="160"/>
        <v>2200</v>
      </c>
      <c r="J126">
        <f t="shared" si="160"/>
        <v>2547</v>
      </c>
      <c r="K126">
        <f t="shared" si="160"/>
        <v>2894</v>
      </c>
      <c r="L126">
        <f t="shared" si="160"/>
        <v>3241</v>
      </c>
      <c r="M126">
        <f t="shared" si="160"/>
        <v>3588</v>
      </c>
      <c r="N126">
        <f t="shared" si="160"/>
        <v>3935</v>
      </c>
      <c r="O126">
        <f t="shared" si="160"/>
        <v>4282</v>
      </c>
      <c r="P126">
        <f t="shared" si="160"/>
        <v>4629</v>
      </c>
      <c r="S126">
        <f t="shared" si="102"/>
        <v>0.57266009852216748</v>
      </c>
      <c r="U126">
        <f t="shared" si="158"/>
        <v>0.81273610361575821</v>
      </c>
      <c r="W126">
        <f t="shared" si="116"/>
        <v>0.88009675190048375</v>
      </c>
    </row>
    <row r="127" spans="1:38">
      <c r="A127" t="s">
        <v>48</v>
      </c>
      <c r="B127" t="s">
        <v>15</v>
      </c>
      <c r="C127">
        <v>119</v>
      </c>
      <c r="D127">
        <f t="shared" ref="D127:P127" si="161">C127+347</f>
        <v>466</v>
      </c>
      <c r="E127">
        <f t="shared" si="161"/>
        <v>813</v>
      </c>
      <c r="F127">
        <f t="shared" si="161"/>
        <v>1160</v>
      </c>
      <c r="G127">
        <f t="shared" si="161"/>
        <v>1507</v>
      </c>
      <c r="H127">
        <f t="shared" si="161"/>
        <v>1854</v>
      </c>
      <c r="I127">
        <f t="shared" si="161"/>
        <v>2201</v>
      </c>
      <c r="J127">
        <f t="shared" si="161"/>
        <v>2548</v>
      </c>
      <c r="K127">
        <f t="shared" si="161"/>
        <v>2895</v>
      </c>
      <c r="L127">
        <f t="shared" si="161"/>
        <v>3242</v>
      </c>
      <c r="M127">
        <f t="shared" si="161"/>
        <v>3589</v>
      </c>
      <c r="N127">
        <f t="shared" si="161"/>
        <v>3936</v>
      </c>
      <c r="O127">
        <f t="shared" si="161"/>
        <v>4283</v>
      </c>
      <c r="P127">
        <f t="shared" si="161"/>
        <v>4630</v>
      </c>
      <c r="S127">
        <f t="shared" si="102"/>
        <v>0.57318573185731858</v>
      </c>
      <c r="U127">
        <f t="shared" si="158"/>
        <v>0.81283710895361383</v>
      </c>
      <c r="W127">
        <f t="shared" si="116"/>
        <v>0.88013816925734023</v>
      </c>
    </row>
    <row r="128" spans="1:38">
      <c r="A128" t="s">
        <v>48</v>
      </c>
      <c r="B128" t="s">
        <v>14</v>
      </c>
      <c r="C128">
        <v>120</v>
      </c>
      <c r="D128">
        <f t="shared" ref="D128:P128" si="162">C128+347</f>
        <v>467</v>
      </c>
      <c r="E128">
        <f t="shared" si="162"/>
        <v>814</v>
      </c>
      <c r="F128">
        <f t="shared" si="162"/>
        <v>1161</v>
      </c>
      <c r="G128">
        <f t="shared" si="162"/>
        <v>1508</v>
      </c>
      <c r="H128">
        <f t="shared" si="162"/>
        <v>1855</v>
      </c>
      <c r="I128">
        <f t="shared" si="162"/>
        <v>2202</v>
      </c>
      <c r="J128">
        <f t="shared" si="162"/>
        <v>2549</v>
      </c>
      <c r="K128">
        <f t="shared" si="162"/>
        <v>2896</v>
      </c>
      <c r="L128">
        <f t="shared" si="162"/>
        <v>3243</v>
      </c>
      <c r="M128">
        <f t="shared" si="162"/>
        <v>3590</v>
      </c>
      <c r="N128">
        <f t="shared" si="162"/>
        <v>3937</v>
      </c>
      <c r="O128">
        <f t="shared" si="162"/>
        <v>4284</v>
      </c>
      <c r="P128">
        <f t="shared" si="162"/>
        <v>4631</v>
      </c>
      <c r="S128">
        <f t="shared" si="102"/>
        <v>0.57371007371007376</v>
      </c>
      <c r="U128">
        <f t="shared" si="158"/>
        <v>0.81293800539083561</v>
      </c>
      <c r="W128">
        <f t="shared" si="116"/>
        <v>0.88017955801104975</v>
      </c>
    </row>
    <row r="129" spans="1:35">
      <c r="A129" t="s">
        <v>48</v>
      </c>
      <c r="B129" t="s">
        <v>25</v>
      </c>
      <c r="C129">
        <v>121</v>
      </c>
      <c r="D129">
        <f t="shared" ref="D129:P129" si="163">C129+347</f>
        <v>468</v>
      </c>
      <c r="E129">
        <f t="shared" si="163"/>
        <v>815</v>
      </c>
      <c r="F129">
        <f t="shared" si="163"/>
        <v>1162</v>
      </c>
      <c r="G129">
        <f t="shared" si="163"/>
        <v>1509</v>
      </c>
      <c r="H129">
        <f t="shared" si="163"/>
        <v>1856</v>
      </c>
      <c r="I129">
        <f t="shared" si="163"/>
        <v>2203</v>
      </c>
      <c r="J129">
        <f t="shared" si="163"/>
        <v>2550</v>
      </c>
      <c r="K129">
        <f t="shared" si="163"/>
        <v>2897</v>
      </c>
      <c r="L129">
        <f t="shared" si="163"/>
        <v>3244</v>
      </c>
      <c r="M129">
        <f t="shared" si="163"/>
        <v>3591</v>
      </c>
      <c r="N129">
        <f t="shared" si="163"/>
        <v>3938</v>
      </c>
      <c r="O129">
        <f t="shared" si="163"/>
        <v>4285</v>
      </c>
      <c r="P129">
        <f t="shared" si="163"/>
        <v>4632</v>
      </c>
      <c r="R129" t="str">
        <f>A129</f>
        <v>2001年</v>
      </c>
      <c r="S129">
        <f t="shared" si="102"/>
        <v>0.57423312883435584</v>
      </c>
      <c r="T129">
        <f>AVERAGE(S135:S140)</f>
        <v>0.5783705654702338</v>
      </c>
      <c r="U129">
        <f t="shared" si="158"/>
        <v>0.81303879310344829</v>
      </c>
      <c r="V129">
        <f>AVERAGE(U135:U140)</f>
        <v>0.81389105670615325</v>
      </c>
      <c r="W129">
        <f t="shared" si="116"/>
        <v>0.88022091819123227</v>
      </c>
      <c r="X129">
        <f>AVERAGE(W135:W140)</f>
        <v>0.88055074621789287</v>
      </c>
      <c r="Z129">
        <f>SUM(D135:D140,G135:G140)/SUM(E135:E140,H135:H140)</f>
        <v>0.74181547619047616</v>
      </c>
      <c r="AA129">
        <f>SUM(D135:D140,G135:G140,M135:M140)/SUM(E135:E140,H135:H140,N135:N140)</f>
        <v>0.84309292335518882</v>
      </c>
      <c r="AB129">
        <f>AVERAGE(S135:U140)</f>
        <v>0.68304633935286474</v>
      </c>
      <c r="AC129">
        <f>AVERAGE(S135:W140)</f>
        <v>0.75358362751894625</v>
      </c>
      <c r="AE129">
        <f>SUM(J135:J140,M135:M140,P135:P140)</f>
        <v>64791</v>
      </c>
      <c r="AF129">
        <f>SUM(D135:D140,G135:G140,P135:P140)</f>
        <v>39807</v>
      </c>
      <c r="AG129">
        <f>SUM(E135:E140,H135:H140)</f>
        <v>16128</v>
      </c>
      <c r="AH129">
        <f>SUM($D135:$D136,$G135:$G136,$P135:$P136)</f>
        <v>13257</v>
      </c>
      <c r="AI129">
        <f>SUM($D135:$D139,$G135:$G139,$P135:$P139)</f>
        <v>33165</v>
      </c>
    </row>
    <row r="130" spans="1:35">
      <c r="A130" t="s">
        <v>48</v>
      </c>
      <c r="B130" t="s">
        <v>24</v>
      </c>
      <c r="C130">
        <v>122</v>
      </c>
      <c r="D130">
        <f t="shared" ref="D130:P130" si="164">C130+347</f>
        <v>469</v>
      </c>
      <c r="E130">
        <f t="shared" si="164"/>
        <v>816</v>
      </c>
      <c r="F130">
        <f t="shared" si="164"/>
        <v>1163</v>
      </c>
      <c r="G130">
        <f t="shared" si="164"/>
        <v>1510</v>
      </c>
      <c r="H130">
        <f t="shared" si="164"/>
        <v>1857</v>
      </c>
      <c r="I130">
        <f t="shared" si="164"/>
        <v>2204</v>
      </c>
      <c r="J130">
        <f t="shared" si="164"/>
        <v>2551</v>
      </c>
      <c r="K130">
        <f t="shared" si="164"/>
        <v>2898</v>
      </c>
      <c r="L130">
        <f t="shared" si="164"/>
        <v>3245</v>
      </c>
      <c r="M130">
        <f t="shared" si="164"/>
        <v>3592</v>
      </c>
      <c r="N130">
        <f t="shared" si="164"/>
        <v>3939</v>
      </c>
      <c r="O130">
        <f t="shared" si="164"/>
        <v>4286</v>
      </c>
      <c r="P130">
        <f t="shared" si="164"/>
        <v>4633</v>
      </c>
      <c r="S130">
        <f t="shared" si="102"/>
        <v>0.57475490196078427</v>
      </c>
      <c r="U130">
        <f t="shared" si="158"/>
        <v>0.81313947226709749</v>
      </c>
      <c r="W130">
        <f t="shared" si="116"/>
        <v>0.88026224982746726</v>
      </c>
    </row>
    <row r="131" spans="1:35">
      <c r="A131" t="s">
        <v>48</v>
      </c>
      <c r="B131" t="s">
        <v>23</v>
      </c>
      <c r="C131">
        <v>123</v>
      </c>
      <c r="D131">
        <f t="shared" ref="D131:P131" si="165">C131+347</f>
        <v>470</v>
      </c>
      <c r="E131">
        <f t="shared" si="165"/>
        <v>817</v>
      </c>
      <c r="F131">
        <f t="shared" si="165"/>
        <v>1164</v>
      </c>
      <c r="G131">
        <f t="shared" si="165"/>
        <v>1511</v>
      </c>
      <c r="H131">
        <f t="shared" si="165"/>
        <v>1858</v>
      </c>
      <c r="I131">
        <f t="shared" si="165"/>
        <v>2205</v>
      </c>
      <c r="J131">
        <f t="shared" si="165"/>
        <v>2552</v>
      </c>
      <c r="K131">
        <f t="shared" si="165"/>
        <v>2899</v>
      </c>
      <c r="L131">
        <f t="shared" si="165"/>
        <v>3246</v>
      </c>
      <c r="M131">
        <f t="shared" si="165"/>
        <v>3593</v>
      </c>
      <c r="N131">
        <f t="shared" si="165"/>
        <v>3940</v>
      </c>
      <c r="O131">
        <f t="shared" si="165"/>
        <v>4287</v>
      </c>
      <c r="P131">
        <f t="shared" si="165"/>
        <v>4634</v>
      </c>
      <c r="S131">
        <f t="shared" si="102"/>
        <v>0.57527539779681758</v>
      </c>
      <c r="U131">
        <f t="shared" si="158"/>
        <v>0.81324004305705055</v>
      </c>
      <c r="W131">
        <f t="shared" si="116"/>
        <v>0.88030355294929286</v>
      </c>
    </row>
    <row r="132" spans="1:35">
      <c r="A132" t="s">
        <v>48</v>
      </c>
      <c r="B132" t="s">
        <v>22</v>
      </c>
      <c r="C132">
        <v>124</v>
      </c>
      <c r="D132">
        <f t="shared" ref="D132:P132" si="166">C132+347</f>
        <v>471</v>
      </c>
      <c r="E132">
        <f t="shared" si="166"/>
        <v>818</v>
      </c>
      <c r="F132">
        <f t="shared" si="166"/>
        <v>1165</v>
      </c>
      <c r="G132">
        <f t="shared" si="166"/>
        <v>1512</v>
      </c>
      <c r="H132">
        <f t="shared" si="166"/>
        <v>1859</v>
      </c>
      <c r="I132">
        <f t="shared" si="166"/>
        <v>2206</v>
      </c>
      <c r="J132">
        <f t="shared" si="166"/>
        <v>2553</v>
      </c>
      <c r="K132">
        <f t="shared" si="166"/>
        <v>2900</v>
      </c>
      <c r="L132">
        <f t="shared" si="166"/>
        <v>3247</v>
      </c>
      <c r="M132">
        <f t="shared" si="166"/>
        <v>3594</v>
      </c>
      <c r="N132">
        <f t="shared" si="166"/>
        <v>3941</v>
      </c>
      <c r="O132">
        <f t="shared" si="166"/>
        <v>4288</v>
      </c>
      <c r="P132">
        <f t="shared" si="166"/>
        <v>4635</v>
      </c>
      <c r="S132">
        <f t="shared" si="102"/>
        <v>0.57579462102689483</v>
      </c>
      <c r="U132">
        <f t="shared" si="158"/>
        <v>0.81334050564819793</v>
      </c>
      <c r="W132">
        <f t="shared" si="116"/>
        <v>0.88034482758620691</v>
      </c>
    </row>
    <row r="133" spans="1:35">
      <c r="A133" t="s">
        <v>48</v>
      </c>
      <c r="B133" t="s">
        <v>21</v>
      </c>
      <c r="C133">
        <v>125</v>
      </c>
      <c r="D133">
        <f t="shared" ref="D133:P133" si="167">C133+347</f>
        <v>472</v>
      </c>
      <c r="E133">
        <f t="shared" si="167"/>
        <v>819</v>
      </c>
      <c r="F133">
        <f t="shared" si="167"/>
        <v>1166</v>
      </c>
      <c r="G133">
        <f t="shared" si="167"/>
        <v>1513</v>
      </c>
      <c r="H133">
        <f t="shared" si="167"/>
        <v>1860</v>
      </c>
      <c r="I133">
        <f t="shared" si="167"/>
        <v>2207</v>
      </c>
      <c r="J133">
        <f t="shared" si="167"/>
        <v>2554</v>
      </c>
      <c r="K133">
        <f t="shared" si="167"/>
        <v>2901</v>
      </c>
      <c r="L133">
        <f t="shared" si="167"/>
        <v>3248</v>
      </c>
      <c r="M133">
        <f t="shared" si="167"/>
        <v>3595</v>
      </c>
      <c r="N133">
        <f t="shared" si="167"/>
        <v>3942</v>
      </c>
      <c r="O133">
        <f t="shared" si="167"/>
        <v>4289</v>
      </c>
      <c r="P133">
        <f t="shared" si="167"/>
        <v>4636</v>
      </c>
      <c r="S133">
        <f t="shared" si="102"/>
        <v>0.57631257631257626</v>
      </c>
      <c r="U133">
        <f t="shared" si="158"/>
        <v>0.8134408602150538</v>
      </c>
      <c r="W133">
        <f t="shared" si="116"/>
        <v>0.88038607376766631</v>
      </c>
    </row>
    <row r="134" spans="1:35">
      <c r="A134" t="s">
        <v>48</v>
      </c>
      <c r="B134" t="s">
        <v>20</v>
      </c>
      <c r="C134">
        <v>126</v>
      </c>
      <c r="D134">
        <f t="shared" ref="D134:P134" si="168">C134+347</f>
        <v>473</v>
      </c>
      <c r="E134">
        <f t="shared" si="168"/>
        <v>820</v>
      </c>
      <c r="F134">
        <f t="shared" si="168"/>
        <v>1167</v>
      </c>
      <c r="G134">
        <f t="shared" si="168"/>
        <v>1514</v>
      </c>
      <c r="H134">
        <f t="shared" si="168"/>
        <v>1861</v>
      </c>
      <c r="I134">
        <f t="shared" si="168"/>
        <v>2208</v>
      </c>
      <c r="J134">
        <f t="shared" si="168"/>
        <v>2555</v>
      </c>
      <c r="K134">
        <f t="shared" si="168"/>
        <v>2902</v>
      </c>
      <c r="L134">
        <f t="shared" si="168"/>
        <v>3249</v>
      </c>
      <c r="M134">
        <f t="shared" si="168"/>
        <v>3596</v>
      </c>
      <c r="N134">
        <f t="shared" si="168"/>
        <v>3943</v>
      </c>
      <c r="O134">
        <f t="shared" si="168"/>
        <v>4290</v>
      </c>
      <c r="P134">
        <f t="shared" si="168"/>
        <v>4637</v>
      </c>
      <c r="S134">
        <f t="shared" si="102"/>
        <v>0.57682926829268288</v>
      </c>
      <c r="U134">
        <f t="shared" si="158"/>
        <v>0.81354110693175707</v>
      </c>
      <c r="W134">
        <f t="shared" si="116"/>
        <v>0.88042729152308752</v>
      </c>
    </row>
    <row r="135" spans="1:35">
      <c r="A135" t="s">
        <v>48</v>
      </c>
      <c r="B135" t="s">
        <v>19</v>
      </c>
      <c r="C135">
        <v>127</v>
      </c>
      <c r="D135">
        <f t="shared" ref="D135:P135" si="169">C135+347</f>
        <v>474</v>
      </c>
      <c r="E135">
        <f t="shared" si="169"/>
        <v>821</v>
      </c>
      <c r="F135">
        <f t="shared" si="169"/>
        <v>1168</v>
      </c>
      <c r="G135">
        <f t="shared" si="169"/>
        <v>1515</v>
      </c>
      <c r="H135">
        <f t="shared" si="169"/>
        <v>1862</v>
      </c>
      <c r="I135">
        <f t="shared" si="169"/>
        <v>2209</v>
      </c>
      <c r="J135">
        <f t="shared" si="169"/>
        <v>2556</v>
      </c>
      <c r="K135">
        <f t="shared" si="169"/>
        <v>2903</v>
      </c>
      <c r="L135">
        <f t="shared" si="169"/>
        <v>3250</v>
      </c>
      <c r="M135">
        <f t="shared" si="169"/>
        <v>3597</v>
      </c>
      <c r="N135">
        <f t="shared" si="169"/>
        <v>3944</v>
      </c>
      <c r="O135">
        <f t="shared" si="169"/>
        <v>4291</v>
      </c>
      <c r="P135">
        <f t="shared" si="169"/>
        <v>4638</v>
      </c>
      <c r="S135">
        <f t="shared" si="102"/>
        <v>0.57734470158343487</v>
      </c>
      <c r="W135">
        <f t="shared" si="116"/>
        <v>0.88046848088184637</v>
      </c>
    </row>
    <row r="136" spans="1:35">
      <c r="A136" t="s">
        <v>48</v>
      </c>
      <c r="B136" t="s">
        <v>18</v>
      </c>
      <c r="C136">
        <v>128</v>
      </c>
      <c r="D136">
        <f t="shared" ref="D136:P136" si="170">C136+347</f>
        <v>475</v>
      </c>
      <c r="E136">
        <f t="shared" si="170"/>
        <v>822</v>
      </c>
      <c r="F136">
        <f t="shared" si="170"/>
        <v>1169</v>
      </c>
      <c r="G136">
        <f t="shared" si="170"/>
        <v>1516</v>
      </c>
      <c r="H136">
        <f t="shared" si="170"/>
        <v>1863</v>
      </c>
      <c r="I136">
        <f t="shared" si="170"/>
        <v>2210</v>
      </c>
      <c r="J136">
        <f t="shared" si="170"/>
        <v>2557</v>
      </c>
      <c r="K136">
        <f t="shared" si="170"/>
        <v>2904</v>
      </c>
      <c r="L136">
        <f t="shared" si="170"/>
        <v>3251</v>
      </c>
      <c r="M136">
        <f t="shared" si="170"/>
        <v>3598</v>
      </c>
      <c r="N136">
        <f t="shared" si="170"/>
        <v>3945</v>
      </c>
      <c r="O136">
        <f t="shared" si="170"/>
        <v>4292</v>
      </c>
      <c r="P136">
        <f t="shared" si="170"/>
        <v>4639</v>
      </c>
      <c r="S136">
        <f t="shared" si="102"/>
        <v>0.57785888077858882</v>
      </c>
      <c r="U136">
        <f>G136/H136</f>
        <v>0.8137412775093934</v>
      </c>
      <c r="W136">
        <f t="shared" si="116"/>
        <v>0.88050964187327818</v>
      </c>
    </row>
    <row r="137" spans="1:35">
      <c r="A137" t="s">
        <v>48</v>
      </c>
      <c r="B137" t="s">
        <v>17</v>
      </c>
      <c r="C137">
        <v>129</v>
      </c>
      <c r="D137">
        <f t="shared" ref="D137:P137" si="171">C137+347</f>
        <v>476</v>
      </c>
      <c r="E137">
        <f t="shared" si="171"/>
        <v>823</v>
      </c>
      <c r="F137">
        <f t="shared" si="171"/>
        <v>1170</v>
      </c>
      <c r="G137">
        <f t="shared" si="171"/>
        <v>1517</v>
      </c>
      <c r="H137">
        <f t="shared" si="171"/>
        <v>1864</v>
      </c>
      <c r="I137">
        <f t="shared" si="171"/>
        <v>2211</v>
      </c>
      <c r="J137">
        <f t="shared" si="171"/>
        <v>2558</v>
      </c>
      <c r="K137">
        <f t="shared" si="171"/>
        <v>2905</v>
      </c>
      <c r="L137">
        <f t="shared" si="171"/>
        <v>3252</v>
      </c>
      <c r="M137">
        <f t="shared" si="171"/>
        <v>3599</v>
      </c>
      <c r="N137">
        <f t="shared" si="171"/>
        <v>3946</v>
      </c>
      <c r="O137">
        <f t="shared" si="171"/>
        <v>4293</v>
      </c>
      <c r="P137">
        <f t="shared" si="171"/>
        <v>4640</v>
      </c>
      <c r="S137">
        <f t="shared" si="102"/>
        <v>0.57837181044957475</v>
      </c>
      <c r="U137">
        <f>G137/H137</f>
        <v>0.81384120171673824</v>
      </c>
      <c r="W137">
        <f t="shared" si="116"/>
        <v>0.88055077452667818</v>
      </c>
    </row>
    <row r="138" spans="1:35">
      <c r="A138" t="s">
        <v>49</v>
      </c>
      <c r="B138" t="s">
        <v>16</v>
      </c>
      <c r="C138">
        <v>130</v>
      </c>
      <c r="D138">
        <f t="shared" ref="D138:P138" si="172">C138+347</f>
        <v>477</v>
      </c>
      <c r="E138">
        <f t="shared" si="172"/>
        <v>824</v>
      </c>
      <c r="F138">
        <f t="shared" si="172"/>
        <v>1171</v>
      </c>
      <c r="G138">
        <f t="shared" si="172"/>
        <v>1518</v>
      </c>
      <c r="H138">
        <f t="shared" si="172"/>
        <v>1865</v>
      </c>
      <c r="I138">
        <f t="shared" si="172"/>
        <v>2212</v>
      </c>
      <c r="J138">
        <f t="shared" si="172"/>
        <v>2559</v>
      </c>
      <c r="K138">
        <f t="shared" si="172"/>
        <v>2906</v>
      </c>
      <c r="L138">
        <f t="shared" si="172"/>
        <v>3253</v>
      </c>
      <c r="M138">
        <f t="shared" si="172"/>
        <v>3600</v>
      </c>
      <c r="N138">
        <f t="shared" si="172"/>
        <v>3947</v>
      </c>
      <c r="O138">
        <f t="shared" si="172"/>
        <v>4294</v>
      </c>
      <c r="P138">
        <f t="shared" si="172"/>
        <v>4641</v>
      </c>
      <c r="S138">
        <f t="shared" ref="S138:S201" si="173">D138/E138</f>
        <v>0.57888349514563109</v>
      </c>
      <c r="U138">
        <f>G138/H138</f>
        <v>0.81394101876675606</v>
      </c>
      <c r="W138">
        <f t="shared" si="116"/>
        <v>0.88059187887130075</v>
      </c>
    </row>
    <row r="139" spans="1:35">
      <c r="A139" t="s">
        <v>49</v>
      </c>
      <c r="B139" t="s">
        <v>15</v>
      </c>
      <c r="C139">
        <v>131</v>
      </c>
      <c r="D139">
        <f t="shared" ref="D139:P139" si="174">C139+347</f>
        <v>478</v>
      </c>
      <c r="E139">
        <f t="shared" si="174"/>
        <v>825</v>
      </c>
      <c r="F139">
        <f t="shared" si="174"/>
        <v>1172</v>
      </c>
      <c r="G139">
        <f t="shared" si="174"/>
        <v>1519</v>
      </c>
      <c r="H139">
        <f t="shared" si="174"/>
        <v>1866</v>
      </c>
      <c r="I139">
        <f t="shared" si="174"/>
        <v>2213</v>
      </c>
      <c r="J139">
        <f t="shared" si="174"/>
        <v>2560</v>
      </c>
      <c r="K139">
        <f t="shared" si="174"/>
        <v>2907</v>
      </c>
      <c r="L139">
        <f t="shared" si="174"/>
        <v>3254</v>
      </c>
      <c r="M139">
        <f t="shared" si="174"/>
        <v>3601</v>
      </c>
      <c r="N139">
        <f t="shared" si="174"/>
        <v>3948</v>
      </c>
      <c r="O139">
        <f t="shared" si="174"/>
        <v>4295</v>
      </c>
      <c r="P139">
        <f t="shared" si="174"/>
        <v>4642</v>
      </c>
      <c r="S139">
        <f t="shared" si="173"/>
        <v>0.57939393939393935</v>
      </c>
      <c r="U139">
        <f>G139/H139</f>
        <v>0.81404072883172562</v>
      </c>
      <c r="W139">
        <f t="shared" si="116"/>
        <v>0.88063295493636051</v>
      </c>
    </row>
    <row r="140" spans="1:35">
      <c r="A140" t="s">
        <v>49</v>
      </c>
      <c r="B140" t="s">
        <v>14</v>
      </c>
      <c r="C140">
        <v>132</v>
      </c>
      <c r="D140">
        <f t="shared" ref="D140:P140" si="175">C140+347</f>
        <v>479</v>
      </c>
      <c r="E140">
        <f t="shared" si="175"/>
        <v>826</v>
      </c>
      <c r="F140">
        <f t="shared" si="175"/>
        <v>1173</v>
      </c>
      <c r="G140">
        <f t="shared" si="175"/>
        <v>1520</v>
      </c>
      <c r="H140">
        <f t="shared" si="175"/>
        <v>1867</v>
      </c>
      <c r="I140">
        <f t="shared" si="175"/>
        <v>2214</v>
      </c>
      <c r="J140">
        <f t="shared" si="175"/>
        <v>2561</v>
      </c>
      <c r="K140">
        <f t="shared" si="175"/>
        <v>2908</v>
      </c>
      <c r="L140">
        <f t="shared" si="175"/>
        <v>3255</v>
      </c>
      <c r="M140">
        <f t="shared" si="175"/>
        <v>3602</v>
      </c>
      <c r="N140">
        <f t="shared" si="175"/>
        <v>3949</v>
      </c>
      <c r="O140">
        <f t="shared" si="175"/>
        <v>4296</v>
      </c>
      <c r="P140">
        <f t="shared" si="175"/>
        <v>4643</v>
      </c>
    </row>
    <row r="141" spans="1:35">
      <c r="A141" t="s">
        <v>49</v>
      </c>
      <c r="B141" t="s">
        <v>25</v>
      </c>
      <c r="C141">
        <v>133</v>
      </c>
      <c r="D141">
        <f t="shared" ref="D141:P141" si="176">C141+347</f>
        <v>480</v>
      </c>
      <c r="E141">
        <f t="shared" si="176"/>
        <v>827</v>
      </c>
      <c r="F141">
        <f t="shared" si="176"/>
        <v>1174</v>
      </c>
      <c r="G141">
        <f t="shared" si="176"/>
        <v>1521</v>
      </c>
      <c r="H141">
        <f t="shared" si="176"/>
        <v>1868</v>
      </c>
      <c r="I141">
        <f t="shared" si="176"/>
        <v>2215</v>
      </c>
      <c r="J141">
        <f t="shared" si="176"/>
        <v>2562</v>
      </c>
      <c r="K141">
        <f t="shared" si="176"/>
        <v>2909</v>
      </c>
      <c r="L141">
        <f t="shared" si="176"/>
        <v>3256</v>
      </c>
      <c r="M141">
        <f t="shared" si="176"/>
        <v>3603</v>
      </c>
      <c r="N141">
        <f t="shared" si="176"/>
        <v>3950</v>
      </c>
      <c r="O141">
        <f t="shared" si="176"/>
        <v>4297</v>
      </c>
      <c r="P141">
        <f t="shared" si="176"/>
        <v>4644</v>
      </c>
      <c r="R141" t="str">
        <f>A141</f>
        <v>2002年</v>
      </c>
      <c r="S141">
        <f t="shared" si="173"/>
        <v>0.58041112454655386</v>
      </c>
      <c r="T141">
        <f>AVERAGE(S147:S152)</f>
        <v>0.5849270418666308</v>
      </c>
      <c r="U141">
        <f>G141/H141</f>
        <v>0.81423982869379019</v>
      </c>
      <c r="V141">
        <f>AVERAGE(U147:U152)</f>
        <v>0.81517969478055985</v>
      </c>
      <c r="W141">
        <f t="shared" si="116"/>
        <v>0.88071502234444832</v>
      </c>
      <c r="X141">
        <f>AVERAGE(W147:W152)</f>
        <v>0.8810829055839946</v>
      </c>
      <c r="Z141">
        <f>SUM(D147:D152,G147:G152)/SUM(E147:E152,H147:H152)</f>
        <v>0.74410029498525077</v>
      </c>
      <c r="AA141">
        <f>SUM(D147:D152,G147:G152,M147:M152)/SUM(E147:E152,H147:H152,N147:N152)</f>
        <v>0.84393973465257477</v>
      </c>
      <c r="AB141">
        <f>AVERAGE(S147:U152)</f>
        <v>0.68726155427282143</v>
      </c>
      <c r="AC141">
        <f>AVERAGE(S147:W152)</f>
        <v>0.75648346545538325</v>
      </c>
      <c r="AE141">
        <f>SUM(J147:J152,M147:M152,P147:P152)</f>
        <v>65007</v>
      </c>
      <c r="AF141">
        <f>SUM(D147:D152,G147:G152,P147:P152)</f>
        <v>40023</v>
      </c>
      <c r="AG141">
        <f>SUM(E147:E152,H147:H152)</f>
        <v>16272</v>
      </c>
      <c r="AH141">
        <f>SUM($D147:$D148,$G147:$G148,$P147:$P148)</f>
        <v>13329</v>
      </c>
      <c r="AI141">
        <f>SUM($D147:$D151,$G147:$G151,$P147:$P151)</f>
        <v>33345</v>
      </c>
    </row>
    <row r="142" spans="1:35">
      <c r="A142" t="s">
        <v>49</v>
      </c>
      <c r="B142" t="s">
        <v>24</v>
      </c>
      <c r="C142">
        <v>134</v>
      </c>
      <c r="D142">
        <f t="shared" ref="D142:P142" si="177">C142+347</f>
        <v>481</v>
      </c>
      <c r="E142">
        <f t="shared" si="177"/>
        <v>828</v>
      </c>
      <c r="F142">
        <f t="shared" si="177"/>
        <v>1175</v>
      </c>
      <c r="G142">
        <f t="shared" si="177"/>
        <v>1522</v>
      </c>
      <c r="H142">
        <f t="shared" si="177"/>
        <v>1869</v>
      </c>
      <c r="I142">
        <f t="shared" si="177"/>
        <v>2216</v>
      </c>
      <c r="J142">
        <f t="shared" si="177"/>
        <v>2563</v>
      </c>
      <c r="K142">
        <f t="shared" si="177"/>
        <v>2910</v>
      </c>
      <c r="L142">
        <f t="shared" si="177"/>
        <v>3257</v>
      </c>
      <c r="M142">
        <f t="shared" si="177"/>
        <v>3604</v>
      </c>
      <c r="N142">
        <f t="shared" si="177"/>
        <v>3951</v>
      </c>
      <c r="O142">
        <f t="shared" si="177"/>
        <v>4298</v>
      </c>
      <c r="P142">
        <f t="shared" si="177"/>
        <v>4645</v>
      </c>
      <c r="S142">
        <f t="shared" si="173"/>
        <v>0.58091787439613529</v>
      </c>
      <c r="U142">
        <f>G142/H142</f>
        <v>0.81433921883360083</v>
      </c>
      <c r="W142">
        <f t="shared" si="116"/>
        <v>0.88075601374570445</v>
      </c>
    </row>
    <row r="143" spans="1:35">
      <c r="A143" t="s">
        <v>49</v>
      </c>
      <c r="B143" t="s">
        <v>23</v>
      </c>
      <c r="C143">
        <v>135</v>
      </c>
      <c r="D143">
        <f t="shared" ref="D143:P143" si="178">C143+347</f>
        <v>482</v>
      </c>
      <c r="E143">
        <f t="shared" si="178"/>
        <v>829</v>
      </c>
      <c r="F143">
        <f t="shared" si="178"/>
        <v>1176</v>
      </c>
      <c r="G143">
        <f t="shared" si="178"/>
        <v>1523</v>
      </c>
      <c r="H143">
        <f t="shared" si="178"/>
        <v>1870</v>
      </c>
      <c r="I143">
        <f t="shared" si="178"/>
        <v>2217</v>
      </c>
      <c r="J143">
        <f t="shared" si="178"/>
        <v>2564</v>
      </c>
      <c r="K143">
        <f t="shared" si="178"/>
        <v>2911</v>
      </c>
      <c r="L143">
        <f t="shared" si="178"/>
        <v>3258</v>
      </c>
      <c r="M143">
        <f t="shared" si="178"/>
        <v>3605</v>
      </c>
      <c r="N143">
        <f t="shared" si="178"/>
        <v>3952</v>
      </c>
      <c r="O143">
        <f t="shared" si="178"/>
        <v>4299</v>
      </c>
      <c r="P143">
        <f t="shared" si="178"/>
        <v>4646</v>
      </c>
      <c r="S143">
        <f t="shared" si="173"/>
        <v>0.5814234016887817</v>
      </c>
      <c r="U143">
        <f>G143/H143</f>
        <v>0.8144385026737968</v>
      </c>
      <c r="W143">
        <f t="shared" si="116"/>
        <v>0.8807969769838544</v>
      </c>
    </row>
    <row r="144" spans="1:35">
      <c r="A144" t="s">
        <v>49</v>
      </c>
      <c r="B144" t="s">
        <v>22</v>
      </c>
      <c r="C144">
        <v>136</v>
      </c>
      <c r="D144">
        <f t="shared" ref="D144:P144" si="179">C144+347</f>
        <v>483</v>
      </c>
      <c r="E144">
        <f t="shared" si="179"/>
        <v>830</v>
      </c>
      <c r="F144">
        <f t="shared" si="179"/>
        <v>1177</v>
      </c>
      <c r="G144">
        <f t="shared" si="179"/>
        <v>1524</v>
      </c>
      <c r="H144">
        <f t="shared" si="179"/>
        <v>1871</v>
      </c>
      <c r="I144">
        <f t="shared" si="179"/>
        <v>2218</v>
      </c>
      <c r="J144">
        <f t="shared" si="179"/>
        <v>2565</v>
      </c>
      <c r="K144">
        <f t="shared" si="179"/>
        <v>2912</v>
      </c>
      <c r="L144">
        <f t="shared" si="179"/>
        <v>3259</v>
      </c>
      <c r="M144">
        <f t="shared" si="179"/>
        <v>3606</v>
      </c>
      <c r="N144">
        <f t="shared" si="179"/>
        <v>3953</v>
      </c>
      <c r="O144">
        <f t="shared" si="179"/>
        <v>4300</v>
      </c>
      <c r="P144">
        <f t="shared" si="179"/>
        <v>4647</v>
      </c>
      <c r="S144">
        <f t="shared" si="173"/>
        <v>0.58192771084337347</v>
      </c>
      <c r="U144">
        <f>G144/H144</f>
        <v>0.81453768038482099</v>
      </c>
      <c r="W144">
        <f t="shared" si="116"/>
        <v>0.88083791208791207</v>
      </c>
    </row>
    <row r="145" spans="1:35">
      <c r="A145" t="s">
        <v>49</v>
      </c>
      <c r="B145" t="s">
        <v>21</v>
      </c>
      <c r="C145">
        <v>137</v>
      </c>
      <c r="D145">
        <f t="shared" ref="D145:P145" si="180">C145+347</f>
        <v>484</v>
      </c>
      <c r="E145">
        <f t="shared" si="180"/>
        <v>831</v>
      </c>
      <c r="F145">
        <f t="shared" si="180"/>
        <v>1178</v>
      </c>
      <c r="G145">
        <f t="shared" si="180"/>
        <v>1525</v>
      </c>
      <c r="H145">
        <f t="shared" si="180"/>
        <v>1872</v>
      </c>
      <c r="I145">
        <f t="shared" si="180"/>
        <v>2219</v>
      </c>
      <c r="J145">
        <f t="shared" si="180"/>
        <v>2566</v>
      </c>
      <c r="K145">
        <f t="shared" si="180"/>
        <v>2913</v>
      </c>
      <c r="L145">
        <f t="shared" si="180"/>
        <v>3260</v>
      </c>
      <c r="M145">
        <f t="shared" si="180"/>
        <v>3607</v>
      </c>
      <c r="N145">
        <f t="shared" si="180"/>
        <v>3954</v>
      </c>
      <c r="O145">
        <f t="shared" si="180"/>
        <v>4301</v>
      </c>
      <c r="P145">
        <f t="shared" si="180"/>
        <v>4648</v>
      </c>
      <c r="S145">
        <f t="shared" si="173"/>
        <v>0.58243080625752108</v>
      </c>
      <c r="U145">
        <f>G145/H145</f>
        <v>0.81463675213675213</v>
      </c>
      <c r="W145">
        <f t="shared" si="116"/>
        <v>0.88087881908685206</v>
      </c>
    </row>
    <row r="146" spans="1:35">
      <c r="A146" t="s">
        <v>49</v>
      </c>
      <c r="B146" t="s">
        <v>20</v>
      </c>
      <c r="C146">
        <v>138</v>
      </c>
      <c r="D146">
        <f t="shared" ref="D146:P146" si="181">C146+347</f>
        <v>485</v>
      </c>
      <c r="E146">
        <f t="shared" si="181"/>
        <v>832</v>
      </c>
      <c r="F146">
        <f t="shared" si="181"/>
        <v>1179</v>
      </c>
      <c r="G146">
        <f t="shared" si="181"/>
        <v>1526</v>
      </c>
      <c r="H146">
        <f t="shared" si="181"/>
        <v>1873</v>
      </c>
      <c r="I146">
        <f t="shared" si="181"/>
        <v>2220</v>
      </c>
      <c r="J146">
        <f t="shared" si="181"/>
        <v>2567</v>
      </c>
      <c r="K146">
        <f t="shared" si="181"/>
        <v>2914</v>
      </c>
      <c r="L146">
        <f t="shared" si="181"/>
        <v>3261</v>
      </c>
      <c r="M146">
        <f t="shared" si="181"/>
        <v>3608</v>
      </c>
      <c r="N146">
        <f t="shared" si="181"/>
        <v>3955</v>
      </c>
      <c r="O146">
        <f t="shared" si="181"/>
        <v>4302</v>
      </c>
      <c r="P146">
        <f t="shared" si="181"/>
        <v>4649</v>
      </c>
      <c r="S146">
        <f t="shared" si="173"/>
        <v>0.58293269230769229</v>
      </c>
      <c r="W146">
        <f t="shared" si="116"/>
        <v>0.88091969800960879</v>
      </c>
    </row>
    <row r="147" spans="1:35">
      <c r="A147" t="s">
        <v>49</v>
      </c>
      <c r="B147" t="s">
        <v>19</v>
      </c>
      <c r="C147">
        <v>139</v>
      </c>
      <c r="D147">
        <f t="shared" ref="D147:P147" si="182">C147+347</f>
        <v>486</v>
      </c>
      <c r="E147">
        <f t="shared" si="182"/>
        <v>833</v>
      </c>
      <c r="F147">
        <f t="shared" si="182"/>
        <v>1180</v>
      </c>
      <c r="G147">
        <f t="shared" si="182"/>
        <v>1527</v>
      </c>
      <c r="H147">
        <f t="shared" si="182"/>
        <v>1874</v>
      </c>
      <c r="I147">
        <f t="shared" si="182"/>
        <v>2221</v>
      </c>
      <c r="J147">
        <f t="shared" si="182"/>
        <v>2568</v>
      </c>
      <c r="K147">
        <f t="shared" si="182"/>
        <v>2915</v>
      </c>
      <c r="L147">
        <f t="shared" si="182"/>
        <v>3262</v>
      </c>
      <c r="M147">
        <f t="shared" si="182"/>
        <v>3609</v>
      </c>
      <c r="N147">
        <f t="shared" si="182"/>
        <v>3956</v>
      </c>
      <c r="O147">
        <f t="shared" si="182"/>
        <v>4303</v>
      </c>
      <c r="P147">
        <f t="shared" si="182"/>
        <v>4650</v>
      </c>
    </row>
    <row r="148" spans="1:35">
      <c r="A148" t="s">
        <v>49</v>
      </c>
      <c r="B148" t="s">
        <v>18</v>
      </c>
      <c r="C148">
        <v>140</v>
      </c>
      <c r="D148">
        <f t="shared" ref="D148:P148" si="183">C148+347</f>
        <v>487</v>
      </c>
      <c r="E148">
        <f t="shared" si="183"/>
        <v>834</v>
      </c>
      <c r="F148">
        <f t="shared" si="183"/>
        <v>1181</v>
      </c>
      <c r="G148">
        <f t="shared" si="183"/>
        <v>1528</v>
      </c>
      <c r="H148">
        <f t="shared" si="183"/>
        <v>1875</v>
      </c>
      <c r="I148">
        <f t="shared" si="183"/>
        <v>2222</v>
      </c>
      <c r="J148">
        <f t="shared" si="183"/>
        <v>2569</v>
      </c>
      <c r="K148">
        <f t="shared" si="183"/>
        <v>2916</v>
      </c>
      <c r="L148">
        <f t="shared" si="183"/>
        <v>3263</v>
      </c>
      <c r="M148">
        <f t="shared" si="183"/>
        <v>3610</v>
      </c>
      <c r="N148">
        <f t="shared" si="183"/>
        <v>3957</v>
      </c>
      <c r="O148">
        <f t="shared" si="183"/>
        <v>4304</v>
      </c>
      <c r="P148">
        <f t="shared" si="183"/>
        <v>4651</v>
      </c>
      <c r="S148">
        <f t="shared" si="173"/>
        <v>0.58393285371702641</v>
      </c>
      <c r="W148">
        <f t="shared" si="116"/>
        <v>0.88100137174211246</v>
      </c>
    </row>
    <row r="149" spans="1:35">
      <c r="A149" t="s">
        <v>49</v>
      </c>
      <c r="B149" t="s">
        <v>17</v>
      </c>
      <c r="C149">
        <v>141</v>
      </c>
      <c r="D149">
        <f t="shared" ref="D149:P149" si="184">C149+347</f>
        <v>488</v>
      </c>
      <c r="E149">
        <f t="shared" si="184"/>
        <v>835</v>
      </c>
      <c r="F149">
        <f t="shared" si="184"/>
        <v>1182</v>
      </c>
      <c r="G149">
        <f t="shared" si="184"/>
        <v>1529</v>
      </c>
      <c r="H149">
        <f t="shared" si="184"/>
        <v>1876</v>
      </c>
      <c r="I149">
        <f t="shared" si="184"/>
        <v>2223</v>
      </c>
      <c r="J149">
        <f t="shared" si="184"/>
        <v>2570</v>
      </c>
      <c r="K149">
        <f t="shared" si="184"/>
        <v>2917</v>
      </c>
      <c r="L149">
        <f t="shared" si="184"/>
        <v>3264</v>
      </c>
      <c r="M149">
        <f t="shared" si="184"/>
        <v>3611</v>
      </c>
      <c r="N149">
        <f t="shared" si="184"/>
        <v>3958</v>
      </c>
      <c r="O149">
        <f t="shared" si="184"/>
        <v>4305</v>
      </c>
      <c r="P149">
        <f t="shared" si="184"/>
        <v>4652</v>
      </c>
      <c r="S149">
        <f t="shared" si="173"/>
        <v>0.58443113772455091</v>
      </c>
      <c r="U149">
        <f>G149/H149</f>
        <v>0.81503198294243073</v>
      </c>
      <c r="W149">
        <f t="shared" si="116"/>
        <v>0.88104216660953039</v>
      </c>
    </row>
    <row r="150" spans="1:35">
      <c r="A150" t="s">
        <v>50</v>
      </c>
      <c r="B150" t="s">
        <v>16</v>
      </c>
      <c r="C150">
        <v>142</v>
      </c>
      <c r="D150">
        <f t="shared" ref="D150:P150" si="185">C150+347</f>
        <v>489</v>
      </c>
      <c r="E150">
        <f t="shared" si="185"/>
        <v>836</v>
      </c>
      <c r="F150">
        <f t="shared" si="185"/>
        <v>1183</v>
      </c>
      <c r="G150">
        <f t="shared" si="185"/>
        <v>1530</v>
      </c>
      <c r="H150">
        <f t="shared" si="185"/>
        <v>1877</v>
      </c>
      <c r="I150">
        <f t="shared" si="185"/>
        <v>2224</v>
      </c>
      <c r="J150">
        <f t="shared" si="185"/>
        <v>2571</v>
      </c>
      <c r="K150">
        <f t="shared" si="185"/>
        <v>2918</v>
      </c>
      <c r="L150">
        <f t="shared" si="185"/>
        <v>3265</v>
      </c>
      <c r="M150">
        <f t="shared" si="185"/>
        <v>3612</v>
      </c>
      <c r="N150">
        <f t="shared" si="185"/>
        <v>3959</v>
      </c>
      <c r="O150">
        <f t="shared" si="185"/>
        <v>4306</v>
      </c>
      <c r="P150">
        <f t="shared" si="185"/>
        <v>4653</v>
      </c>
      <c r="S150">
        <f t="shared" si="173"/>
        <v>0.58492822966507174</v>
      </c>
      <c r="U150">
        <f>G150/H150</f>
        <v>0.81513052743740011</v>
      </c>
      <c r="W150">
        <f t="shared" ref="W150:W213" si="186">J150/K150</f>
        <v>0.88108293351610689</v>
      </c>
    </row>
    <row r="151" spans="1:35">
      <c r="A151" t="s">
        <v>50</v>
      </c>
      <c r="B151" t="s">
        <v>15</v>
      </c>
      <c r="C151">
        <v>143</v>
      </c>
      <c r="D151">
        <f t="shared" ref="D151:P151" si="187">C151+347</f>
        <v>490</v>
      </c>
      <c r="E151">
        <f t="shared" si="187"/>
        <v>837</v>
      </c>
      <c r="F151">
        <f t="shared" si="187"/>
        <v>1184</v>
      </c>
      <c r="G151">
        <f t="shared" si="187"/>
        <v>1531</v>
      </c>
      <c r="H151">
        <f t="shared" si="187"/>
        <v>1878</v>
      </c>
      <c r="I151">
        <f t="shared" si="187"/>
        <v>2225</v>
      </c>
      <c r="J151">
        <f t="shared" si="187"/>
        <v>2572</v>
      </c>
      <c r="K151">
        <f t="shared" si="187"/>
        <v>2919</v>
      </c>
      <c r="L151">
        <f t="shared" si="187"/>
        <v>3266</v>
      </c>
      <c r="M151">
        <f t="shared" si="187"/>
        <v>3613</v>
      </c>
      <c r="N151">
        <f t="shared" si="187"/>
        <v>3960</v>
      </c>
      <c r="O151">
        <f t="shared" si="187"/>
        <v>4307</v>
      </c>
      <c r="P151">
        <f t="shared" si="187"/>
        <v>4654</v>
      </c>
      <c r="S151">
        <f t="shared" si="173"/>
        <v>0.5854241338112306</v>
      </c>
      <c r="U151">
        <f>G151/H151</f>
        <v>0.81522896698615543</v>
      </c>
      <c r="W151">
        <f t="shared" si="186"/>
        <v>0.88112367249057899</v>
      </c>
    </row>
    <row r="152" spans="1:35">
      <c r="A152" t="s">
        <v>50</v>
      </c>
      <c r="B152" t="s">
        <v>14</v>
      </c>
      <c r="C152">
        <v>144</v>
      </c>
      <c r="D152">
        <f t="shared" ref="D152:P152" si="188">C152+347</f>
        <v>491</v>
      </c>
      <c r="E152">
        <f t="shared" si="188"/>
        <v>838</v>
      </c>
      <c r="F152">
        <f t="shared" si="188"/>
        <v>1185</v>
      </c>
      <c r="G152">
        <f t="shared" si="188"/>
        <v>1532</v>
      </c>
      <c r="H152">
        <f t="shared" si="188"/>
        <v>1879</v>
      </c>
      <c r="I152">
        <f t="shared" si="188"/>
        <v>2226</v>
      </c>
      <c r="J152">
        <f t="shared" si="188"/>
        <v>2573</v>
      </c>
      <c r="K152">
        <f t="shared" si="188"/>
        <v>2920</v>
      </c>
      <c r="L152">
        <f t="shared" si="188"/>
        <v>3267</v>
      </c>
      <c r="M152">
        <f t="shared" si="188"/>
        <v>3614</v>
      </c>
      <c r="N152">
        <f t="shared" si="188"/>
        <v>3961</v>
      </c>
      <c r="O152">
        <f t="shared" si="188"/>
        <v>4308</v>
      </c>
      <c r="P152">
        <f t="shared" si="188"/>
        <v>4655</v>
      </c>
      <c r="S152">
        <f t="shared" si="173"/>
        <v>0.58591885441527447</v>
      </c>
      <c r="U152">
        <f>G152/H152</f>
        <v>0.81532730175625334</v>
      </c>
      <c r="W152">
        <f t="shared" si="186"/>
        <v>0.88116438356164384</v>
      </c>
    </row>
    <row r="153" spans="1:35">
      <c r="A153" t="s">
        <v>50</v>
      </c>
      <c r="B153" t="s">
        <v>25</v>
      </c>
      <c r="C153">
        <v>145</v>
      </c>
      <c r="D153">
        <f t="shared" ref="D153:P153" si="189">C153+347</f>
        <v>492</v>
      </c>
      <c r="E153">
        <f t="shared" si="189"/>
        <v>839</v>
      </c>
      <c r="F153">
        <f t="shared" si="189"/>
        <v>1186</v>
      </c>
      <c r="G153">
        <f t="shared" si="189"/>
        <v>1533</v>
      </c>
      <c r="H153">
        <f t="shared" si="189"/>
        <v>1880</v>
      </c>
      <c r="I153">
        <f t="shared" si="189"/>
        <v>2227</v>
      </c>
      <c r="J153">
        <f t="shared" si="189"/>
        <v>2574</v>
      </c>
      <c r="K153">
        <f t="shared" si="189"/>
        <v>2921</v>
      </c>
      <c r="L153">
        <f t="shared" si="189"/>
        <v>3268</v>
      </c>
      <c r="M153">
        <f t="shared" si="189"/>
        <v>3615</v>
      </c>
      <c r="N153">
        <f t="shared" si="189"/>
        <v>3962</v>
      </c>
      <c r="O153">
        <f t="shared" si="189"/>
        <v>4309</v>
      </c>
      <c r="P153">
        <f t="shared" si="189"/>
        <v>4656</v>
      </c>
      <c r="R153" t="str">
        <f>A153</f>
        <v>2003年</v>
      </c>
      <c r="S153">
        <f t="shared" si="173"/>
        <v>0.58641239570917758</v>
      </c>
      <c r="T153">
        <f>AVERAGE(S159:S164)</f>
        <v>0.59080046418860155</v>
      </c>
      <c r="U153">
        <f>G153/H153</f>
        <v>0.81542553191489364</v>
      </c>
      <c r="V153">
        <f>AVERAGE(U159:U164)</f>
        <v>0.81624638070184885</v>
      </c>
      <c r="W153">
        <f t="shared" si="186"/>
        <v>0.88120506675795962</v>
      </c>
      <c r="X153">
        <f>AVERAGE(W159:W164)</f>
        <v>0.88154566153913105</v>
      </c>
      <c r="Z153">
        <f>SUM(D159:D164,G159:G164)/SUM(E159:E164,H159:H164)</f>
        <v>0.74634502923976609</v>
      </c>
      <c r="AA153">
        <f>SUM(D159:D164,G159:G164,M159:M164)/SUM(E159:E164,H159:H164,N159:N164)</f>
        <v>0.84477745470811894</v>
      </c>
      <c r="AB153">
        <f>AVERAGE(S159:U164)</f>
        <v>0.71604819558485</v>
      </c>
      <c r="AC153">
        <f>AVERAGE(S159:W164)</f>
        <v>0.7751544334256647</v>
      </c>
      <c r="AE153">
        <f>SUM(J159:J164,M159:M164,P159:P164)</f>
        <v>65223</v>
      </c>
      <c r="AF153">
        <f>SUM(D159:D164,G159:G164,P159:P164)</f>
        <v>40239</v>
      </c>
      <c r="AG153">
        <f>SUM(E159:E164,H159:H164)</f>
        <v>16416</v>
      </c>
      <c r="AH153">
        <f>SUM($D159:$D160,$G159:$G160,$P159:$P160)</f>
        <v>13401</v>
      </c>
      <c r="AI153">
        <f>SUM($D159:$D163,$G159:$G163,$P159:$P163)</f>
        <v>33525</v>
      </c>
    </row>
    <row r="154" spans="1:35">
      <c r="A154" t="s">
        <v>50</v>
      </c>
      <c r="B154" t="s">
        <v>24</v>
      </c>
      <c r="C154">
        <v>146</v>
      </c>
      <c r="D154">
        <f t="shared" ref="D154:P154" si="190">C154+347</f>
        <v>493</v>
      </c>
      <c r="E154">
        <f t="shared" si="190"/>
        <v>840</v>
      </c>
      <c r="F154">
        <f t="shared" si="190"/>
        <v>1187</v>
      </c>
      <c r="G154">
        <f t="shared" si="190"/>
        <v>1534</v>
      </c>
      <c r="H154">
        <f t="shared" si="190"/>
        <v>1881</v>
      </c>
      <c r="I154">
        <f t="shared" si="190"/>
        <v>2228</v>
      </c>
      <c r="J154">
        <f t="shared" si="190"/>
        <v>2575</v>
      </c>
      <c r="K154">
        <f t="shared" si="190"/>
        <v>2922</v>
      </c>
      <c r="L154">
        <f t="shared" si="190"/>
        <v>3269</v>
      </c>
      <c r="M154">
        <f t="shared" si="190"/>
        <v>3616</v>
      </c>
      <c r="N154">
        <f t="shared" si="190"/>
        <v>3963</v>
      </c>
      <c r="O154">
        <f t="shared" si="190"/>
        <v>4310</v>
      </c>
      <c r="P154">
        <f t="shared" si="190"/>
        <v>4657</v>
      </c>
    </row>
    <row r="155" spans="1:35">
      <c r="A155" t="s">
        <v>50</v>
      </c>
      <c r="B155" t="s">
        <v>23</v>
      </c>
      <c r="C155">
        <v>147</v>
      </c>
      <c r="D155">
        <f t="shared" ref="D155:P155" si="191">C155+347</f>
        <v>494</v>
      </c>
      <c r="E155">
        <f t="shared" si="191"/>
        <v>841</v>
      </c>
      <c r="F155">
        <f t="shared" si="191"/>
        <v>1188</v>
      </c>
      <c r="G155">
        <f t="shared" si="191"/>
        <v>1535</v>
      </c>
      <c r="H155">
        <f t="shared" si="191"/>
        <v>1882</v>
      </c>
      <c r="I155">
        <f t="shared" si="191"/>
        <v>2229</v>
      </c>
      <c r="J155">
        <f t="shared" si="191"/>
        <v>2576</v>
      </c>
      <c r="K155">
        <f t="shared" si="191"/>
        <v>2923</v>
      </c>
      <c r="L155">
        <f t="shared" si="191"/>
        <v>3270</v>
      </c>
      <c r="M155">
        <f t="shared" si="191"/>
        <v>3617</v>
      </c>
      <c r="N155">
        <f t="shared" si="191"/>
        <v>3964</v>
      </c>
      <c r="O155">
        <f t="shared" si="191"/>
        <v>4311</v>
      </c>
      <c r="P155">
        <f t="shared" si="191"/>
        <v>4658</v>
      </c>
      <c r="S155">
        <f t="shared" si="173"/>
        <v>0.58739595719381688</v>
      </c>
      <c r="U155">
        <f t="shared" ref="U155:U161" si="192">G155/H155</f>
        <v>0.81562167906482463</v>
      </c>
      <c r="W155">
        <f t="shared" si="186"/>
        <v>0.88128634964078001</v>
      </c>
    </row>
    <row r="156" spans="1:35">
      <c r="A156" t="s">
        <v>50</v>
      </c>
      <c r="B156" t="s">
        <v>22</v>
      </c>
      <c r="C156">
        <v>148</v>
      </c>
      <c r="D156">
        <f t="shared" ref="D156:P156" si="193">C156+347</f>
        <v>495</v>
      </c>
      <c r="E156">
        <f t="shared" si="193"/>
        <v>842</v>
      </c>
      <c r="F156">
        <f t="shared" si="193"/>
        <v>1189</v>
      </c>
      <c r="G156">
        <f t="shared" si="193"/>
        <v>1536</v>
      </c>
      <c r="H156">
        <f t="shared" si="193"/>
        <v>1883</v>
      </c>
      <c r="I156">
        <f t="shared" si="193"/>
        <v>2230</v>
      </c>
      <c r="J156">
        <f t="shared" si="193"/>
        <v>2577</v>
      </c>
      <c r="K156">
        <f t="shared" si="193"/>
        <v>2924</v>
      </c>
      <c r="L156">
        <f t="shared" si="193"/>
        <v>3271</v>
      </c>
      <c r="M156">
        <f t="shared" si="193"/>
        <v>3618</v>
      </c>
      <c r="N156">
        <f t="shared" si="193"/>
        <v>3965</v>
      </c>
      <c r="O156">
        <f t="shared" si="193"/>
        <v>4312</v>
      </c>
      <c r="P156">
        <f t="shared" si="193"/>
        <v>4659</v>
      </c>
      <c r="S156">
        <f t="shared" si="173"/>
        <v>0.58788598574821849</v>
      </c>
      <c r="U156">
        <f t="shared" si="192"/>
        <v>0.81571959638874136</v>
      </c>
      <c r="W156">
        <f t="shared" si="186"/>
        <v>0.88132694938440492</v>
      </c>
    </row>
    <row r="157" spans="1:35">
      <c r="A157" t="s">
        <v>50</v>
      </c>
      <c r="B157" t="s">
        <v>21</v>
      </c>
      <c r="C157">
        <v>149</v>
      </c>
      <c r="D157">
        <f t="shared" ref="D157:P157" si="194">C157+347</f>
        <v>496</v>
      </c>
      <c r="E157">
        <f t="shared" si="194"/>
        <v>843</v>
      </c>
      <c r="F157">
        <f t="shared" si="194"/>
        <v>1190</v>
      </c>
      <c r="G157">
        <f t="shared" si="194"/>
        <v>1537</v>
      </c>
      <c r="H157">
        <f t="shared" si="194"/>
        <v>1884</v>
      </c>
      <c r="I157">
        <f t="shared" si="194"/>
        <v>2231</v>
      </c>
      <c r="J157">
        <f t="shared" si="194"/>
        <v>2578</v>
      </c>
      <c r="K157">
        <f t="shared" si="194"/>
        <v>2925</v>
      </c>
      <c r="L157">
        <f t="shared" si="194"/>
        <v>3272</v>
      </c>
      <c r="M157">
        <f t="shared" si="194"/>
        <v>3619</v>
      </c>
      <c r="N157">
        <f t="shared" si="194"/>
        <v>3966</v>
      </c>
      <c r="O157">
        <f t="shared" si="194"/>
        <v>4313</v>
      </c>
      <c r="P157">
        <f t="shared" si="194"/>
        <v>4660</v>
      </c>
      <c r="S157">
        <f t="shared" si="173"/>
        <v>0.58837485172004744</v>
      </c>
      <c r="U157">
        <f t="shared" si="192"/>
        <v>0.81581740976645434</v>
      </c>
      <c r="W157">
        <f t="shared" si="186"/>
        <v>0.88136752136752139</v>
      </c>
    </row>
    <row r="158" spans="1:35">
      <c r="A158" t="s">
        <v>50</v>
      </c>
      <c r="B158" t="s">
        <v>20</v>
      </c>
      <c r="C158">
        <v>150</v>
      </c>
      <c r="D158">
        <f t="shared" ref="D158:P158" si="195">C158+347</f>
        <v>497</v>
      </c>
      <c r="E158">
        <f t="shared" si="195"/>
        <v>844</v>
      </c>
      <c r="F158">
        <f t="shared" si="195"/>
        <v>1191</v>
      </c>
      <c r="G158">
        <f t="shared" si="195"/>
        <v>1538</v>
      </c>
      <c r="H158">
        <f t="shared" si="195"/>
        <v>1885</v>
      </c>
      <c r="I158">
        <f t="shared" si="195"/>
        <v>2232</v>
      </c>
      <c r="J158">
        <f t="shared" si="195"/>
        <v>2579</v>
      </c>
      <c r="K158">
        <f t="shared" si="195"/>
        <v>2926</v>
      </c>
      <c r="L158">
        <f t="shared" si="195"/>
        <v>3273</v>
      </c>
      <c r="M158">
        <f t="shared" si="195"/>
        <v>3620</v>
      </c>
      <c r="N158">
        <f t="shared" si="195"/>
        <v>3967</v>
      </c>
      <c r="O158">
        <f t="shared" si="195"/>
        <v>4314</v>
      </c>
      <c r="P158">
        <f t="shared" si="195"/>
        <v>4661</v>
      </c>
      <c r="S158">
        <f t="shared" si="173"/>
        <v>0.58886255924170616</v>
      </c>
      <c r="U158">
        <f t="shared" si="192"/>
        <v>0.81591511936339522</v>
      </c>
      <c r="W158">
        <f t="shared" si="186"/>
        <v>0.88140806561859197</v>
      </c>
    </row>
    <row r="159" spans="1:35">
      <c r="A159" t="s">
        <v>50</v>
      </c>
      <c r="B159" t="s">
        <v>19</v>
      </c>
      <c r="C159">
        <v>151</v>
      </c>
      <c r="D159">
        <f t="shared" ref="D159:P159" si="196">C159+347</f>
        <v>498</v>
      </c>
      <c r="E159">
        <f t="shared" si="196"/>
        <v>845</v>
      </c>
      <c r="F159">
        <f t="shared" si="196"/>
        <v>1192</v>
      </c>
      <c r="G159">
        <f t="shared" si="196"/>
        <v>1539</v>
      </c>
      <c r="H159">
        <f t="shared" si="196"/>
        <v>1886</v>
      </c>
      <c r="I159">
        <f t="shared" si="196"/>
        <v>2233</v>
      </c>
      <c r="J159">
        <f t="shared" si="196"/>
        <v>2580</v>
      </c>
      <c r="K159">
        <f t="shared" si="196"/>
        <v>2927</v>
      </c>
      <c r="L159">
        <f t="shared" si="196"/>
        <v>3274</v>
      </c>
      <c r="M159">
        <f t="shared" si="196"/>
        <v>3621</v>
      </c>
      <c r="N159">
        <f t="shared" si="196"/>
        <v>3968</v>
      </c>
      <c r="O159">
        <f t="shared" si="196"/>
        <v>4315</v>
      </c>
      <c r="P159">
        <f t="shared" si="196"/>
        <v>4662</v>
      </c>
      <c r="U159">
        <f t="shared" si="192"/>
        <v>0.81601272534464475</v>
      </c>
      <c r="W159">
        <f t="shared" si="186"/>
        <v>0.88144858216604027</v>
      </c>
    </row>
    <row r="160" spans="1:35">
      <c r="A160" t="s">
        <v>50</v>
      </c>
      <c r="B160" t="s">
        <v>18</v>
      </c>
      <c r="C160">
        <v>152</v>
      </c>
      <c r="D160">
        <f t="shared" ref="D160:P160" si="197">C160+347</f>
        <v>499</v>
      </c>
      <c r="E160">
        <f t="shared" si="197"/>
        <v>846</v>
      </c>
      <c r="F160">
        <f t="shared" si="197"/>
        <v>1193</v>
      </c>
      <c r="G160">
        <f t="shared" si="197"/>
        <v>1540</v>
      </c>
      <c r="H160">
        <f t="shared" si="197"/>
        <v>1887</v>
      </c>
      <c r="I160">
        <f t="shared" si="197"/>
        <v>2234</v>
      </c>
      <c r="J160">
        <f t="shared" si="197"/>
        <v>2581</v>
      </c>
      <c r="K160">
        <f t="shared" si="197"/>
        <v>2928</v>
      </c>
      <c r="L160">
        <f t="shared" si="197"/>
        <v>3275</v>
      </c>
      <c r="M160">
        <f t="shared" si="197"/>
        <v>3622</v>
      </c>
      <c r="N160">
        <f t="shared" si="197"/>
        <v>3969</v>
      </c>
      <c r="O160">
        <f t="shared" si="197"/>
        <v>4316</v>
      </c>
      <c r="P160">
        <f t="shared" si="197"/>
        <v>4663</v>
      </c>
      <c r="S160">
        <f t="shared" si="173"/>
        <v>0.58983451536643028</v>
      </c>
      <c r="U160">
        <f t="shared" si="192"/>
        <v>0.8161102278749337</v>
      </c>
      <c r="W160">
        <f t="shared" si="186"/>
        <v>0.88148907103825136</v>
      </c>
    </row>
    <row r="161" spans="1:35">
      <c r="A161" t="s">
        <v>50</v>
      </c>
      <c r="B161" t="s">
        <v>17</v>
      </c>
      <c r="C161">
        <v>153</v>
      </c>
      <c r="D161">
        <f t="shared" ref="D161:P161" si="198">C161+347</f>
        <v>500</v>
      </c>
      <c r="E161">
        <f t="shared" si="198"/>
        <v>847</v>
      </c>
      <c r="F161">
        <f t="shared" si="198"/>
        <v>1194</v>
      </c>
      <c r="G161">
        <f t="shared" si="198"/>
        <v>1541</v>
      </c>
      <c r="H161">
        <f t="shared" si="198"/>
        <v>1888</v>
      </c>
      <c r="I161">
        <f t="shared" si="198"/>
        <v>2235</v>
      </c>
      <c r="J161">
        <f t="shared" si="198"/>
        <v>2582</v>
      </c>
      <c r="K161">
        <f t="shared" si="198"/>
        <v>2929</v>
      </c>
      <c r="L161">
        <f t="shared" si="198"/>
        <v>3276</v>
      </c>
      <c r="M161">
        <f t="shared" si="198"/>
        <v>3623</v>
      </c>
      <c r="N161">
        <f t="shared" si="198"/>
        <v>3970</v>
      </c>
      <c r="O161">
        <f t="shared" si="198"/>
        <v>4317</v>
      </c>
      <c r="P161">
        <f t="shared" si="198"/>
        <v>4664</v>
      </c>
      <c r="S161">
        <f t="shared" si="173"/>
        <v>0.59031877213695394</v>
      </c>
      <c r="U161">
        <f t="shared" si="192"/>
        <v>0.81620762711864403</v>
      </c>
      <c r="W161">
        <f t="shared" si="186"/>
        <v>0.88152953226357122</v>
      </c>
    </row>
    <row r="162" spans="1:35">
      <c r="A162" t="s">
        <v>51</v>
      </c>
      <c r="B162" t="s">
        <v>16</v>
      </c>
      <c r="C162">
        <v>154</v>
      </c>
      <c r="D162">
        <f t="shared" ref="D162:P162" si="199">C162+347</f>
        <v>501</v>
      </c>
      <c r="E162">
        <f t="shared" si="199"/>
        <v>848</v>
      </c>
      <c r="F162">
        <f t="shared" si="199"/>
        <v>1195</v>
      </c>
      <c r="G162">
        <f t="shared" si="199"/>
        <v>1542</v>
      </c>
      <c r="H162">
        <f t="shared" si="199"/>
        <v>1889</v>
      </c>
      <c r="I162">
        <f t="shared" si="199"/>
        <v>2236</v>
      </c>
      <c r="J162">
        <f t="shared" si="199"/>
        <v>2583</v>
      </c>
      <c r="K162">
        <f t="shared" si="199"/>
        <v>2930</v>
      </c>
      <c r="L162">
        <f t="shared" si="199"/>
        <v>3277</v>
      </c>
      <c r="M162">
        <f t="shared" si="199"/>
        <v>3624</v>
      </c>
      <c r="N162">
        <f t="shared" si="199"/>
        <v>3971</v>
      </c>
      <c r="O162">
        <f t="shared" si="199"/>
        <v>4318</v>
      </c>
      <c r="P162">
        <f t="shared" si="199"/>
        <v>4665</v>
      </c>
    </row>
    <row r="163" spans="1:35">
      <c r="A163" t="s">
        <v>51</v>
      </c>
      <c r="B163" t="s">
        <v>15</v>
      </c>
      <c r="C163">
        <v>155</v>
      </c>
      <c r="D163">
        <f t="shared" ref="D163:P163" si="200">C163+347</f>
        <v>502</v>
      </c>
      <c r="E163">
        <f t="shared" si="200"/>
        <v>849</v>
      </c>
      <c r="F163">
        <f t="shared" si="200"/>
        <v>1196</v>
      </c>
      <c r="G163">
        <f t="shared" si="200"/>
        <v>1543</v>
      </c>
      <c r="H163">
        <f t="shared" si="200"/>
        <v>1890</v>
      </c>
      <c r="I163">
        <f t="shared" si="200"/>
        <v>2237</v>
      </c>
      <c r="J163">
        <f t="shared" si="200"/>
        <v>2584</v>
      </c>
      <c r="K163">
        <f t="shared" si="200"/>
        <v>2931</v>
      </c>
      <c r="L163">
        <f t="shared" si="200"/>
        <v>3278</v>
      </c>
      <c r="M163">
        <f t="shared" si="200"/>
        <v>3625</v>
      </c>
      <c r="N163">
        <f t="shared" si="200"/>
        <v>3972</v>
      </c>
      <c r="O163">
        <f t="shared" si="200"/>
        <v>4319</v>
      </c>
      <c r="P163">
        <f t="shared" si="200"/>
        <v>4666</v>
      </c>
      <c r="S163">
        <f t="shared" si="173"/>
        <v>0.591283863368669</v>
      </c>
      <c r="U163">
        <f t="shared" ref="U163:U169" si="201">G163/H163</f>
        <v>0.81640211640211635</v>
      </c>
      <c r="W163">
        <f t="shared" si="186"/>
        <v>0.88161037188672808</v>
      </c>
    </row>
    <row r="164" spans="1:35">
      <c r="A164" t="s">
        <v>51</v>
      </c>
      <c r="B164" t="s">
        <v>14</v>
      </c>
      <c r="C164">
        <v>156</v>
      </c>
      <c r="D164">
        <f t="shared" ref="D164:P164" si="202">C164+347</f>
        <v>503</v>
      </c>
      <c r="E164">
        <f t="shared" si="202"/>
        <v>850</v>
      </c>
      <c r="F164">
        <f t="shared" si="202"/>
        <v>1197</v>
      </c>
      <c r="G164">
        <f t="shared" si="202"/>
        <v>1544</v>
      </c>
      <c r="H164">
        <f t="shared" si="202"/>
        <v>1891</v>
      </c>
      <c r="I164">
        <f t="shared" si="202"/>
        <v>2238</v>
      </c>
      <c r="J164">
        <f t="shared" si="202"/>
        <v>2585</v>
      </c>
      <c r="K164">
        <f t="shared" si="202"/>
        <v>2932</v>
      </c>
      <c r="L164">
        <f t="shared" si="202"/>
        <v>3279</v>
      </c>
      <c r="M164">
        <f t="shared" si="202"/>
        <v>3626</v>
      </c>
      <c r="N164">
        <f t="shared" si="202"/>
        <v>3973</v>
      </c>
      <c r="O164">
        <f t="shared" si="202"/>
        <v>4320</v>
      </c>
      <c r="P164">
        <f t="shared" si="202"/>
        <v>4667</v>
      </c>
      <c r="S164">
        <f t="shared" si="173"/>
        <v>0.59176470588235297</v>
      </c>
      <c r="U164">
        <f t="shared" si="201"/>
        <v>0.81649920676890531</v>
      </c>
      <c r="W164">
        <f t="shared" si="186"/>
        <v>0.8816507503410641</v>
      </c>
    </row>
    <row r="165" spans="1:35">
      <c r="A165" t="s">
        <v>51</v>
      </c>
      <c r="B165" t="s">
        <v>25</v>
      </c>
      <c r="C165">
        <v>157</v>
      </c>
      <c r="D165">
        <f t="shared" ref="D165:P165" si="203">C165+347</f>
        <v>504</v>
      </c>
      <c r="E165">
        <f t="shared" si="203"/>
        <v>851</v>
      </c>
      <c r="F165">
        <f t="shared" si="203"/>
        <v>1198</v>
      </c>
      <c r="G165">
        <f t="shared" si="203"/>
        <v>1545</v>
      </c>
      <c r="H165">
        <f t="shared" si="203"/>
        <v>1892</v>
      </c>
      <c r="I165">
        <f t="shared" si="203"/>
        <v>2239</v>
      </c>
      <c r="J165">
        <f t="shared" si="203"/>
        <v>2586</v>
      </c>
      <c r="K165">
        <f t="shared" si="203"/>
        <v>2933</v>
      </c>
      <c r="L165">
        <f t="shared" si="203"/>
        <v>3280</v>
      </c>
      <c r="M165">
        <f t="shared" si="203"/>
        <v>3627</v>
      </c>
      <c r="N165">
        <f t="shared" si="203"/>
        <v>3974</v>
      </c>
      <c r="O165">
        <f t="shared" si="203"/>
        <v>4321</v>
      </c>
      <c r="P165">
        <f t="shared" si="203"/>
        <v>4668</v>
      </c>
      <c r="R165" t="str">
        <f>A165</f>
        <v>2004年</v>
      </c>
      <c r="S165">
        <f t="shared" si="173"/>
        <v>0.59224441833137487</v>
      </c>
      <c r="T165">
        <f>AVERAGE(S171:S176)</f>
        <v>0.59627531120208654</v>
      </c>
      <c r="U165">
        <f t="shared" si="201"/>
        <v>0.81659619450317122</v>
      </c>
      <c r="V165">
        <f>AVERAGE(U171:U176)</f>
        <v>0.8174643913510018</v>
      </c>
      <c r="W165">
        <f t="shared" si="186"/>
        <v>0.88169110126150696</v>
      </c>
      <c r="X165">
        <f>AVERAGE(W171:W176)</f>
        <v>0.88203293660677662</v>
      </c>
      <c r="Z165">
        <f>SUM(D171:D176,G171:G176)/SUM(E171:E176,H171:H176)</f>
        <v>0.74855072463768113</v>
      </c>
      <c r="AA165">
        <f>SUM(D171:D176,G171:G176,M171:M176)/SUM(E171:E176,H171:H176,N171:N176)</f>
        <v>0.84560622914349282</v>
      </c>
      <c r="AB165">
        <f>AVERAGE(S171:U176)</f>
        <v>0.69681580217886618</v>
      </c>
      <c r="AC165">
        <f>AVERAGE(S171:W176)</f>
        <v>0.76218655550636383</v>
      </c>
      <c r="AE165">
        <f>SUM(J171:J176,M171:M176,P171:P176)</f>
        <v>65439</v>
      </c>
      <c r="AF165">
        <f>SUM(D171:D176,G171:G176,P171:P176)</f>
        <v>40455</v>
      </c>
      <c r="AG165">
        <f>SUM(E171:E176,H171:H176)</f>
        <v>16560</v>
      </c>
      <c r="AH165">
        <f>SUM($D171:$D172,$G171:$G172,$P171:$P172)</f>
        <v>13473</v>
      </c>
      <c r="AI165">
        <f>SUM($D171:$D175,$G171:$G175,$P171:$P175)</f>
        <v>33705</v>
      </c>
    </row>
    <row r="166" spans="1:35">
      <c r="A166" t="s">
        <v>51</v>
      </c>
      <c r="B166" t="s">
        <v>24</v>
      </c>
      <c r="C166">
        <v>158</v>
      </c>
      <c r="D166">
        <f t="shared" ref="D166:P166" si="204">C166+347</f>
        <v>505</v>
      </c>
      <c r="E166">
        <f t="shared" si="204"/>
        <v>852</v>
      </c>
      <c r="F166">
        <f t="shared" si="204"/>
        <v>1199</v>
      </c>
      <c r="G166">
        <f t="shared" si="204"/>
        <v>1546</v>
      </c>
      <c r="H166">
        <f t="shared" si="204"/>
        <v>1893</v>
      </c>
      <c r="I166">
        <f t="shared" si="204"/>
        <v>2240</v>
      </c>
      <c r="J166">
        <f t="shared" si="204"/>
        <v>2587</v>
      </c>
      <c r="K166">
        <f t="shared" si="204"/>
        <v>2934</v>
      </c>
      <c r="L166">
        <f t="shared" si="204"/>
        <v>3281</v>
      </c>
      <c r="M166">
        <f t="shared" si="204"/>
        <v>3628</v>
      </c>
      <c r="N166">
        <f t="shared" si="204"/>
        <v>3975</v>
      </c>
      <c r="O166">
        <f t="shared" si="204"/>
        <v>4322</v>
      </c>
      <c r="P166">
        <f t="shared" si="204"/>
        <v>4669</v>
      </c>
      <c r="S166">
        <f t="shared" si="173"/>
        <v>0.59272300469483563</v>
      </c>
      <c r="U166">
        <f t="shared" si="201"/>
        <v>0.81669307976756467</v>
      </c>
      <c r="W166">
        <f t="shared" si="186"/>
        <v>0.88173142467620991</v>
      </c>
    </row>
    <row r="167" spans="1:35">
      <c r="A167" t="s">
        <v>51</v>
      </c>
      <c r="B167" t="s">
        <v>23</v>
      </c>
      <c r="C167">
        <v>159</v>
      </c>
      <c r="D167">
        <f t="shared" ref="D167:P167" si="205">C167+347</f>
        <v>506</v>
      </c>
      <c r="E167">
        <f t="shared" si="205"/>
        <v>853</v>
      </c>
      <c r="F167">
        <f t="shared" si="205"/>
        <v>1200</v>
      </c>
      <c r="G167">
        <f t="shared" si="205"/>
        <v>1547</v>
      </c>
      <c r="H167">
        <f t="shared" si="205"/>
        <v>1894</v>
      </c>
      <c r="I167">
        <f t="shared" si="205"/>
        <v>2241</v>
      </c>
      <c r="J167">
        <f t="shared" si="205"/>
        <v>2588</v>
      </c>
      <c r="K167">
        <f t="shared" si="205"/>
        <v>2935</v>
      </c>
      <c r="L167">
        <f t="shared" si="205"/>
        <v>3282</v>
      </c>
      <c r="M167">
        <f t="shared" si="205"/>
        <v>3629</v>
      </c>
      <c r="N167">
        <f t="shared" si="205"/>
        <v>3976</v>
      </c>
      <c r="O167">
        <f t="shared" si="205"/>
        <v>4323</v>
      </c>
      <c r="P167">
        <f t="shared" si="205"/>
        <v>4670</v>
      </c>
      <c r="S167">
        <f t="shared" si="173"/>
        <v>0.59320046893317702</v>
      </c>
      <c r="U167">
        <f t="shared" si="201"/>
        <v>0.8167898627243928</v>
      </c>
      <c r="W167">
        <f t="shared" si="186"/>
        <v>0.8817717206132879</v>
      </c>
    </row>
    <row r="168" spans="1:35">
      <c r="A168" t="s">
        <v>51</v>
      </c>
      <c r="B168" t="s">
        <v>22</v>
      </c>
      <c r="C168">
        <v>160</v>
      </c>
      <c r="D168">
        <f t="shared" ref="D168:P168" si="206">C168+347</f>
        <v>507</v>
      </c>
      <c r="E168">
        <f t="shared" si="206"/>
        <v>854</v>
      </c>
      <c r="F168">
        <f t="shared" si="206"/>
        <v>1201</v>
      </c>
      <c r="G168">
        <f t="shared" si="206"/>
        <v>1548</v>
      </c>
      <c r="H168">
        <f t="shared" si="206"/>
        <v>1895</v>
      </c>
      <c r="I168">
        <f t="shared" si="206"/>
        <v>2242</v>
      </c>
      <c r="J168">
        <f t="shared" si="206"/>
        <v>2589</v>
      </c>
      <c r="K168">
        <f t="shared" si="206"/>
        <v>2936</v>
      </c>
      <c r="L168">
        <f t="shared" si="206"/>
        <v>3283</v>
      </c>
      <c r="M168">
        <f t="shared" si="206"/>
        <v>3630</v>
      </c>
      <c r="N168">
        <f t="shared" si="206"/>
        <v>3977</v>
      </c>
      <c r="O168">
        <f t="shared" si="206"/>
        <v>4324</v>
      </c>
      <c r="P168">
        <f t="shared" si="206"/>
        <v>4671</v>
      </c>
      <c r="S168">
        <f t="shared" si="173"/>
        <v>0.59367681498829039</v>
      </c>
      <c r="U168">
        <f t="shared" si="201"/>
        <v>0.81688654353562007</v>
      </c>
      <c r="W168">
        <f t="shared" si="186"/>
        <v>0.88181198910081748</v>
      </c>
    </row>
    <row r="169" spans="1:35">
      <c r="A169" t="s">
        <v>51</v>
      </c>
      <c r="B169" t="s">
        <v>21</v>
      </c>
      <c r="C169">
        <v>161</v>
      </c>
      <c r="D169">
        <f t="shared" ref="D169:P169" si="207">C169+347</f>
        <v>508</v>
      </c>
      <c r="E169">
        <f t="shared" si="207"/>
        <v>855</v>
      </c>
      <c r="F169">
        <f t="shared" si="207"/>
        <v>1202</v>
      </c>
      <c r="G169">
        <f t="shared" si="207"/>
        <v>1549</v>
      </c>
      <c r="H169">
        <f t="shared" si="207"/>
        <v>1896</v>
      </c>
      <c r="I169">
        <f t="shared" si="207"/>
        <v>2243</v>
      </c>
      <c r="J169">
        <f t="shared" si="207"/>
        <v>2590</v>
      </c>
      <c r="K169">
        <f t="shared" si="207"/>
        <v>2937</v>
      </c>
      <c r="L169">
        <f t="shared" si="207"/>
        <v>3284</v>
      </c>
      <c r="M169">
        <f t="shared" si="207"/>
        <v>3631</v>
      </c>
      <c r="N169">
        <f t="shared" si="207"/>
        <v>3978</v>
      </c>
      <c r="O169">
        <f t="shared" si="207"/>
        <v>4325</v>
      </c>
      <c r="P169">
        <f t="shared" si="207"/>
        <v>4672</v>
      </c>
      <c r="S169">
        <f t="shared" si="173"/>
        <v>0.59415204678362576</v>
      </c>
      <c r="U169">
        <f t="shared" si="201"/>
        <v>0.81698312236286919</v>
      </c>
      <c r="W169">
        <f t="shared" si="186"/>
        <v>0.88185223016683689</v>
      </c>
    </row>
    <row r="170" spans="1:35">
      <c r="A170" t="s">
        <v>51</v>
      </c>
      <c r="B170" t="s">
        <v>20</v>
      </c>
      <c r="C170">
        <v>162</v>
      </c>
      <c r="D170">
        <f t="shared" ref="D170:P170" si="208">C170+347</f>
        <v>509</v>
      </c>
      <c r="E170">
        <f t="shared" si="208"/>
        <v>856</v>
      </c>
      <c r="F170">
        <f t="shared" si="208"/>
        <v>1203</v>
      </c>
      <c r="G170">
        <f t="shared" si="208"/>
        <v>1550</v>
      </c>
      <c r="H170">
        <f t="shared" si="208"/>
        <v>1897</v>
      </c>
      <c r="I170">
        <f t="shared" si="208"/>
        <v>2244</v>
      </c>
      <c r="J170">
        <f t="shared" si="208"/>
        <v>2591</v>
      </c>
      <c r="K170">
        <f t="shared" si="208"/>
        <v>2938</v>
      </c>
      <c r="L170">
        <f t="shared" si="208"/>
        <v>3285</v>
      </c>
      <c r="M170">
        <f t="shared" si="208"/>
        <v>3632</v>
      </c>
      <c r="N170">
        <f t="shared" si="208"/>
        <v>3979</v>
      </c>
      <c r="O170">
        <f t="shared" si="208"/>
        <v>4326</v>
      </c>
      <c r="P170">
        <f t="shared" si="208"/>
        <v>4673</v>
      </c>
      <c r="S170">
        <f t="shared" si="173"/>
        <v>0.59462616822429903</v>
      </c>
      <c r="W170">
        <f t="shared" si="186"/>
        <v>0.88189244383934651</v>
      </c>
    </row>
    <row r="171" spans="1:35">
      <c r="A171" t="s">
        <v>51</v>
      </c>
      <c r="B171" t="s">
        <v>19</v>
      </c>
      <c r="C171">
        <v>163</v>
      </c>
      <c r="D171">
        <f t="shared" ref="D171:P171" si="209">C171+347</f>
        <v>510</v>
      </c>
      <c r="E171">
        <f t="shared" si="209"/>
        <v>857</v>
      </c>
      <c r="F171">
        <f t="shared" si="209"/>
        <v>1204</v>
      </c>
      <c r="G171">
        <f t="shared" si="209"/>
        <v>1551</v>
      </c>
      <c r="H171">
        <f t="shared" si="209"/>
        <v>1898</v>
      </c>
      <c r="I171">
        <f t="shared" si="209"/>
        <v>2245</v>
      </c>
      <c r="J171">
        <f t="shared" si="209"/>
        <v>2592</v>
      </c>
      <c r="K171">
        <f t="shared" si="209"/>
        <v>2939</v>
      </c>
      <c r="L171">
        <f t="shared" si="209"/>
        <v>3286</v>
      </c>
      <c r="M171">
        <f t="shared" si="209"/>
        <v>3633</v>
      </c>
      <c r="N171">
        <f t="shared" si="209"/>
        <v>3980</v>
      </c>
      <c r="O171">
        <f t="shared" si="209"/>
        <v>4327</v>
      </c>
      <c r="P171">
        <f t="shared" si="209"/>
        <v>4674</v>
      </c>
      <c r="S171">
        <f t="shared" si="173"/>
        <v>0.59509918319719957</v>
      </c>
      <c r="W171">
        <f t="shared" si="186"/>
        <v>0.88193263014630829</v>
      </c>
    </row>
    <row r="172" spans="1:35">
      <c r="A172" t="s">
        <v>51</v>
      </c>
      <c r="B172" t="s">
        <v>18</v>
      </c>
      <c r="C172">
        <v>164</v>
      </c>
      <c r="D172">
        <f t="shared" ref="D172:P172" si="210">C172+347</f>
        <v>511</v>
      </c>
      <c r="E172">
        <f t="shared" si="210"/>
        <v>858</v>
      </c>
      <c r="F172">
        <f t="shared" si="210"/>
        <v>1205</v>
      </c>
      <c r="G172">
        <f t="shared" si="210"/>
        <v>1552</v>
      </c>
      <c r="H172">
        <f t="shared" si="210"/>
        <v>1899</v>
      </c>
      <c r="I172">
        <f t="shared" si="210"/>
        <v>2246</v>
      </c>
      <c r="J172">
        <f t="shared" si="210"/>
        <v>2593</v>
      </c>
      <c r="K172">
        <f t="shared" si="210"/>
        <v>2940</v>
      </c>
      <c r="L172">
        <f t="shared" si="210"/>
        <v>3287</v>
      </c>
      <c r="M172">
        <f t="shared" si="210"/>
        <v>3634</v>
      </c>
      <c r="N172">
        <f t="shared" si="210"/>
        <v>3981</v>
      </c>
      <c r="O172">
        <f t="shared" si="210"/>
        <v>4328</v>
      </c>
      <c r="P172">
        <f t="shared" si="210"/>
        <v>4675</v>
      </c>
      <c r="S172">
        <f t="shared" si="173"/>
        <v>0.59557109557109555</v>
      </c>
      <c r="U172">
        <f t="shared" ref="U172:U179" si="211">G172/H172</f>
        <v>0.81727224855186942</v>
      </c>
      <c r="W172">
        <f t="shared" si="186"/>
        <v>0.88197278911564625</v>
      </c>
    </row>
    <row r="173" spans="1:35">
      <c r="A173" t="s">
        <v>51</v>
      </c>
      <c r="B173" t="s">
        <v>17</v>
      </c>
      <c r="C173">
        <v>165</v>
      </c>
      <c r="D173">
        <f t="shared" ref="D173:P173" si="212">C173+347</f>
        <v>512</v>
      </c>
      <c r="E173">
        <f t="shared" si="212"/>
        <v>859</v>
      </c>
      <c r="F173">
        <f t="shared" si="212"/>
        <v>1206</v>
      </c>
      <c r="G173">
        <f t="shared" si="212"/>
        <v>1553</v>
      </c>
      <c r="H173">
        <f t="shared" si="212"/>
        <v>1900</v>
      </c>
      <c r="I173">
        <f t="shared" si="212"/>
        <v>2247</v>
      </c>
      <c r="J173">
        <f t="shared" si="212"/>
        <v>2594</v>
      </c>
      <c r="K173">
        <f t="shared" si="212"/>
        <v>2941</v>
      </c>
      <c r="L173">
        <f t="shared" si="212"/>
        <v>3288</v>
      </c>
      <c r="M173">
        <f t="shared" si="212"/>
        <v>3635</v>
      </c>
      <c r="N173">
        <f t="shared" si="212"/>
        <v>3982</v>
      </c>
      <c r="O173">
        <f t="shared" si="212"/>
        <v>4329</v>
      </c>
      <c r="P173">
        <f t="shared" si="212"/>
        <v>4676</v>
      </c>
      <c r="S173">
        <f t="shared" si="173"/>
        <v>0.59604190919674038</v>
      </c>
      <c r="U173">
        <f t="shared" si="211"/>
        <v>0.81736842105263163</v>
      </c>
      <c r="W173">
        <f t="shared" si="186"/>
        <v>0.88201292077524651</v>
      </c>
    </row>
    <row r="174" spans="1:35">
      <c r="A174" t="s">
        <v>52</v>
      </c>
      <c r="B174" t="s">
        <v>16</v>
      </c>
      <c r="C174">
        <v>166</v>
      </c>
      <c r="D174">
        <f t="shared" ref="D174:P174" si="213">C174+347</f>
        <v>513</v>
      </c>
      <c r="E174">
        <f t="shared" si="213"/>
        <v>860</v>
      </c>
      <c r="F174">
        <f t="shared" si="213"/>
        <v>1207</v>
      </c>
      <c r="G174">
        <f t="shared" si="213"/>
        <v>1554</v>
      </c>
      <c r="H174">
        <f t="shared" si="213"/>
        <v>1901</v>
      </c>
      <c r="I174">
        <f t="shared" si="213"/>
        <v>2248</v>
      </c>
      <c r="J174">
        <f t="shared" si="213"/>
        <v>2595</v>
      </c>
      <c r="K174">
        <f t="shared" si="213"/>
        <v>2942</v>
      </c>
      <c r="L174">
        <f t="shared" si="213"/>
        <v>3289</v>
      </c>
      <c r="M174">
        <f t="shared" si="213"/>
        <v>3636</v>
      </c>
      <c r="N174">
        <f t="shared" si="213"/>
        <v>3983</v>
      </c>
      <c r="O174">
        <f t="shared" si="213"/>
        <v>4330</v>
      </c>
      <c r="P174">
        <f t="shared" si="213"/>
        <v>4677</v>
      </c>
      <c r="S174">
        <f t="shared" si="173"/>
        <v>0.59651162790697676</v>
      </c>
      <c r="U174">
        <f t="shared" si="211"/>
        <v>0.81746449237243557</v>
      </c>
      <c r="W174">
        <f t="shared" si="186"/>
        <v>0.88205302515295714</v>
      </c>
    </row>
    <row r="175" spans="1:35">
      <c r="A175" t="s">
        <v>52</v>
      </c>
      <c r="B175" t="s">
        <v>15</v>
      </c>
      <c r="C175">
        <v>167</v>
      </c>
      <c r="D175">
        <f t="shared" ref="D175:P175" si="214">C175+347</f>
        <v>514</v>
      </c>
      <c r="E175">
        <f t="shared" si="214"/>
        <v>861</v>
      </c>
      <c r="F175">
        <f t="shared" si="214"/>
        <v>1208</v>
      </c>
      <c r="G175">
        <f t="shared" si="214"/>
        <v>1555</v>
      </c>
      <c r="H175">
        <f t="shared" si="214"/>
        <v>1902</v>
      </c>
      <c r="I175">
        <f t="shared" si="214"/>
        <v>2249</v>
      </c>
      <c r="J175">
        <f t="shared" si="214"/>
        <v>2596</v>
      </c>
      <c r="K175">
        <f t="shared" si="214"/>
        <v>2943</v>
      </c>
      <c r="L175">
        <f t="shared" si="214"/>
        <v>3290</v>
      </c>
      <c r="M175">
        <f t="shared" si="214"/>
        <v>3637</v>
      </c>
      <c r="N175">
        <f t="shared" si="214"/>
        <v>3984</v>
      </c>
      <c r="O175">
        <f t="shared" si="214"/>
        <v>4331</v>
      </c>
      <c r="P175">
        <f t="shared" si="214"/>
        <v>4678</v>
      </c>
      <c r="S175">
        <f t="shared" si="173"/>
        <v>0.59698025551684086</v>
      </c>
      <c r="U175">
        <f t="shared" si="211"/>
        <v>0.81756046267087279</v>
      </c>
      <c r="W175">
        <f t="shared" si="186"/>
        <v>0.88209310227658855</v>
      </c>
    </row>
    <row r="176" spans="1:35">
      <c r="A176" t="s">
        <v>52</v>
      </c>
      <c r="B176" t="s">
        <v>14</v>
      </c>
      <c r="C176">
        <v>168</v>
      </c>
      <c r="D176">
        <f t="shared" ref="D176:P176" si="215">C176+347</f>
        <v>515</v>
      </c>
      <c r="E176">
        <f t="shared" si="215"/>
        <v>862</v>
      </c>
      <c r="F176">
        <f t="shared" si="215"/>
        <v>1209</v>
      </c>
      <c r="G176">
        <f t="shared" si="215"/>
        <v>1556</v>
      </c>
      <c r="H176">
        <f t="shared" si="215"/>
        <v>1903</v>
      </c>
      <c r="I176">
        <f t="shared" si="215"/>
        <v>2250</v>
      </c>
      <c r="J176">
        <f t="shared" si="215"/>
        <v>2597</v>
      </c>
      <c r="K176">
        <f t="shared" si="215"/>
        <v>2944</v>
      </c>
      <c r="L176">
        <f t="shared" si="215"/>
        <v>3291</v>
      </c>
      <c r="M176">
        <f t="shared" si="215"/>
        <v>3638</v>
      </c>
      <c r="N176">
        <f t="shared" si="215"/>
        <v>3985</v>
      </c>
      <c r="O176">
        <f t="shared" si="215"/>
        <v>4332</v>
      </c>
      <c r="P176">
        <f t="shared" si="215"/>
        <v>4679</v>
      </c>
      <c r="S176">
        <f t="shared" si="173"/>
        <v>0.59744779582366592</v>
      </c>
      <c r="U176">
        <f t="shared" si="211"/>
        <v>0.81765633210719912</v>
      </c>
      <c r="W176">
        <f t="shared" si="186"/>
        <v>0.88213315217391308</v>
      </c>
    </row>
    <row r="177" spans="1:35">
      <c r="A177" t="s">
        <v>52</v>
      </c>
      <c r="B177" t="s">
        <v>25</v>
      </c>
      <c r="C177">
        <v>169</v>
      </c>
      <c r="D177">
        <f t="shared" ref="D177:P177" si="216">C177+347</f>
        <v>516</v>
      </c>
      <c r="E177">
        <f t="shared" si="216"/>
        <v>863</v>
      </c>
      <c r="F177">
        <f t="shared" si="216"/>
        <v>1210</v>
      </c>
      <c r="G177">
        <f t="shared" si="216"/>
        <v>1557</v>
      </c>
      <c r="H177">
        <f t="shared" si="216"/>
        <v>1904</v>
      </c>
      <c r="I177">
        <f t="shared" si="216"/>
        <v>2251</v>
      </c>
      <c r="J177">
        <f t="shared" si="216"/>
        <v>2598</v>
      </c>
      <c r="K177">
        <f t="shared" si="216"/>
        <v>2945</v>
      </c>
      <c r="L177">
        <f t="shared" si="216"/>
        <v>3292</v>
      </c>
      <c r="M177">
        <f t="shared" si="216"/>
        <v>3639</v>
      </c>
      <c r="N177">
        <f t="shared" si="216"/>
        <v>3986</v>
      </c>
      <c r="O177">
        <f t="shared" si="216"/>
        <v>4333</v>
      </c>
      <c r="P177">
        <f t="shared" si="216"/>
        <v>4680</v>
      </c>
      <c r="R177" t="str">
        <f>A177</f>
        <v>2005年</v>
      </c>
      <c r="S177">
        <f t="shared" si="173"/>
        <v>0.59791425260718423</v>
      </c>
      <c r="T177">
        <f>AVERAGE(S183:S188)</f>
        <v>0.60183438605547712</v>
      </c>
      <c r="U177">
        <f t="shared" si="211"/>
        <v>0.81775210084033612</v>
      </c>
      <c r="V177">
        <f>AVERAGE(U183:U188)</f>
        <v>0.81856194682192163</v>
      </c>
      <c r="W177">
        <f t="shared" si="186"/>
        <v>0.88217317487266556</v>
      </c>
      <c r="X177">
        <f>AVERAGE(W183:W188)</f>
        <v>0.88251223429063996</v>
      </c>
      <c r="Z177">
        <f>SUM(D183:D188,G183:G188)/SUM(E183:E188,H183:H188)</f>
        <v>0.75071839080459768</v>
      </c>
      <c r="AA177">
        <f>SUM(D183:D188,G183:G188,M183:M188)/SUM(E183:E188,H183:H188,N183:N188)</f>
        <v>0.84642620048683337</v>
      </c>
      <c r="AB177">
        <f>AVERAGE(S183:U188)</f>
        <v>0.71019816643869937</v>
      </c>
      <c r="AC177">
        <f>AVERAGE(S183:W188)</f>
        <v>0.76763618905601283</v>
      </c>
      <c r="AE177">
        <f>SUM(J183:J188,M183:M188,P183:P188)</f>
        <v>65655</v>
      </c>
      <c r="AF177">
        <f>SUM(D183:D188,G183:G188,P183:P188)</f>
        <v>40671</v>
      </c>
      <c r="AG177">
        <f>SUM(E183:E188,H183:H188)</f>
        <v>16704</v>
      </c>
      <c r="AH177">
        <f>SUM($D183:$D184,$G183:$G184,$P183:$P184)</f>
        <v>13545</v>
      </c>
      <c r="AI177">
        <f>SUM($D183:$D187,$G183:$G187,$P183:$P187)</f>
        <v>33885</v>
      </c>
    </row>
    <row r="178" spans="1:35">
      <c r="A178" t="s">
        <v>52</v>
      </c>
      <c r="B178" t="s">
        <v>24</v>
      </c>
      <c r="C178">
        <v>170</v>
      </c>
      <c r="D178">
        <f t="shared" ref="D178:P178" si="217">C178+347</f>
        <v>517</v>
      </c>
      <c r="E178">
        <f t="shared" si="217"/>
        <v>864</v>
      </c>
      <c r="F178">
        <f t="shared" si="217"/>
        <v>1211</v>
      </c>
      <c r="G178">
        <f t="shared" si="217"/>
        <v>1558</v>
      </c>
      <c r="H178">
        <f t="shared" si="217"/>
        <v>1905</v>
      </c>
      <c r="I178">
        <f t="shared" si="217"/>
        <v>2252</v>
      </c>
      <c r="J178">
        <f t="shared" si="217"/>
        <v>2599</v>
      </c>
      <c r="K178">
        <f t="shared" si="217"/>
        <v>2946</v>
      </c>
      <c r="L178">
        <f t="shared" si="217"/>
        <v>3293</v>
      </c>
      <c r="M178">
        <f t="shared" si="217"/>
        <v>3640</v>
      </c>
      <c r="N178">
        <f t="shared" si="217"/>
        <v>3987</v>
      </c>
      <c r="O178">
        <f t="shared" si="217"/>
        <v>4334</v>
      </c>
      <c r="P178">
        <f t="shared" si="217"/>
        <v>4681</v>
      </c>
      <c r="S178">
        <f t="shared" si="173"/>
        <v>0.59837962962962965</v>
      </c>
      <c r="U178">
        <f t="shared" si="211"/>
        <v>0.81784776902887135</v>
      </c>
      <c r="W178">
        <f t="shared" si="186"/>
        <v>0.88221317040054315</v>
      </c>
    </row>
    <row r="179" spans="1:35">
      <c r="A179" t="s">
        <v>52</v>
      </c>
      <c r="B179" t="s">
        <v>23</v>
      </c>
      <c r="C179">
        <v>171</v>
      </c>
      <c r="D179">
        <f t="shared" ref="D179:P179" si="218">C179+347</f>
        <v>518</v>
      </c>
      <c r="E179">
        <f t="shared" si="218"/>
        <v>865</v>
      </c>
      <c r="F179">
        <f t="shared" si="218"/>
        <v>1212</v>
      </c>
      <c r="G179">
        <f t="shared" si="218"/>
        <v>1559</v>
      </c>
      <c r="H179">
        <f t="shared" si="218"/>
        <v>1906</v>
      </c>
      <c r="I179">
        <f t="shared" si="218"/>
        <v>2253</v>
      </c>
      <c r="J179">
        <f t="shared" si="218"/>
        <v>2600</v>
      </c>
      <c r="K179">
        <f t="shared" si="218"/>
        <v>2947</v>
      </c>
      <c r="L179">
        <f t="shared" si="218"/>
        <v>3294</v>
      </c>
      <c r="M179">
        <f t="shared" si="218"/>
        <v>3641</v>
      </c>
      <c r="N179">
        <f t="shared" si="218"/>
        <v>3988</v>
      </c>
      <c r="O179">
        <f t="shared" si="218"/>
        <v>4335</v>
      </c>
      <c r="P179">
        <f t="shared" si="218"/>
        <v>4682</v>
      </c>
      <c r="S179">
        <f t="shared" si="173"/>
        <v>0.59884393063583818</v>
      </c>
      <c r="U179">
        <f t="shared" si="211"/>
        <v>0.8179433368310598</v>
      </c>
      <c r="W179">
        <f t="shared" si="186"/>
        <v>0.88225313878520528</v>
      </c>
    </row>
    <row r="180" spans="1:35">
      <c r="A180" t="s">
        <v>52</v>
      </c>
      <c r="B180" t="s">
        <v>22</v>
      </c>
      <c r="C180">
        <v>172</v>
      </c>
      <c r="D180">
        <f t="shared" ref="D180:P180" si="219">C180+347</f>
        <v>519</v>
      </c>
      <c r="E180">
        <f t="shared" si="219"/>
        <v>866</v>
      </c>
      <c r="F180">
        <f t="shared" si="219"/>
        <v>1213</v>
      </c>
      <c r="G180">
        <f t="shared" si="219"/>
        <v>1560</v>
      </c>
      <c r="H180">
        <f t="shared" si="219"/>
        <v>1907</v>
      </c>
      <c r="I180">
        <f t="shared" si="219"/>
        <v>2254</v>
      </c>
      <c r="J180">
        <f t="shared" si="219"/>
        <v>2601</v>
      </c>
      <c r="K180">
        <f t="shared" si="219"/>
        <v>2948</v>
      </c>
      <c r="L180">
        <f t="shared" si="219"/>
        <v>3295</v>
      </c>
      <c r="M180">
        <f t="shared" si="219"/>
        <v>3642</v>
      </c>
      <c r="N180">
        <f t="shared" si="219"/>
        <v>3989</v>
      </c>
      <c r="O180">
        <f t="shared" si="219"/>
        <v>4336</v>
      </c>
      <c r="P180">
        <f t="shared" si="219"/>
        <v>4683</v>
      </c>
    </row>
    <row r="181" spans="1:35">
      <c r="A181" t="s">
        <v>52</v>
      </c>
      <c r="B181" t="s">
        <v>21</v>
      </c>
      <c r="C181">
        <v>173</v>
      </c>
      <c r="D181">
        <f t="shared" ref="D181:P181" si="220">C181+347</f>
        <v>520</v>
      </c>
      <c r="E181">
        <f t="shared" si="220"/>
        <v>867</v>
      </c>
      <c r="F181">
        <f t="shared" si="220"/>
        <v>1214</v>
      </c>
      <c r="G181">
        <f t="shared" si="220"/>
        <v>1561</v>
      </c>
      <c r="H181">
        <f t="shared" si="220"/>
        <v>1908</v>
      </c>
      <c r="I181">
        <f t="shared" si="220"/>
        <v>2255</v>
      </c>
      <c r="J181">
        <f t="shared" si="220"/>
        <v>2602</v>
      </c>
      <c r="K181">
        <f t="shared" si="220"/>
        <v>2949</v>
      </c>
      <c r="L181">
        <f t="shared" si="220"/>
        <v>3296</v>
      </c>
      <c r="M181">
        <f t="shared" si="220"/>
        <v>3643</v>
      </c>
      <c r="N181">
        <f t="shared" si="220"/>
        <v>3990</v>
      </c>
      <c r="O181">
        <f t="shared" si="220"/>
        <v>4337</v>
      </c>
      <c r="P181">
        <f t="shared" si="220"/>
        <v>4684</v>
      </c>
      <c r="S181">
        <f t="shared" si="173"/>
        <v>0.59976931949250289</v>
      </c>
      <c r="U181">
        <f t="shared" ref="U181:U194" si="221">G181/H181</f>
        <v>0.81813417190775684</v>
      </c>
      <c r="W181">
        <f t="shared" si="186"/>
        <v>0.88233299423533396</v>
      </c>
    </row>
    <row r="182" spans="1:35">
      <c r="A182" t="s">
        <v>52</v>
      </c>
      <c r="B182" t="s">
        <v>20</v>
      </c>
      <c r="C182">
        <v>174</v>
      </c>
      <c r="D182">
        <f t="shared" ref="D182:P182" si="222">C182+347</f>
        <v>521</v>
      </c>
      <c r="E182">
        <f t="shared" si="222"/>
        <v>868</v>
      </c>
      <c r="F182">
        <f t="shared" si="222"/>
        <v>1215</v>
      </c>
      <c r="G182">
        <f t="shared" si="222"/>
        <v>1562</v>
      </c>
      <c r="H182">
        <f t="shared" si="222"/>
        <v>1909</v>
      </c>
      <c r="I182">
        <f t="shared" si="222"/>
        <v>2256</v>
      </c>
      <c r="J182">
        <f t="shared" si="222"/>
        <v>2603</v>
      </c>
      <c r="K182">
        <f t="shared" si="222"/>
        <v>2950</v>
      </c>
      <c r="L182">
        <f t="shared" si="222"/>
        <v>3297</v>
      </c>
      <c r="M182">
        <f t="shared" si="222"/>
        <v>3644</v>
      </c>
      <c r="N182">
        <f t="shared" si="222"/>
        <v>3991</v>
      </c>
      <c r="O182">
        <f t="shared" si="222"/>
        <v>4338</v>
      </c>
      <c r="P182">
        <f t="shared" si="222"/>
        <v>4685</v>
      </c>
      <c r="S182">
        <f t="shared" si="173"/>
        <v>0.60023041474654382</v>
      </c>
      <c r="U182">
        <f t="shared" si="221"/>
        <v>0.8182294394971189</v>
      </c>
      <c r="W182">
        <f t="shared" si="186"/>
        <v>0.88237288135593217</v>
      </c>
    </row>
    <row r="183" spans="1:35">
      <c r="A183" t="s">
        <v>52</v>
      </c>
      <c r="B183" t="s">
        <v>19</v>
      </c>
      <c r="C183">
        <v>175</v>
      </c>
      <c r="D183">
        <f t="shared" ref="D183:P183" si="223">C183+347</f>
        <v>522</v>
      </c>
      <c r="E183">
        <f t="shared" si="223"/>
        <v>869</v>
      </c>
      <c r="F183">
        <f t="shared" si="223"/>
        <v>1216</v>
      </c>
      <c r="G183">
        <f t="shared" si="223"/>
        <v>1563</v>
      </c>
      <c r="H183">
        <f t="shared" si="223"/>
        <v>1910</v>
      </c>
      <c r="I183">
        <f t="shared" si="223"/>
        <v>2257</v>
      </c>
      <c r="J183">
        <f t="shared" si="223"/>
        <v>2604</v>
      </c>
      <c r="K183">
        <f t="shared" si="223"/>
        <v>2951</v>
      </c>
      <c r="L183">
        <f t="shared" si="223"/>
        <v>3298</v>
      </c>
      <c r="M183">
        <f t="shared" si="223"/>
        <v>3645</v>
      </c>
      <c r="N183">
        <f t="shared" si="223"/>
        <v>3992</v>
      </c>
      <c r="O183">
        <f t="shared" si="223"/>
        <v>4339</v>
      </c>
      <c r="P183">
        <f t="shared" si="223"/>
        <v>4686</v>
      </c>
      <c r="S183">
        <f t="shared" si="173"/>
        <v>0.60069044879171463</v>
      </c>
      <c r="U183">
        <f t="shared" si="221"/>
        <v>0.81832460732984291</v>
      </c>
      <c r="W183">
        <f t="shared" si="186"/>
        <v>0.8824127414435784</v>
      </c>
    </row>
    <row r="184" spans="1:35">
      <c r="A184" t="s">
        <v>52</v>
      </c>
      <c r="B184" t="s">
        <v>18</v>
      </c>
      <c r="C184">
        <v>176</v>
      </c>
      <c r="D184">
        <f t="shared" ref="D184:P184" si="224">C184+347</f>
        <v>523</v>
      </c>
      <c r="E184">
        <f t="shared" si="224"/>
        <v>870</v>
      </c>
      <c r="F184">
        <f t="shared" si="224"/>
        <v>1217</v>
      </c>
      <c r="G184">
        <f t="shared" si="224"/>
        <v>1564</v>
      </c>
      <c r="H184">
        <f t="shared" si="224"/>
        <v>1911</v>
      </c>
      <c r="I184">
        <f t="shared" si="224"/>
        <v>2258</v>
      </c>
      <c r="J184">
        <f t="shared" si="224"/>
        <v>2605</v>
      </c>
      <c r="K184">
        <f t="shared" si="224"/>
        <v>2952</v>
      </c>
      <c r="L184">
        <f t="shared" si="224"/>
        <v>3299</v>
      </c>
      <c r="M184">
        <f t="shared" si="224"/>
        <v>3646</v>
      </c>
      <c r="N184">
        <f t="shared" si="224"/>
        <v>3993</v>
      </c>
      <c r="O184">
        <f t="shared" si="224"/>
        <v>4340</v>
      </c>
      <c r="P184">
        <f t="shared" si="224"/>
        <v>4687</v>
      </c>
      <c r="S184">
        <f t="shared" si="173"/>
        <v>0.60114942528735638</v>
      </c>
      <c r="U184">
        <f t="shared" si="221"/>
        <v>0.8184196755625327</v>
      </c>
      <c r="W184">
        <f t="shared" si="186"/>
        <v>0.88245257452574521</v>
      </c>
    </row>
    <row r="185" spans="1:35">
      <c r="A185" t="s">
        <v>52</v>
      </c>
      <c r="B185" t="s">
        <v>17</v>
      </c>
      <c r="C185">
        <v>177</v>
      </c>
      <c r="D185">
        <f t="shared" ref="D185:P185" si="225">C185+347</f>
        <v>524</v>
      </c>
      <c r="E185">
        <f t="shared" si="225"/>
        <v>871</v>
      </c>
      <c r="F185">
        <f t="shared" si="225"/>
        <v>1218</v>
      </c>
      <c r="G185">
        <f t="shared" si="225"/>
        <v>1565</v>
      </c>
      <c r="H185">
        <f t="shared" si="225"/>
        <v>1912</v>
      </c>
      <c r="I185">
        <f t="shared" si="225"/>
        <v>2259</v>
      </c>
      <c r="J185">
        <f t="shared" si="225"/>
        <v>2606</v>
      </c>
      <c r="K185">
        <f t="shared" si="225"/>
        <v>2953</v>
      </c>
      <c r="L185">
        <f t="shared" si="225"/>
        <v>3300</v>
      </c>
      <c r="M185">
        <f t="shared" si="225"/>
        <v>3647</v>
      </c>
      <c r="N185">
        <f t="shared" si="225"/>
        <v>3994</v>
      </c>
      <c r="O185">
        <f t="shared" si="225"/>
        <v>4341</v>
      </c>
      <c r="P185">
        <f t="shared" si="225"/>
        <v>4688</v>
      </c>
      <c r="S185">
        <f t="shared" si="173"/>
        <v>0.60160734787600456</v>
      </c>
      <c r="U185">
        <f t="shared" si="221"/>
        <v>0.81851464435146448</v>
      </c>
      <c r="W185">
        <f t="shared" si="186"/>
        <v>0.8824923806298679</v>
      </c>
    </row>
    <row r="186" spans="1:35">
      <c r="A186" t="s">
        <v>53</v>
      </c>
      <c r="B186" t="s">
        <v>16</v>
      </c>
      <c r="C186">
        <v>178</v>
      </c>
      <c r="D186">
        <f t="shared" ref="D186:P186" si="226">C186+347</f>
        <v>525</v>
      </c>
      <c r="E186">
        <f t="shared" si="226"/>
        <v>872</v>
      </c>
      <c r="F186">
        <f t="shared" si="226"/>
        <v>1219</v>
      </c>
      <c r="G186">
        <f t="shared" si="226"/>
        <v>1566</v>
      </c>
      <c r="H186">
        <f t="shared" si="226"/>
        <v>1913</v>
      </c>
      <c r="I186">
        <f t="shared" si="226"/>
        <v>2260</v>
      </c>
      <c r="J186">
        <f t="shared" si="226"/>
        <v>2607</v>
      </c>
      <c r="K186">
        <f t="shared" si="226"/>
        <v>2954</v>
      </c>
      <c r="L186">
        <f t="shared" si="226"/>
        <v>3301</v>
      </c>
      <c r="M186">
        <f t="shared" si="226"/>
        <v>3648</v>
      </c>
      <c r="N186">
        <f t="shared" si="226"/>
        <v>3995</v>
      </c>
      <c r="O186">
        <f t="shared" si="226"/>
        <v>4342</v>
      </c>
      <c r="P186">
        <f t="shared" si="226"/>
        <v>4689</v>
      </c>
      <c r="S186">
        <f t="shared" si="173"/>
        <v>0.60206422018348627</v>
      </c>
      <c r="U186">
        <f t="shared" si="221"/>
        <v>0.81860951385258751</v>
      </c>
      <c r="W186">
        <f t="shared" si="186"/>
        <v>0.88253215978334465</v>
      </c>
    </row>
    <row r="187" spans="1:35">
      <c r="A187" t="s">
        <v>53</v>
      </c>
      <c r="B187" t="s">
        <v>15</v>
      </c>
      <c r="C187">
        <v>179</v>
      </c>
      <c r="D187">
        <f t="shared" ref="D187:P187" si="227">C187+347</f>
        <v>526</v>
      </c>
      <c r="E187">
        <f t="shared" si="227"/>
        <v>873</v>
      </c>
      <c r="F187">
        <f t="shared" si="227"/>
        <v>1220</v>
      </c>
      <c r="G187">
        <f t="shared" si="227"/>
        <v>1567</v>
      </c>
      <c r="H187">
        <f t="shared" si="227"/>
        <v>1914</v>
      </c>
      <c r="I187">
        <f t="shared" si="227"/>
        <v>2261</v>
      </c>
      <c r="J187">
        <f t="shared" si="227"/>
        <v>2608</v>
      </c>
      <c r="K187">
        <f t="shared" si="227"/>
        <v>2955</v>
      </c>
      <c r="L187">
        <f t="shared" si="227"/>
        <v>3302</v>
      </c>
      <c r="M187">
        <f t="shared" si="227"/>
        <v>3649</v>
      </c>
      <c r="N187">
        <f t="shared" si="227"/>
        <v>3996</v>
      </c>
      <c r="O187">
        <f t="shared" si="227"/>
        <v>4343</v>
      </c>
      <c r="P187">
        <f t="shared" si="227"/>
        <v>4690</v>
      </c>
      <c r="S187">
        <f t="shared" si="173"/>
        <v>0.60252004581901486</v>
      </c>
      <c r="U187">
        <f t="shared" si="221"/>
        <v>0.81870428422152564</v>
      </c>
      <c r="W187">
        <f t="shared" si="186"/>
        <v>0.88257191201353635</v>
      </c>
    </row>
    <row r="188" spans="1:35">
      <c r="A188" t="s">
        <v>53</v>
      </c>
      <c r="B188" t="s">
        <v>14</v>
      </c>
      <c r="C188">
        <v>180</v>
      </c>
      <c r="D188">
        <f t="shared" ref="D188:P188" si="228">C188+347</f>
        <v>527</v>
      </c>
      <c r="E188">
        <f t="shared" si="228"/>
        <v>874</v>
      </c>
      <c r="F188">
        <f t="shared" si="228"/>
        <v>1221</v>
      </c>
      <c r="G188">
        <f t="shared" si="228"/>
        <v>1568</v>
      </c>
      <c r="H188">
        <f t="shared" si="228"/>
        <v>1915</v>
      </c>
      <c r="I188">
        <f t="shared" si="228"/>
        <v>2262</v>
      </c>
      <c r="J188">
        <f t="shared" si="228"/>
        <v>2609</v>
      </c>
      <c r="K188">
        <f t="shared" si="228"/>
        <v>2956</v>
      </c>
      <c r="L188">
        <f t="shared" si="228"/>
        <v>3303</v>
      </c>
      <c r="M188">
        <f t="shared" si="228"/>
        <v>3650</v>
      </c>
      <c r="N188">
        <f t="shared" si="228"/>
        <v>3997</v>
      </c>
      <c r="O188">
        <f t="shared" si="228"/>
        <v>4344</v>
      </c>
      <c r="P188">
        <f t="shared" si="228"/>
        <v>4691</v>
      </c>
      <c r="S188">
        <f t="shared" si="173"/>
        <v>0.60297482837528604</v>
      </c>
      <c r="U188">
        <f t="shared" si="221"/>
        <v>0.81879895561357707</v>
      </c>
      <c r="W188">
        <f t="shared" si="186"/>
        <v>0.88261163734776726</v>
      </c>
    </row>
    <row r="189" spans="1:35">
      <c r="A189" t="s">
        <v>53</v>
      </c>
      <c r="B189" t="s">
        <v>25</v>
      </c>
      <c r="C189">
        <v>181</v>
      </c>
      <c r="D189">
        <f t="shared" ref="D189:P189" si="229">C189+347</f>
        <v>528</v>
      </c>
      <c r="E189">
        <f t="shared" si="229"/>
        <v>875</v>
      </c>
      <c r="F189">
        <f t="shared" si="229"/>
        <v>1222</v>
      </c>
      <c r="G189">
        <f t="shared" si="229"/>
        <v>1569</v>
      </c>
      <c r="H189">
        <f t="shared" si="229"/>
        <v>1916</v>
      </c>
      <c r="I189">
        <f t="shared" si="229"/>
        <v>2263</v>
      </c>
      <c r="J189">
        <f t="shared" si="229"/>
        <v>2610</v>
      </c>
      <c r="K189">
        <f t="shared" si="229"/>
        <v>2957</v>
      </c>
      <c r="L189">
        <f t="shared" si="229"/>
        <v>3304</v>
      </c>
      <c r="M189">
        <f t="shared" si="229"/>
        <v>3651</v>
      </c>
      <c r="N189">
        <f t="shared" si="229"/>
        <v>3998</v>
      </c>
      <c r="O189">
        <f t="shared" si="229"/>
        <v>4345</v>
      </c>
      <c r="P189">
        <f t="shared" si="229"/>
        <v>4692</v>
      </c>
      <c r="R189" t="str">
        <f>A189</f>
        <v>2006年</v>
      </c>
      <c r="S189">
        <f t="shared" si="173"/>
        <v>0.60342857142857143</v>
      </c>
      <c r="T189">
        <f>AVERAGE(S195:S200)</f>
        <v>0.6072424486702046</v>
      </c>
      <c r="U189">
        <f t="shared" si="221"/>
        <v>0.81889352818371608</v>
      </c>
      <c r="V189">
        <f>AVERAGE(U195:U200)</f>
        <v>0.81974016245037973</v>
      </c>
      <c r="W189">
        <f t="shared" si="186"/>
        <v>0.88265133581332433</v>
      </c>
      <c r="X189">
        <f>AVERAGE(W195:W200)</f>
        <v>0.88298765298077397</v>
      </c>
      <c r="Z189">
        <f>SUM(D195:D200,G195:G200)/SUM(E195:E200,H195:H200)</f>
        <v>0.7528490028490028</v>
      </c>
      <c r="AA189">
        <f>SUM(D195:D200,G195:G200,M195:M200)/SUM(E195:E200,H195:H200,N195:N200)</f>
        <v>0.84723750825445743</v>
      </c>
      <c r="AB189">
        <f>AVERAGE(S195:U200)</f>
        <v>0.70383231857028428</v>
      </c>
      <c r="AC189">
        <f>AVERAGE(S195:W200)</f>
        <v>0.76706361306810411</v>
      </c>
      <c r="AE189">
        <f>SUM(J195:J200,M195:M200,P195:P200)</f>
        <v>65871</v>
      </c>
      <c r="AF189">
        <f>SUM(D195:D200,G195:G200,P195:P200)</f>
        <v>40887</v>
      </c>
      <c r="AG189">
        <f>SUM(E195:E200,H195:H200)</f>
        <v>16848</v>
      </c>
      <c r="AH189">
        <f>SUM($D195:$D196,$G195:$G196,$P195:$P196)</f>
        <v>13617</v>
      </c>
      <c r="AI189">
        <f>SUM($D195:$D199,$G195:$G199,$P195:$P199)</f>
        <v>34065</v>
      </c>
    </row>
    <row r="190" spans="1:35">
      <c r="A190" t="s">
        <v>53</v>
      </c>
      <c r="B190" t="s">
        <v>24</v>
      </c>
      <c r="C190">
        <v>182</v>
      </c>
      <c r="D190">
        <f t="shared" ref="D190:P190" si="230">C190+347</f>
        <v>529</v>
      </c>
      <c r="E190">
        <f t="shared" si="230"/>
        <v>876</v>
      </c>
      <c r="F190">
        <f t="shared" si="230"/>
        <v>1223</v>
      </c>
      <c r="G190">
        <f t="shared" si="230"/>
        <v>1570</v>
      </c>
      <c r="H190">
        <f t="shared" si="230"/>
        <v>1917</v>
      </c>
      <c r="I190">
        <f t="shared" si="230"/>
        <v>2264</v>
      </c>
      <c r="J190">
        <f t="shared" si="230"/>
        <v>2611</v>
      </c>
      <c r="K190">
        <f t="shared" si="230"/>
        <v>2958</v>
      </c>
      <c r="L190">
        <f t="shared" si="230"/>
        <v>3305</v>
      </c>
      <c r="M190">
        <f t="shared" si="230"/>
        <v>3652</v>
      </c>
      <c r="N190">
        <f t="shared" si="230"/>
        <v>3999</v>
      </c>
      <c r="O190">
        <f t="shared" si="230"/>
        <v>4346</v>
      </c>
      <c r="P190">
        <f t="shared" si="230"/>
        <v>4693</v>
      </c>
      <c r="S190">
        <f t="shared" si="173"/>
        <v>0.60388127853881279</v>
      </c>
      <c r="U190">
        <f t="shared" si="221"/>
        <v>0.81898800208659361</v>
      </c>
      <c r="W190">
        <f t="shared" si="186"/>
        <v>0.88269100743745776</v>
      </c>
    </row>
    <row r="191" spans="1:35">
      <c r="A191" t="s">
        <v>53</v>
      </c>
      <c r="B191" t="s">
        <v>23</v>
      </c>
      <c r="C191">
        <v>183</v>
      </c>
      <c r="D191">
        <f t="shared" ref="D191:P191" si="231">C191+347</f>
        <v>530</v>
      </c>
      <c r="E191">
        <f t="shared" si="231"/>
        <v>877</v>
      </c>
      <c r="F191">
        <f t="shared" si="231"/>
        <v>1224</v>
      </c>
      <c r="G191">
        <f t="shared" si="231"/>
        <v>1571</v>
      </c>
      <c r="H191">
        <f t="shared" si="231"/>
        <v>1918</v>
      </c>
      <c r="I191">
        <f t="shared" si="231"/>
        <v>2265</v>
      </c>
      <c r="J191">
        <f t="shared" si="231"/>
        <v>2612</v>
      </c>
      <c r="K191">
        <f t="shared" si="231"/>
        <v>2959</v>
      </c>
      <c r="L191">
        <f t="shared" si="231"/>
        <v>3306</v>
      </c>
      <c r="M191">
        <f t="shared" si="231"/>
        <v>3653</v>
      </c>
      <c r="N191">
        <f t="shared" si="231"/>
        <v>4000</v>
      </c>
      <c r="O191">
        <f t="shared" si="231"/>
        <v>4347</v>
      </c>
      <c r="P191">
        <f t="shared" si="231"/>
        <v>4694</v>
      </c>
      <c r="S191">
        <f t="shared" si="173"/>
        <v>0.60433295324971492</v>
      </c>
      <c r="U191">
        <f t="shared" si="221"/>
        <v>0.81908237747653811</v>
      </c>
      <c r="W191">
        <f t="shared" si="186"/>
        <v>0.8827306522473809</v>
      </c>
    </row>
    <row r="192" spans="1:35">
      <c r="A192" t="s">
        <v>53</v>
      </c>
      <c r="B192" t="s">
        <v>22</v>
      </c>
      <c r="C192">
        <v>184</v>
      </c>
      <c r="D192">
        <f t="shared" ref="D192:P192" si="232">C192+347</f>
        <v>531</v>
      </c>
      <c r="E192">
        <f t="shared" si="232"/>
        <v>878</v>
      </c>
      <c r="F192">
        <f t="shared" si="232"/>
        <v>1225</v>
      </c>
      <c r="G192">
        <f t="shared" si="232"/>
        <v>1572</v>
      </c>
      <c r="H192">
        <f t="shared" si="232"/>
        <v>1919</v>
      </c>
      <c r="I192">
        <f t="shared" si="232"/>
        <v>2266</v>
      </c>
      <c r="J192">
        <f t="shared" si="232"/>
        <v>2613</v>
      </c>
      <c r="K192">
        <f t="shared" si="232"/>
        <v>2960</v>
      </c>
      <c r="L192">
        <f t="shared" si="232"/>
        <v>3307</v>
      </c>
      <c r="M192">
        <f t="shared" si="232"/>
        <v>3654</v>
      </c>
      <c r="N192">
        <f t="shared" si="232"/>
        <v>4001</v>
      </c>
      <c r="O192">
        <f t="shared" si="232"/>
        <v>4348</v>
      </c>
      <c r="P192">
        <f t="shared" si="232"/>
        <v>4695</v>
      </c>
      <c r="S192">
        <f t="shared" si="173"/>
        <v>0.60478359908883828</v>
      </c>
      <c r="U192">
        <f t="shared" si="221"/>
        <v>0.81917665450755606</v>
      </c>
      <c r="W192">
        <f t="shared" si="186"/>
        <v>0.88277027027027022</v>
      </c>
    </row>
    <row r="193" spans="1:35">
      <c r="A193" t="s">
        <v>53</v>
      </c>
      <c r="B193" t="s">
        <v>21</v>
      </c>
      <c r="C193">
        <v>185</v>
      </c>
      <c r="D193">
        <f t="shared" ref="D193:P193" si="233">C193+347</f>
        <v>532</v>
      </c>
      <c r="E193">
        <f t="shared" si="233"/>
        <v>879</v>
      </c>
      <c r="F193">
        <f t="shared" si="233"/>
        <v>1226</v>
      </c>
      <c r="G193">
        <f t="shared" si="233"/>
        <v>1573</v>
      </c>
      <c r="H193">
        <f t="shared" si="233"/>
        <v>1920</v>
      </c>
      <c r="I193">
        <f t="shared" si="233"/>
        <v>2267</v>
      </c>
      <c r="J193">
        <f t="shared" si="233"/>
        <v>2614</v>
      </c>
      <c r="K193">
        <f t="shared" si="233"/>
        <v>2961</v>
      </c>
      <c r="L193">
        <f t="shared" si="233"/>
        <v>3308</v>
      </c>
      <c r="M193">
        <f t="shared" si="233"/>
        <v>3655</v>
      </c>
      <c r="N193">
        <f t="shared" si="233"/>
        <v>4002</v>
      </c>
      <c r="O193">
        <f t="shared" si="233"/>
        <v>4349</v>
      </c>
      <c r="P193">
        <f t="shared" si="233"/>
        <v>4696</v>
      </c>
      <c r="S193">
        <f t="shared" si="173"/>
        <v>0.60523321956769061</v>
      </c>
      <c r="U193">
        <f t="shared" si="221"/>
        <v>0.81927083333333328</v>
      </c>
      <c r="W193">
        <f t="shared" si="186"/>
        <v>0.88280986153326579</v>
      </c>
    </row>
    <row r="194" spans="1:35">
      <c r="A194" t="s">
        <v>53</v>
      </c>
      <c r="B194" t="s">
        <v>20</v>
      </c>
      <c r="C194">
        <v>186</v>
      </c>
      <c r="D194">
        <f t="shared" ref="D194:P194" si="234">C194+347</f>
        <v>533</v>
      </c>
      <c r="E194">
        <f t="shared" si="234"/>
        <v>880</v>
      </c>
      <c r="F194">
        <f t="shared" si="234"/>
        <v>1227</v>
      </c>
      <c r="G194">
        <f t="shared" si="234"/>
        <v>1574</v>
      </c>
      <c r="H194">
        <f t="shared" si="234"/>
        <v>1921</v>
      </c>
      <c r="I194">
        <f t="shared" si="234"/>
        <v>2268</v>
      </c>
      <c r="J194">
        <f t="shared" si="234"/>
        <v>2615</v>
      </c>
      <c r="K194">
        <f t="shared" si="234"/>
        <v>2962</v>
      </c>
      <c r="L194">
        <f t="shared" si="234"/>
        <v>3309</v>
      </c>
      <c r="M194">
        <f t="shared" si="234"/>
        <v>3656</v>
      </c>
      <c r="N194">
        <f t="shared" si="234"/>
        <v>4003</v>
      </c>
      <c r="O194">
        <f t="shared" si="234"/>
        <v>4350</v>
      </c>
      <c r="P194">
        <f t="shared" si="234"/>
        <v>4697</v>
      </c>
      <c r="S194">
        <f t="shared" si="173"/>
        <v>0.60568181818181821</v>
      </c>
      <c r="U194">
        <f t="shared" si="221"/>
        <v>0.81936491410723578</v>
      </c>
      <c r="W194">
        <f t="shared" si="186"/>
        <v>0.88284942606347061</v>
      </c>
    </row>
    <row r="195" spans="1:35">
      <c r="A195" t="s">
        <v>53</v>
      </c>
      <c r="B195" t="s">
        <v>19</v>
      </c>
      <c r="C195">
        <v>187</v>
      </c>
      <c r="D195">
        <f t="shared" ref="D195:P195" si="235">C195+347</f>
        <v>534</v>
      </c>
      <c r="E195">
        <f t="shared" si="235"/>
        <v>881</v>
      </c>
      <c r="F195">
        <f t="shared" si="235"/>
        <v>1228</v>
      </c>
      <c r="G195">
        <f t="shared" si="235"/>
        <v>1575</v>
      </c>
      <c r="H195">
        <f t="shared" si="235"/>
        <v>1922</v>
      </c>
      <c r="I195">
        <f t="shared" si="235"/>
        <v>2269</v>
      </c>
      <c r="J195">
        <f t="shared" si="235"/>
        <v>2616</v>
      </c>
      <c r="K195">
        <f t="shared" si="235"/>
        <v>2963</v>
      </c>
      <c r="L195">
        <f t="shared" si="235"/>
        <v>3310</v>
      </c>
      <c r="M195">
        <f t="shared" si="235"/>
        <v>3657</v>
      </c>
      <c r="N195">
        <f t="shared" si="235"/>
        <v>4004</v>
      </c>
      <c r="O195">
        <f t="shared" si="235"/>
        <v>4351</v>
      </c>
      <c r="P195">
        <f t="shared" si="235"/>
        <v>4698</v>
      </c>
      <c r="S195">
        <f t="shared" si="173"/>
        <v>0.60612939841089675</v>
      </c>
      <c r="W195">
        <f t="shared" si="186"/>
        <v>0.88288896388795135</v>
      </c>
    </row>
    <row r="196" spans="1:35">
      <c r="A196" t="s">
        <v>53</v>
      </c>
      <c r="B196" t="s">
        <v>18</v>
      </c>
      <c r="C196">
        <v>188</v>
      </c>
      <c r="D196">
        <f t="shared" ref="D196:P196" si="236">C196+347</f>
        <v>535</v>
      </c>
      <c r="E196">
        <f t="shared" si="236"/>
        <v>882</v>
      </c>
      <c r="F196">
        <f t="shared" si="236"/>
        <v>1229</v>
      </c>
      <c r="G196">
        <f t="shared" si="236"/>
        <v>1576</v>
      </c>
      <c r="H196">
        <f t="shared" si="236"/>
        <v>1923</v>
      </c>
      <c r="I196">
        <f t="shared" si="236"/>
        <v>2270</v>
      </c>
      <c r="J196">
        <f t="shared" si="236"/>
        <v>2617</v>
      </c>
      <c r="K196">
        <f t="shared" si="236"/>
        <v>2964</v>
      </c>
      <c r="L196">
        <f t="shared" si="236"/>
        <v>3311</v>
      </c>
      <c r="M196">
        <f t="shared" si="236"/>
        <v>3658</v>
      </c>
      <c r="N196">
        <f t="shared" si="236"/>
        <v>4005</v>
      </c>
      <c r="O196">
        <f t="shared" si="236"/>
        <v>4352</v>
      </c>
      <c r="P196">
        <f t="shared" si="236"/>
        <v>4699</v>
      </c>
      <c r="S196">
        <f t="shared" si="173"/>
        <v>0.60657596371882083</v>
      </c>
      <c r="U196">
        <f t="shared" ref="U196:U205" si="237">G196/H196</f>
        <v>0.81955278211128446</v>
      </c>
      <c r="W196">
        <f t="shared" si="186"/>
        <v>0.88292847503373817</v>
      </c>
    </row>
    <row r="197" spans="1:35">
      <c r="A197" t="s">
        <v>53</v>
      </c>
      <c r="B197" t="s">
        <v>17</v>
      </c>
      <c r="C197">
        <v>189</v>
      </c>
      <c r="D197">
        <f t="shared" ref="D197:P197" si="238">C197+347</f>
        <v>536</v>
      </c>
      <c r="E197">
        <f t="shared" si="238"/>
        <v>883</v>
      </c>
      <c r="F197">
        <f t="shared" si="238"/>
        <v>1230</v>
      </c>
      <c r="G197">
        <f t="shared" si="238"/>
        <v>1577</v>
      </c>
      <c r="H197">
        <f t="shared" si="238"/>
        <v>1924</v>
      </c>
      <c r="I197">
        <f t="shared" si="238"/>
        <v>2271</v>
      </c>
      <c r="J197">
        <f t="shared" si="238"/>
        <v>2618</v>
      </c>
      <c r="K197">
        <f t="shared" si="238"/>
        <v>2965</v>
      </c>
      <c r="L197">
        <f t="shared" si="238"/>
        <v>3312</v>
      </c>
      <c r="M197">
        <f t="shared" si="238"/>
        <v>3659</v>
      </c>
      <c r="N197">
        <f t="shared" si="238"/>
        <v>4006</v>
      </c>
      <c r="O197">
        <f t="shared" si="238"/>
        <v>4353</v>
      </c>
      <c r="P197">
        <f t="shared" si="238"/>
        <v>4700</v>
      </c>
      <c r="S197">
        <f t="shared" si="173"/>
        <v>0.60702151755379385</v>
      </c>
      <c r="U197">
        <f t="shared" si="237"/>
        <v>0.81964656964656968</v>
      </c>
      <c r="W197">
        <f t="shared" si="186"/>
        <v>0.88296795952782459</v>
      </c>
    </row>
    <row r="198" spans="1:35">
      <c r="A198" t="s">
        <v>54</v>
      </c>
      <c r="B198" t="s">
        <v>16</v>
      </c>
      <c r="C198">
        <v>190</v>
      </c>
      <c r="D198">
        <f t="shared" ref="D198:P198" si="239">C198+347</f>
        <v>537</v>
      </c>
      <c r="E198">
        <f t="shared" si="239"/>
        <v>884</v>
      </c>
      <c r="F198">
        <f t="shared" si="239"/>
        <v>1231</v>
      </c>
      <c r="G198">
        <f t="shared" si="239"/>
        <v>1578</v>
      </c>
      <c r="H198">
        <f t="shared" si="239"/>
        <v>1925</v>
      </c>
      <c r="I198">
        <f t="shared" si="239"/>
        <v>2272</v>
      </c>
      <c r="J198">
        <f t="shared" si="239"/>
        <v>2619</v>
      </c>
      <c r="K198">
        <f t="shared" si="239"/>
        <v>2966</v>
      </c>
      <c r="L198">
        <f t="shared" si="239"/>
        <v>3313</v>
      </c>
      <c r="M198">
        <f t="shared" si="239"/>
        <v>3660</v>
      </c>
      <c r="N198">
        <f t="shared" si="239"/>
        <v>4007</v>
      </c>
      <c r="O198">
        <f t="shared" si="239"/>
        <v>4354</v>
      </c>
      <c r="P198">
        <f t="shared" si="239"/>
        <v>4701</v>
      </c>
      <c r="S198">
        <f t="shared" si="173"/>
        <v>0.60746606334841624</v>
      </c>
      <c r="U198">
        <f t="shared" si="237"/>
        <v>0.81974025974025977</v>
      </c>
      <c r="W198">
        <f t="shared" si="186"/>
        <v>0.88300741739716793</v>
      </c>
    </row>
    <row r="199" spans="1:35">
      <c r="A199" t="s">
        <v>54</v>
      </c>
      <c r="B199" t="s">
        <v>15</v>
      </c>
      <c r="C199">
        <v>191</v>
      </c>
      <c r="D199">
        <f t="shared" ref="D199:P199" si="240">C199+347</f>
        <v>538</v>
      </c>
      <c r="E199">
        <f t="shared" si="240"/>
        <v>885</v>
      </c>
      <c r="F199">
        <f t="shared" si="240"/>
        <v>1232</v>
      </c>
      <c r="G199">
        <f t="shared" si="240"/>
        <v>1579</v>
      </c>
      <c r="H199">
        <f t="shared" si="240"/>
        <v>1926</v>
      </c>
      <c r="I199">
        <f t="shared" si="240"/>
        <v>2273</v>
      </c>
      <c r="J199">
        <f t="shared" si="240"/>
        <v>2620</v>
      </c>
      <c r="K199">
        <f t="shared" si="240"/>
        <v>2967</v>
      </c>
      <c r="L199">
        <f t="shared" si="240"/>
        <v>3314</v>
      </c>
      <c r="M199">
        <f t="shared" si="240"/>
        <v>3661</v>
      </c>
      <c r="N199">
        <f t="shared" si="240"/>
        <v>4008</v>
      </c>
      <c r="O199">
        <f t="shared" si="240"/>
        <v>4355</v>
      </c>
      <c r="P199">
        <f t="shared" si="240"/>
        <v>4702</v>
      </c>
      <c r="S199">
        <f t="shared" si="173"/>
        <v>0.60790960451977405</v>
      </c>
      <c r="U199">
        <f t="shared" si="237"/>
        <v>0.81983385254413288</v>
      </c>
      <c r="W199">
        <f t="shared" si="186"/>
        <v>0.88304684866868888</v>
      </c>
    </row>
    <row r="200" spans="1:35">
      <c r="A200" t="s">
        <v>54</v>
      </c>
      <c r="B200" t="s">
        <v>14</v>
      </c>
      <c r="C200">
        <v>192</v>
      </c>
      <c r="D200">
        <f t="shared" ref="D200:P200" si="241">C200+347</f>
        <v>539</v>
      </c>
      <c r="E200">
        <f t="shared" si="241"/>
        <v>886</v>
      </c>
      <c r="F200">
        <f t="shared" si="241"/>
        <v>1233</v>
      </c>
      <c r="G200">
        <f t="shared" si="241"/>
        <v>1580</v>
      </c>
      <c r="H200">
        <f t="shared" si="241"/>
        <v>1927</v>
      </c>
      <c r="I200">
        <f t="shared" si="241"/>
        <v>2274</v>
      </c>
      <c r="J200">
        <f t="shared" si="241"/>
        <v>2621</v>
      </c>
      <c r="K200">
        <f t="shared" si="241"/>
        <v>2968</v>
      </c>
      <c r="L200">
        <f t="shared" si="241"/>
        <v>3315</v>
      </c>
      <c r="M200">
        <f t="shared" si="241"/>
        <v>3662</v>
      </c>
      <c r="N200">
        <f t="shared" si="241"/>
        <v>4009</v>
      </c>
      <c r="O200">
        <f t="shared" si="241"/>
        <v>4356</v>
      </c>
      <c r="P200">
        <f t="shared" si="241"/>
        <v>4703</v>
      </c>
      <c r="S200">
        <f t="shared" si="173"/>
        <v>0.60835214446952601</v>
      </c>
      <c r="U200">
        <f t="shared" si="237"/>
        <v>0.8199273482096523</v>
      </c>
      <c r="W200">
        <f t="shared" si="186"/>
        <v>0.88308625336927227</v>
      </c>
    </row>
    <row r="201" spans="1:35">
      <c r="A201" t="s">
        <v>54</v>
      </c>
      <c r="B201" t="s">
        <v>25</v>
      </c>
      <c r="C201">
        <v>193</v>
      </c>
      <c r="D201">
        <f t="shared" ref="D201:P201" si="242">C201+347</f>
        <v>540</v>
      </c>
      <c r="E201">
        <f t="shared" si="242"/>
        <v>887</v>
      </c>
      <c r="F201">
        <f t="shared" si="242"/>
        <v>1234</v>
      </c>
      <c r="G201">
        <f t="shared" si="242"/>
        <v>1581</v>
      </c>
      <c r="H201">
        <f t="shared" si="242"/>
        <v>1928</v>
      </c>
      <c r="I201">
        <f t="shared" si="242"/>
        <v>2275</v>
      </c>
      <c r="J201">
        <f t="shared" si="242"/>
        <v>2622</v>
      </c>
      <c r="K201">
        <f t="shared" si="242"/>
        <v>2969</v>
      </c>
      <c r="L201">
        <f t="shared" si="242"/>
        <v>3316</v>
      </c>
      <c r="M201">
        <f t="shared" si="242"/>
        <v>3663</v>
      </c>
      <c r="N201">
        <f t="shared" si="242"/>
        <v>4010</v>
      </c>
      <c r="O201">
        <f t="shared" si="242"/>
        <v>4357</v>
      </c>
      <c r="P201">
        <f t="shared" si="242"/>
        <v>4704</v>
      </c>
      <c r="R201" t="str">
        <f>A201</f>
        <v>2007年</v>
      </c>
      <c r="S201">
        <f t="shared" si="173"/>
        <v>0.60879368658399102</v>
      </c>
      <c r="T201">
        <f>AVERAGE(S207:S212)</f>
        <v>0.613154640456404</v>
      </c>
      <c r="U201">
        <f t="shared" si="237"/>
        <v>0.82002074688796678</v>
      </c>
      <c r="V201">
        <f>AVERAGE(U207:U212)</f>
        <v>0.82085689986075749</v>
      </c>
      <c r="W201">
        <f t="shared" si="186"/>
        <v>0.88312563152576629</v>
      </c>
      <c r="X201">
        <f>AVERAGE(W207:W212)</f>
        <v>0.88347881858473232</v>
      </c>
      <c r="Z201">
        <f>SUM(D207:D212,G207:G212)/SUM(E207:E212,H207:H212)</f>
        <v>0.75494350282485878</v>
      </c>
      <c r="AA201">
        <f>SUM(D207:D212,G207:G212,M207:M212)/SUM(E207:E212,H207:H212,N207:N212)</f>
        <v>0.84804028902999784</v>
      </c>
      <c r="AB201">
        <f>AVERAGE(S207:U212)</f>
        <v>0.74296855258412475</v>
      </c>
      <c r="AC201">
        <f>AVERAGE(S207:W212)</f>
        <v>0.79701096258435844</v>
      </c>
      <c r="AE201">
        <f>SUM(J207:J212,M207:M212,P207:P212)</f>
        <v>66087</v>
      </c>
      <c r="AF201">
        <f>SUM(D207:D212,G207:G212,P207:P212)</f>
        <v>41103</v>
      </c>
      <c r="AG201">
        <f>SUM(E207:E212,H207:H212)</f>
        <v>16992</v>
      </c>
      <c r="AH201">
        <f>SUM($D207:$D208,$G207:$G208,$P207:$P208)</f>
        <v>13689</v>
      </c>
      <c r="AI201">
        <f>SUM($D207:$D211,$G207:$G211,$P207:$P211)</f>
        <v>34245</v>
      </c>
    </row>
    <row r="202" spans="1:35">
      <c r="A202" t="s">
        <v>54</v>
      </c>
      <c r="B202" t="s">
        <v>24</v>
      </c>
      <c r="C202">
        <v>194</v>
      </c>
      <c r="D202">
        <f t="shared" ref="D202:P202" si="243">C202+347</f>
        <v>541</v>
      </c>
      <c r="E202">
        <f t="shared" si="243"/>
        <v>888</v>
      </c>
      <c r="F202">
        <f t="shared" si="243"/>
        <v>1235</v>
      </c>
      <c r="G202">
        <f t="shared" si="243"/>
        <v>1582</v>
      </c>
      <c r="H202">
        <f t="shared" si="243"/>
        <v>1929</v>
      </c>
      <c r="I202">
        <f t="shared" si="243"/>
        <v>2276</v>
      </c>
      <c r="J202">
        <f t="shared" si="243"/>
        <v>2623</v>
      </c>
      <c r="K202">
        <f t="shared" si="243"/>
        <v>2970</v>
      </c>
      <c r="L202">
        <f t="shared" si="243"/>
        <v>3317</v>
      </c>
      <c r="M202">
        <f t="shared" si="243"/>
        <v>3664</v>
      </c>
      <c r="N202">
        <f t="shared" si="243"/>
        <v>4011</v>
      </c>
      <c r="O202">
        <f t="shared" si="243"/>
        <v>4358</v>
      </c>
      <c r="P202">
        <f t="shared" si="243"/>
        <v>4705</v>
      </c>
      <c r="S202">
        <f t="shared" ref="S202:S265" si="244">D202/E202</f>
        <v>0.60923423423423428</v>
      </c>
      <c r="U202">
        <f t="shared" si="237"/>
        <v>0.82011404872991189</v>
      </c>
      <c r="W202">
        <f t="shared" si="186"/>
        <v>0.88316498316498315</v>
      </c>
    </row>
    <row r="203" spans="1:35">
      <c r="A203" t="s">
        <v>54</v>
      </c>
      <c r="B203" t="s">
        <v>23</v>
      </c>
      <c r="C203">
        <v>195</v>
      </c>
      <c r="D203">
        <f t="shared" ref="D203:P203" si="245">C203+347</f>
        <v>542</v>
      </c>
      <c r="E203">
        <f t="shared" si="245"/>
        <v>889</v>
      </c>
      <c r="F203">
        <f t="shared" si="245"/>
        <v>1236</v>
      </c>
      <c r="G203">
        <f t="shared" si="245"/>
        <v>1583</v>
      </c>
      <c r="H203">
        <f t="shared" si="245"/>
        <v>1930</v>
      </c>
      <c r="I203">
        <f t="shared" si="245"/>
        <v>2277</v>
      </c>
      <c r="J203">
        <f t="shared" si="245"/>
        <v>2624</v>
      </c>
      <c r="K203">
        <f t="shared" si="245"/>
        <v>2971</v>
      </c>
      <c r="L203">
        <f t="shared" si="245"/>
        <v>3318</v>
      </c>
      <c r="M203">
        <f t="shared" si="245"/>
        <v>3665</v>
      </c>
      <c r="N203">
        <f t="shared" si="245"/>
        <v>4012</v>
      </c>
      <c r="O203">
        <f t="shared" si="245"/>
        <v>4359</v>
      </c>
      <c r="P203">
        <f t="shared" si="245"/>
        <v>4706</v>
      </c>
      <c r="S203">
        <f t="shared" si="244"/>
        <v>0.60967379077615302</v>
      </c>
      <c r="U203">
        <f t="shared" si="237"/>
        <v>0.82020725388601035</v>
      </c>
      <c r="W203">
        <f t="shared" si="186"/>
        <v>0.88320430831369912</v>
      </c>
    </row>
    <row r="204" spans="1:35">
      <c r="A204" t="s">
        <v>54</v>
      </c>
      <c r="B204" t="s">
        <v>22</v>
      </c>
      <c r="C204">
        <v>196</v>
      </c>
      <c r="D204">
        <f t="shared" ref="D204:P204" si="246">C204+347</f>
        <v>543</v>
      </c>
      <c r="E204">
        <f t="shared" si="246"/>
        <v>890</v>
      </c>
      <c r="F204">
        <f t="shared" si="246"/>
        <v>1237</v>
      </c>
      <c r="G204">
        <f t="shared" si="246"/>
        <v>1584</v>
      </c>
      <c r="H204">
        <f t="shared" si="246"/>
        <v>1931</v>
      </c>
      <c r="I204">
        <f t="shared" si="246"/>
        <v>2278</v>
      </c>
      <c r="J204">
        <f t="shared" si="246"/>
        <v>2625</v>
      </c>
      <c r="K204">
        <f t="shared" si="246"/>
        <v>2972</v>
      </c>
      <c r="L204">
        <f t="shared" si="246"/>
        <v>3319</v>
      </c>
      <c r="M204">
        <f t="shared" si="246"/>
        <v>3666</v>
      </c>
      <c r="N204">
        <f t="shared" si="246"/>
        <v>4013</v>
      </c>
      <c r="O204">
        <f t="shared" si="246"/>
        <v>4360</v>
      </c>
      <c r="P204">
        <f t="shared" si="246"/>
        <v>4707</v>
      </c>
      <c r="S204">
        <f t="shared" si="244"/>
        <v>0.61011235955056176</v>
      </c>
      <c r="U204">
        <f t="shared" si="237"/>
        <v>0.82030036250647331</v>
      </c>
      <c r="W204">
        <f t="shared" si="186"/>
        <v>0.88324360699865412</v>
      </c>
    </row>
    <row r="205" spans="1:35">
      <c r="A205" t="s">
        <v>54</v>
      </c>
      <c r="B205" t="s">
        <v>21</v>
      </c>
      <c r="C205">
        <v>197</v>
      </c>
      <c r="D205">
        <f t="shared" ref="D205:P205" si="247">C205+347</f>
        <v>544</v>
      </c>
      <c r="E205">
        <f t="shared" si="247"/>
        <v>891</v>
      </c>
      <c r="F205">
        <f t="shared" si="247"/>
        <v>1238</v>
      </c>
      <c r="G205">
        <f t="shared" si="247"/>
        <v>1585</v>
      </c>
      <c r="H205">
        <f t="shared" si="247"/>
        <v>1932</v>
      </c>
      <c r="I205">
        <f t="shared" si="247"/>
        <v>2279</v>
      </c>
      <c r="J205">
        <f t="shared" si="247"/>
        <v>2626</v>
      </c>
      <c r="K205">
        <f t="shared" si="247"/>
        <v>2973</v>
      </c>
      <c r="L205">
        <f t="shared" si="247"/>
        <v>3320</v>
      </c>
      <c r="M205">
        <f t="shared" si="247"/>
        <v>3667</v>
      </c>
      <c r="N205">
        <f t="shared" si="247"/>
        <v>4014</v>
      </c>
      <c r="O205">
        <f t="shared" si="247"/>
        <v>4361</v>
      </c>
      <c r="P205">
        <f t="shared" si="247"/>
        <v>4708</v>
      </c>
      <c r="S205">
        <f t="shared" si="244"/>
        <v>0.61054994388327721</v>
      </c>
      <c r="U205">
        <f t="shared" si="237"/>
        <v>0.82039337474120078</v>
      </c>
      <c r="W205">
        <f t="shared" si="186"/>
        <v>0.88328287924655235</v>
      </c>
    </row>
    <row r="206" spans="1:35">
      <c r="A206" t="s">
        <v>54</v>
      </c>
      <c r="B206" t="s">
        <v>20</v>
      </c>
      <c r="C206">
        <v>198</v>
      </c>
      <c r="D206">
        <f t="shared" ref="D206:P206" si="248">C206+347</f>
        <v>545</v>
      </c>
      <c r="E206">
        <f t="shared" si="248"/>
        <v>892</v>
      </c>
      <c r="F206">
        <f t="shared" si="248"/>
        <v>1239</v>
      </c>
      <c r="G206">
        <f t="shared" si="248"/>
        <v>1586</v>
      </c>
      <c r="H206">
        <f t="shared" si="248"/>
        <v>1933</v>
      </c>
      <c r="I206">
        <f t="shared" si="248"/>
        <v>2280</v>
      </c>
      <c r="J206">
        <f t="shared" si="248"/>
        <v>2627</v>
      </c>
      <c r="K206">
        <f t="shared" si="248"/>
        <v>2974</v>
      </c>
      <c r="L206">
        <f t="shared" si="248"/>
        <v>3321</v>
      </c>
      <c r="M206">
        <f t="shared" si="248"/>
        <v>3668</v>
      </c>
      <c r="N206">
        <f t="shared" si="248"/>
        <v>4015</v>
      </c>
      <c r="O206">
        <f t="shared" si="248"/>
        <v>4362</v>
      </c>
      <c r="P206">
        <f t="shared" si="248"/>
        <v>4709</v>
      </c>
    </row>
    <row r="207" spans="1:35">
      <c r="A207" t="s">
        <v>54</v>
      </c>
      <c r="B207" t="s">
        <v>19</v>
      </c>
      <c r="C207">
        <v>199</v>
      </c>
      <c r="D207">
        <f t="shared" ref="D207:P207" si="249">C207+347</f>
        <v>546</v>
      </c>
      <c r="E207">
        <f t="shared" si="249"/>
        <v>893</v>
      </c>
      <c r="F207">
        <f t="shared" si="249"/>
        <v>1240</v>
      </c>
      <c r="G207">
        <f t="shared" si="249"/>
        <v>1587</v>
      </c>
      <c r="H207">
        <f t="shared" si="249"/>
        <v>1934</v>
      </c>
      <c r="I207">
        <f t="shared" si="249"/>
        <v>2281</v>
      </c>
      <c r="J207">
        <f t="shared" si="249"/>
        <v>2628</v>
      </c>
      <c r="K207">
        <f t="shared" si="249"/>
        <v>2975</v>
      </c>
      <c r="L207">
        <f t="shared" si="249"/>
        <v>3322</v>
      </c>
      <c r="M207">
        <f t="shared" si="249"/>
        <v>3669</v>
      </c>
      <c r="N207">
        <f t="shared" si="249"/>
        <v>4016</v>
      </c>
      <c r="O207">
        <f t="shared" si="249"/>
        <v>4363</v>
      </c>
      <c r="P207">
        <f t="shared" si="249"/>
        <v>4710</v>
      </c>
    </row>
    <row r="208" spans="1:35">
      <c r="A208" t="s">
        <v>54</v>
      </c>
      <c r="B208" t="s">
        <v>18</v>
      </c>
      <c r="C208">
        <v>200</v>
      </c>
      <c r="D208">
        <f t="shared" ref="D208:P208" si="250">C208+347</f>
        <v>547</v>
      </c>
      <c r="E208">
        <f t="shared" si="250"/>
        <v>894</v>
      </c>
      <c r="F208">
        <f t="shared" si="250"/>
        <v>1241</v>
      </c>
      <c r="G208">
        <f t="shared" si="250"/>
        <v>1588</v>
      </c>
      <c r="H208">
        <f t="shared" si="250"/>
        <v>1935</v>
      </c>
      <c r="I208">
        <f t="shared" si="250"/>
        <v>2282</v>
      </c>
      <c r="J208">
        <f t="shared" si="250"/>
        <v>2629</v>
      </c>
      <c r="K208">
        <f t="shared" si="250"/>
        <v>2976</v>
      </c>
      <c r="L208">
        <f t="shared" si="250"/>
        <v>3323</v>
      </c>
      <c r="M208">
        <f t="shared" si="250"/>
        <v>3670</v>
      </c>
      <c r="N208">
        <f t="shared" si="250"/>
        <v>4017</v>
      </c>
      <c r="O208">
        <f t="shared" si="250"/>
        <v>4364</v>
      </c>
      <c r="P208">
        <f t="shared" si="250"/>
        <v>4711</v>
      </c>
      <c r="U208">
        <f t="shared" ref="U208:U218" si="251">G208/H208</f>
        <v>0.820671834625323</v>
      </c>
      <c r="W208">
        <f t="shared" si="186"/>
        <v>0.88340053763440862</v>
      </c>
    </row>
    <row r="209" spans="1:35">
      <c r="A209" t="s">
        <v>54</v>
      </c>
      <c r="B209" t="s">
        <v>17</v>
      </c>
      <c r="C209">
        <v>201</v>
      </c>
      <c r="D209">
        <f t="shared" ref="D209:P209" si="252">C209+347</f>
        <v>548</v>
      </c>
      <c r="E209">
        <f t="shared" si="252"/>
        <v>895</v>
      </c>
      <c r="F209">
        <f t="shared" si="252"/>
        <v>1242</v>
      </c>
      <c r="G209">
        <f t="shared" si="252"/>
        <v>1589</v>
      </c>
      <c r="H209">
        <f t="shared" si="252"/>
        <v>1936</v>
      </c>
      <c r="I209">
        <f t="shared" si="252"/>
        <v>2283</v>
      </c>
      <c r="J209">
        <f t="shared" si="252"/>
        <v>2630</v>
      </c>
      <c r="K209">
        <f t="shared" si="252"/>
        <v>2977</v>
      </c>
      <c r="L209">
        <f t="shared" si="252"/>
        <v>3324</v>
      </c>
      <c r="M209">
        <f t="shared" si="252"/>
        <v>3671</v>
      </c>
      <c r="N209">
        <f t="shared" si="252"/>
        <v>4018</v>
      </c>
      <c r="O209">
        <f t="shared" si="252"/>
        <v>4365</v>
      </c>
      <c r="P209">
        <f t="shared" si="252"/>
        <v>4712</v>
      </c>
      <c r="U209">
        <f t="shared" si="251"/>
        <v>0.82076446280991733</v>
      </c>
      <c r="W209">
        <f t="shared" si="186"/>
        <v>0.88343970440040309</v>
      </c>
    </row>
    <row r="210" spans="1:35">
      <c r="A210" t="s">
        <v>55</v>
      </c>
      <c r="B210" t="s">
        <v>16</v>
      </c>
      <c r="C210">
        <v>202</v>
      </c>
      <c r="D210">
        <f t="shared" ref="D210:P210" si="253">C210+347</f>
        <v>549</v>
      </c>
      <c r="E210">
        <f t="shared" si="253"/>
        <v>896</v>
      </c>
      <c r="F210">
        <f t="shared" si="253"/>
        <v>1243</v>
      </c>
      <c r="G210">
        <f t="shared" si="253"/>
        <v>1590</v>
      </c>
      <c r="H210">
        <f t="shared" si="253"/>
        <v>1937</v>
      </c>
      <c r="I210">
        <f t="shared" si="253"/>
        <v>2284</v>
      </c>
      <c r="J210">
        <f t="shared" si="253"/>
        <v>2631</v>
      </c>
      <c r="K210">
        <f t="shared" si="253"/>
        <v>2978</v>
      </c>
      <c r="L210">
        <f t="shared" si="253"/>
        <v>3325</v>
      </c>
      <c r="M210">
        <f t="shared" si="253"/>
        <v>3672</v>
      </c>
      <c r="N210">
        <f t="shared" si="253"/>
        <v>4019</v>
      </c>
      <c r="O210">
        <f t="shared" si="253"/>
        <v>4366</v>
      </c>
      <c r="P210">
        <f t="shared" si="253"/>
        <v>4713</v>
      </c>
      <c r="S210">
        <f t="shared" si="244"/>
        <v>0.6127232142857143</v>
      </c>
      <c r="U210">
        <f t="shared" si="251"/>
        <v>0.82085699535363965</v>
      </c>
      <c r="W210">
        <f t="shared" si="186"/>
        <v>0.88347884486232375</v>
      </c>
    </row>
    <row r="211" spans="1:35">
      <c r="A211" t="s">
        <v>55</v>
      </c>
      <c r="B211" t="s">
        <v>15</v>
      </c>
      <c r="C211">
        <v>203</v>
      </c>
      <c r="D211">
        <f t="shared" ref="D211:P211" si="254">C211+347</f>
        <v>550</v>
      </c>
      <c r="E211">
        <f t="shared" si="254"/>
        <v>897</v>
      </c>
      <c r="F211">
        <f t="shared" si="254"/>
        <v>1244</v>
      </c>
      <c r="G211">
        <f t="shared" si="254"/>
        <v>1591</v>
      </c>
      <c r="H211">
        <f t="shared" si="254"/>
        <v>1938</v>
      </c>
      <c r="I211">
        <f t="shared" si="254"/>
        <v>2285</v>
      </c>
      <c r="J211">
        <f t="shared" si="254"/>
        <v>2632</v>
      </c>
      <c r="K211">
        <f t="shared" si="254"/>
        <v>2979</v>
      </c>
      <c r="L211">
        <f t="shared" si="254"/>
        <v>3326</v>
      </c>
      <c r="M211">
        <f t="shared" si="254"/>
        <v>3673</v>
      </c>
      <c r="N211">
        <f t="shared" si="254"/>
        <v>4020</v>
      </c>
      <c r="O211">
        <f t="shared" si="254"/>
        <v>4367</v>
      </c>
      <c r="P211">
        <f t="shared" si="254"/>
        <v>4714</v>
      </c>
      <c r="S211">
        <f t="shared" si="244"/>
        <v>0.61315496098104794</v>
      </c>
      <c r="U211">
        <f t="shared" si="251"/>
        <v>0.82094943240454077</v>
      </c>
      <c r="W211">
        <f t="shared" si="186"/>
        <v>0.88351795904665997</v>
      </c>
    </row>
    <row r="212" spans="1:35">
      <c r="A212" t="s">
        <v>55</v>
      </c>
      <c r="B212" t="s">
        <v>14</v>
      </c>
      <c r="C212">
        <v>204</v>
      </c>
      <c r="D212">
        <f t="shared" ref="D212:P212" si="255">C212+347</f>
        <v>551</v>
      </c>
      <c r="E212">
        <f t="shared" si="255"/>
        <v>898</v>
      </c>
      <c r="F212">
        <f t="shared" si="255"/>
        <v>1245</v>
      </c>
      <c r="G212">
        <f t="shared" si="255"/>
        <v>1592</v>
      </c>
      <c r="H212">
        <f t="shared" si="255"/>
        <v>1939</v>
      </c>
      <c r="I212">
        <f t="shared" si="255"/>
        <v>2286</v>
      </c>
      <c r="J212">
        <f t="shared" si="255"/>
        <v>2633</v>
      </c>
      <c r="K212">
        <f t="shared" si="255"/>
        <v>2980</v>
      </c>
      <c r="L212">
        <f t="shared" si="255"/>
        <v>3327</v>
      </c>
      <c r="M212">
        <f t="shared" si="255"/>
        <v>3674</v>
      </c>
      <c r="N212">
        <f t="shared" si="255"/>
        <v>4021</v>
      </c>
      <c r="O212">
        <f t="shared" si="255"/>
        <v>4368</v>
      </c>
      <c r="P212">
        <f t="shared" si="255"/>
        <v>4715</v>
      </c>
      <c r="S212">
        <f t="shared" si="244"/>
        <v>0.61358574610244987</v>
      </c>
      <c r="U212">
        <f t="shared" si="251"/>
        <v>0.82104177411036616</v>
      </c>
      <c r="W212">
        <f t="shared" si="186"/>
        <v>0.88355704697986581</v>
      </c>
    </row>
    <row r="213" spans="1:35">
      <c r="A213" t="s">
        <v>55</v>
      </c>
      <c r="B213" t="s">
        <v>25</v>
      </c>
      <c r="C213">
        <v>205</v>
      </c>
      <c r="D213">
        <f t="shared" ref="D213:P213" si="256">C213+347</f>
        <v>552</v>
      </c>
      <c r="E213">
        <f t="shared" si="256"/>
        <v>899</v>
      </c>
      <c r="F213">
        <f t="shared" si="256"/>
        <v>1246</v>
      </c>
      <c r="G213">
        <f t="shared" si="256"/>
        <v>1593</v>
      </c>
      <c r="H213">
        <f t="shared" si="256"/>
        <v>1940</v>
      </c>
      <c r="I213">
        <f t="shared" si="256"/>
        <v>2287</v>
      </c>
      <c r="J213">
        <f t="shared" si="256"/>
        <v>2634</v>
      </c>
      <c r="K213">
        <f t="shared" si="256"/>
        <v>2981</v>
      </c>
      <c r="L213">
        <f t="shared" si="256"/>
        <v>3328</v>
      </c>
      <c r="M213">
        <f t="shared" si="256"/>
        <v>3675</v>
      </c>
      <c r="N213">
        <f t="shared" si="256"/>
        <v>4022</v>
      </c>
      <c r="O213">
        <f t="shared" si="256"/>
        <v>4369</v>
      </c>
      <c r="P213">
        <f t="shared" si="256"/>
        <v>4716</v>
      </c>
      <c r="R213" t="str">
        <f>A213</f>
        <v>2008年</v>
      </c>
      <c r="S213">
        <f t="shared" si="244"/>
        <v>0.61401557285873187</v>
      </c>
      <c r="T213">
        <f>AVERAGE(S219:S224)</f>
        <v>0.61784048264043956</v>
      </c>
      <c r="U213">
        <f t="shared" si="251"/>
        <v>0.82113402061855667</v>
      </c>
      <c r="V213">
        <f>AVERAGE(U219:U224)</f>
        <v>0.82200558393009882</v>
      </c>
      <c r="W213">
        <f t="shared" si="186"/>
        <v>0.88359610868835958</v>
      </c>
      <c r="X213">
        <f>AVERAGE(W219:W224)</f>
        <v>0.8839464623318406</v>
      </c>
      <c r="Z213">
        <f>SUM(D219:D224,G219:G224)/SUM(E219:E224,H219:H224)</f>
        <v>0.75700280112044815</v>
      </c>
      <c r="AA213">
        <f>SUM(D219:D224,G219:G224,M219:M224)/SUM(E219:E224,H219:H224,N219:N224)</f>
        <v>0.8488346765410586</v>
      </c>
      <c r="AB213">
        <f>AVERAGE(S219:U224)</f>
        <v>0.70858052765806578</v>
      </c>
      <c r="AC213">
        <f>AVERAGE(S219:W224)</f>
        <v>0.77121121861298558</v>
      </c>
      <c r="AE213">
        <f>SUM(J219:J224,M219:M224,P219:P224)</f>
        <v>66303</v>
      </c>
      <c r="AF213">
        <f>SUM(D219:D224,G219:G224,P219:P224)</f>
        <v>41319</v>
      </c>
      <c r="AG213">
        <f>SUM(E219:E224,H219:H224)</f>
        <v>17136</v>
      </c>
      <c r="AH213">
        <f>SUM($D219:$D220,$G219:$G220,$P219:$P220)</f>
        <v>13761</v>
      </c>
      <c r="AI213">
        <f>SUM($D219:$D223,$G219:$G223,$P219:$P223)</f>
        <v>34425</v>
      </c>
    </row>
    <row r="214" spans="1:35">
      <c r="A214" t="s">
        <v>55</v>
      </c>
      <c r="B214" t="s">
        <v>24</v>
      </c>
      <c r="C214">
        <v>206</v>
      </c>
      <c r="D214">
        <f t="shared" ref="D214:P214" si="257">C214+347</f>
        <v>553</v>
      </c>
      <c r="E214">
        <f t="shared" si="257"/>
        <v>900</v>
      </c>
      <c r="F214">
        <f t="shared" si="257"/>
        <v>1247</v>
      </c>
      <c r="G214">
        <f t="shared" si="257"/>
        <v>1594</v>
      </c>
      <c r="H214">
        <f t="shared" si="257"/>
        <v>1941</v>
      </c>
      <c r="I214">
        <f t="shared" si="257"/>
        <v>2288</v>
      </c>
      <c r="J214">
        <f t="shared" si="257"/>
        <v>2635</v>
      </c>
      <c r="K214">
        <f t="shared" si="257"/>
        <v>2982</v>
      </c>
      <c r="L214">
        <f t="shared" si="257"/>
        <v>3329</v>
      </c>
      <c r="M214">
        <f t="shared" si="257"/>
        <v>3676</v>
      </c>
      <c r="N214">
        <f t="shared" si="257"/>
        <v>4023</v>
      </c>
      <c r="O214">
        <f t="shared" si="257"/>
        <v>4370</v>
      </c>
      <c r="P214">
        <f t="shared" si="257"/>
        <v>4717</v>
      </c>
      <c r="S214">
        <f t="shared" si="244"/>
        <v>0.61444444444444446</v>
      </c>
      <c r="U214">
        <f t="shared" si="251"/>
        <v>0.82122617207624937</v>
      </c>
      <c r="W214">
        <f t="shared" ref="W214:W277" si="258">J214/K214</f>
        <v>0.88363514419852451</v>
      </c>
    </row>
    <row r="215" spans="1:35">
      <c r="A215" t="s">
        <v>55</v>
      </c>
      <c r="B215" t="s">
        <v>23</v>
      </c>
      <c r="C215">
        <v>207</v>
      </c>
      <c r="D215">
        <f t="shared" ref="D215:P215" si="259">C215+347</f>
        <v>554</v>
      </c>
      <c r="E215">
        <f t="shared" si="259"/>
        <v>901</v>
      </c>
      <c r="F215">
        <f t="shared" si="259"/>
        <v>1248</v>
      </c>
      <c r="G215">
        <f t="shared" si="259"/>
        <v>1595</v>
      </c>
      <c r="H215">
        <f t="shared" si="259"/>
        <v>1942</v>
      </c>
      <c r="I215">
        <f t="shared" si="259"/>
        <v>2289</v>
      </c>
      <c r="J215">
        <f t="shared" si="259"/>
        <v>2636</v>
      </c>
      <c r="K215">
        <f t="shared" si="259"/>
        <v>2983</v>
      </c>
      <c r="L215">
        <f t="shared" si="259"/>
        <v>3330</v>
      </c>
      <c r="M215">
        <f t="shared" si="259"/>
        <v>3677</v>
      </c>
      <c r="N215">
        <f t="shared" si="259"/>
        <v>4024</v>
      </c>
      <c r="O215">
        <f t="shared" si="259"/>
        <v>4371</v>
      </c>
      <c r="P215">
        <f t="shared" si="259"/>
        <v>4718</v>
      </c>
      <c r="S215">
        <f t="shared" si="244"/>
        <v>0.6148723640399556</v>
      </c>
      <c r="U215">
        <f t="shared" si="251"/>
        <v>0.82131822863027804</v>
      </c>
      <c r="W215">
        <f t="shared" si="258"/>
        <v>0.88367415353670797</v>
      </c>
    </row>
    <row r="216" spans="1:35">
      <c r="A216" t="s">
        <v>55</v>
      </c>
      <c r="B216" t="s">
        <v>22</v>
      </c>
      <c r="C216">
        <v>208</v>
      </c>
      <c r="D216">
        <f t="shared" ref="D216:P216" si="260">C216+347</f>
        <v>555</v>
      </c>
      <c r="E216">
        <f t="shared" si="260"/>
        <v>902</v>
      </c>
      <c r="F216">
        <f t="shared" si="260"/>
        <v>1249</v>
      </c>
      <c r="G216">
        <f t="shared" si="260"/>
        <v>1596</v>
      </c>
      <c r="H216">
        <f t="shared" si="260"/>
        <v>1943</v>
      </c>
      <c r="I216">
        <f t="shared" si="260"/>
        <v>2290</v>
      </c>
      <c r="J216">
        <f t="shared" si="260"/>
        <v>2637</v>
      </c>
      <c r="K216">
        <f t="shared" si="260"/>
        <v>2984</v>
      </c>
      <c r="L216">
        <f t="shared" si="260"/>
        <v>3331</v>
      </c>
      <c r="M216">
        <f t="shared" si="260"/>
        <v>3678</v>
      </c>
      <c r="N216">
        <f t="shared" si="260"/>
        <v>4025</v>
      </c>
      <c r="O216">
        <f t="shared" si="260"/>
        <v>4372</v>
      </c>
      <c r="P216">
        <f t="shared" si="260"/>
        <v>4719</v>
      </c>
      <c r="S216">
        <f t="shared" si="244"/>
        <v>0.61529933481152999</v>
      </c>
      <c r="U216">
        <f t="shared" si="251"/>
        <v>0.82141019042717445</v>
      </c>
      <c r="W216">
        <f t="shared" si="258"/>
        <v>0.88371313672922247</v>
      </c>
    </row>
    <row r="217" spans="1:35">
      <c r="A217" t="s">
        <v>55</v>
      </c>
      <c r="B217" t="s">
        <v>21</v>
      </c>
      <c r="C217">
        <v>209</v>
      </c>
      <c r="D217">
        <f t="shared" ref="D217:P217" si="261">C217+347</f>
        <v>556</v>
      </c>
      <c r="E217">
        <f t="shared" si="261"/>
        <v>903</v>
      </c>
      <c r="F217">
        <f t="shared" si="261"/>
        <v>1250</v>
      </c>
      <c r="G217">
        <f t="shared" si="261"/>
        <v>1597</v>
      </c>
      <c r="H217">
        <f t="shared" si="261"/>
        <v>1944</v>
      </c>
      <c r="I217">
        <f t="shared" si="261"/>
        <v>2291</v>
      </c>
      <c r="J217">
        <f t="shared" si="261"/>
        <v>2638</v>
      </c>
      <c r="K217">
        <f t="shared" si="261"/>
        <v>2985</v>
      </c>
      <c r="L217">
        <f t="shared" si="261"/>
        <v>3332</v>
      </c>
      <c r="M217">
        <f t="shared" si="261"/>
        <v>3679</v>
      </c>
      <c r="N217">
        <f t="shared" si="261"/>
        <v>4026</v>
      </c>
      <c r="O217">
        <f t="shared" si="261"/>
        <v>4373</v>
      </c>
      <c r="P217">
        <f t="shared" si="261"/>
        <v>4720</v>
      </c>
      <c r="S217">
        <f t="shared" si="244"/>
        <v>0.61572535991140642</v>
      </c>
      <c r="U217">
        <f t="shared" si="251"/>
        <v>0.82150205761316875</v>
      </c>
      <c r="W217">
        <f t="shared" si="258"/>
        <v>0.8837520938023451</v>
      </c>
    </row>
    <row r="218" spans="1:35">
      <c r="A218" t="s">
        <v>55</v>
      </c>
      <c r="B218" t="s">
        <v>20</v>
      </c>
      <c r="C218">
        <v>210</v>
      </c>
      <c r="D218">
        <f t="shared" ref="D218:P218" si="262">C218+347</f>
        <v>557</v>
      </c>
      <c r="E218">
        <f t="shared" si="262"/>
        <v>904</v>
      </c>
      <c r="F218">
        <f t="shared" si="262"/>
        <v>1251</v>
      </c>
      <c r="G218">
        <f t="shared" si="262"/>
        <v>1598</v>
      </c>
      <c r="H218">
        <f t="shared" si="262"/>
        <v>1945</v>
      </c>
      <c r="I218">
        <f t="shared" si="262"/>
        <v>2292</v>
      </c>
      <c r="J218">
        <f t="shared" si="262"/>
        <v>2639</v>
      </c>
      <c r="K218">
        <f t="shared" si="262"/>
        <v>2986</v>
      </c>
      <c r="L218">
        <f t="shared" si="262"/>
        <v>3333</v>
      </c>
      <c r="M218">
        <f t="shared" si="262"/>
        <v>3680</v>
      </c>
      <c r="N218">
        <f t="shared" si="262"/>
        <v>4027</v>
      </c>
      <c r="O218">
        <f t="shared" si="262"/>
        <v>4374</v>
      </c>
      <c r="P218">
        <f t="shared" si="262"/>
        <v>4721</v>
      </c>
      <c r="S218">
        <f t="shared" si="244"/>
        <v>0.61615044247787609</v>
      </c>
      <c r="U218">
        <f t="shared" si="251"/>
        <v>0.8215938303341902</v>
      </c>
      <c r="W218">
        <f t="shared" si="258"/>
        <v>0.88379102478231752</v>
      </c>
    </row>
    <row r="219" spans="1:35">
      <c r="A219" t="s">
        <v>55</v>
      </c>
      <c r="B219" t="s">
        <v>19</v>
      </c>
      <c r="C219">
        <v>211</v>
      </c>
      <c r="D219">
        <f t="shared" ref="D219:P219" si="263">C219+347</f>
        <v>558</v>
      </c>
      <c r="E219">
        <f t="shared" si="263"/>
        <v>905</v>
      </c>
      <c r="F219">
        <f t="shared" si="263"/>
        <v>1252</v>
      </c>
      <c r="G219">
        <f t="shared" si="263"/>
        <v>1599</v>
      </c>
      <c r="H219">
        <f t="shared" si="263"/>
        <v>1946</v>
      </c>
      <c r="I219">
        <f t="shared" si="263"/>
        <v>2293</v>
      </c>
      <c r="J219">
        <f t="shared" si="263"/>
        <v>2640</v>
      </c>
      <c r="K219">
        <f t="shared" si="263"/>
        <v>2987</v>
      </c>
      <c r="L219">
        <f t="shared" si="263"/>
        <v>3334</v>
      </c>
      <c r="M219">
        <f t="shared" si="263"/>
        <v>3681</v>
      </c>
      <c r="N219">
        <f t="shared" si="263"/>
        <v>4028</v>
      </c>
      <c r="O219">
        <f t="shared" si="263"/>
        <v>4375</v>
      </c>
      <c r="P219">
        <f t="shared" si="263"/>
        <v>4722</v>
      </c>
    </row>
    <row r="220" spans="1:35">
      <c r="A220" t="s">
        <v>55</v>
      </c>
      <c r="B220" t="s">
        <v>18</v>
      </c>
      <c r="C220">
        <v>212</v>
      </c>
      <c r="D220">
        <f t="shared" ref="D220:P220" si="264">C220+347</f>
        <v>559</v>
      </c>
      <c r="E220">
        <f t="shared" si="264"/>
        <v>906</v>
      </c>
      <c r="F220">
        <f t="shared" si="264"/>
        <v>1253</v>
      </c>
      <c r="G220">
        <f t="shared" si="264"/>
        <v>1600</v>
      </c>
      <c r="H220">
        <f t="shared" si="264"/>
        <v>1947</v>
      </c>
      <c r="I220">
        <f t="shared" si="264"/>
        <v>2294</v>
      </c>
      <c r="J220">
        <f t="shared" si="264"/>
        <v>2641</v>
      </c>
      <c r="K220">
        <f t="shared" si="264"/>
        <v>2988</v>
      </c>
      <c r="L220">
        <f t="shared" si="264"/>
        <v>3335</v>
      </c>
      <c r="M220">
        <f t="shared" si="264"/>
        <v>3682</v>
      </c>
      <c r="N220">
        <f t="shared" si="264"/>
        <v>4029</v>
      </c>
      <c r="O220">
        <f t="shared" si="264"/>
        <v>4376</v>
      </c>
      <c r="P220">
        <f t="shared" si="264"/>
        <v>4723</v>
      </c>
      <c r="S220">
        <f t="shared" si="244"/>
        <v>0.61699779249448128</v>
      </c>
      <c r="W220">
        <f t="shared" si="258"/>
        <v>0.88386880856760375</v>
      </c>
    </row>
    <row r="221" spans="1:35">
      <c r="A221" t="s">
        <v>55</v>
      </c>
      <c r="B221" t="s">
        <v>17</v>
      </c>
      <c r="C221">
        <v>213</v>
      </c>
      <c r="D221">
        <f t="shared" ref="D221:P221" si="265">C221+347</f>
        <v>560</v>
      </c>
      <c r="E221">
        <f t="shared" si="265"/>
        <v>907</v>
      </c>
      <c r="F221">
        <f t="shared" si="265"/>
        <v>1254</v>
      </c>
      <c r="G221">
        <f t="shared" si="265"/>
        <v>1601</v>
      </c>
      <c r="H221">
        <f t="shared" si="265"/>
        <v>1948</v>
      </c>
      <c r="I221">
        <f t="shared" si="265"/>
        <v>2295</v>
      </c>
      <c r="J221">
        <f t="shared" si="265"/>
        <v>2642</v>
      </c>
      <c r="K221">
        <f t="shared" si="265"/>
        <v>2989</v>
      </c>
      <c r="L221">
        <f t="shared" si="265"/>
        <v>3336</v>
      </c>
      <c r="M221">
        <f t="shared" si="265"/>
        <v>3683</v>
      </c>
      <c r="N221">
        <f t="shared" si="265"/>
        <v>4030</v>
      </c>
      <c r="O221">
        <f t="shared" si="265"/>
        <v>4377</v>
      </c>
      <c r="P221">
        <f t="shared" si="265"/>
        <v>4724</v>
      </c>
      <c r="S221">
        <f t="shared" si="244"/>
        <v>0.61742006615214995</v>
      </c>
      <c r="U221">
        <f t="shared" ref="U221:U229" si="266">G221/H221</f>
        <v>0.82186858316221767</v>
      </c>
      <c r="W221">
        <f t="shared" si="258"/>
        <v>0.88390766142522581</v>
      </c>
    </row>
    <row r="222" spans="1:35">
      <c r="A222" t="s">
        <v>56</v>
      </c>
      <c r="B222" t="s">
        <v>16</v>
      </c>
      <c r="C222">
        <v>214</v>
      </c>
      <c r="D222">
        <f t="shared" ref="D222:P222" si="267">C222+347</f>
        <v>561</v>
      </c>
      <c r="E222">
        <f t="shared" si="267"/>
        <v>908</v>
      </c>
      <c r="F222">
        <f t="shared" si="267"/>
        <v>1255</v>
      </c>
      <c r="G222">
        <f t="shared" si="267"/>
        <v>1602</v>
      </c>
      <c r="H222">
        <f t="shared" si="267"/>
        <v>1949</v>
      </c>
      <c r="I222">
        <f t="shared" si="267"/>
        <v>2296</v>
      </c>
      <c r="J222">
        <f t="shared" si="267"/>
        <v>2643</v>
      </c>
      <c r="K222">
        <f t="shared" si="267"/>
        <v>2990</v>
      </c>
      <c r="L222">
        <f t="shared" si="267"/>
        <v>3337</v>
      </c>
      <c r="M222">
        <f t="shared" si="267"/>
        <v>3684</v>
      </c>
      <c r="N222">
        <f t="shared" si="267"/>
        <v>4031</v>
      </c>
      <c r="O222">
        <f t="shared" si="267"/>
        <v>4378</v>
      </c>
      <c r="P222">
        <f t="shared" si="267"/>
        <v>4725</v>
      </c>
      <c r="S222">
        <f t="shared" si="244"/>
        <v>0.61784140969162993</v>
      </c>
      <c r="U222">
        <f t="shared" si="266"/>
        <v>0.82195997947665467</v>
      </c>
      <c r="W222">
        <f t="shared" si="258"/>
        <v>0.88394648829431444</v>
      </c>
    </row>
    <row r="223" spans="1:35">
      <c r="A223" t="s">
        <v>56</v>
      </c>
      <c r="B223" t="s">
        <v>15</v>
      </c>
      <c r="C223">
        <v>215</v>
      </c>
      <c r="D223">
        <f t="shared" ref="D223:P223" si="268">C223+347</f>
        <v>562</v>
      </c>
      <c r="E223">
        <f t="shared" si="268"/>
        <v>909</v>
      </c>
      <c r="F223">
        <f t="shared" si="268"/>
        <v>1256</v>
      </c>
      <c r="G223">
        <f t="shared" si="268"/>
        <v>1603</v>
      </c>
      <c r="H223">
        <f t="shared" si="268"/>
        <v>1950</v>
      </c>
      <c r="I223">
        <f t="shared" si="268"/>
        <v>2297</v>
      </c>
      <c r="J223">
        <f t="shared" si="268"/>
        <v>2644</v>
      </c>
      <c r="K223">
        <f t="shared" si="268"/>
        <v>2991</v>
      </c>
      <c r="L223">
        <f t="shared" si="268"/>
        <v>3338</v>
      </c>
      <c r="M223">
        <f t="shared" si="268"/>
        <v>3685</v>
      </c>
      <c r="N223">
        <f t="shared" si="268"/>
        <v>4032</v>
      </c>
      <c r="O223">
        <f t="shared" si="268"/>
        <v>4379</v>
      </c>
      <c r="P223">
        <f t="shared" si="268"/>
        <v>4726</v>
      </c>
      <c r="S223">
        <f t="shared" si="244"/>
        <v>0.61826182618261827</v>
      </c>
      <c r="U223">
        <f t="shared" si="266"/>
        <v>0.82205128205128208</v>
      </c>
      <c r="W223">
        <f t="shared" si="258"/>
        <v>0.88398528920093611</v>
      </c>
    </row>
    <row r="224" spans="1:35">
      <c r="A224" t="s">
        <v>56</v>
      </c>
      <c r="B224" t="s">
        <v>14</v>
      </c>
      <c r="C224">
        <v>216</v>
      </c>
      <c r="D224">
        <f t="shared" ref="D224:P224" si="269">C224+347</f>
        <v>563</v>
      </c>
      <c r="E224">
        <f t="shared" si="269"/>
        <v>910</v>
      </c>
      <c r="F224">
        <f t="shared" si="269"/>
        <v>1257</v>
      </c>
      <c r="G224">
        <f t="shared" si="269"/>
        <v>1604</v>
      </c>
      <c r="H224">
        <f t="shared" si="269"/>
        <v>1951</v>
      </c>
      <c r="I224">
        <f t="shared" si="269"/>
        <v>2298</v>
      </c>
      <c r="J224">
        <f t="shared" si="269"/>
        <v>2645</v>
      </c>
      <c r="K224">
        <f t="shared" si="269"/>
        <v>2992</v>
      </c>
      <c r="L224">
        <f t="shared" si="269"/>
        <v>3339</v>
      </c>
      <c r="M224">
        <f t="shared" si="269"/>
        <v>3686</v>
      </c>
      <c r="N224">
        <f t="shared" si="269"/>
        <v>4033</v>
      </c>
      <c r="O224">
        <f t="shared" si="269"/>
        <v>4380</v>
      </c>
      <c r="P224">
        <f t="shared" si="269"/>
        <v>4727</v>
      </c>
      <c r="S224">
        <f t="shared" si="244"/>
        <v>0.6186813186813187</v>
      </c>
      <c r="U224">
        <f t="shared" si="266"/>
        <v>0.82214249103024095</v>
      </c>
      <c r="W224">
        <f t="shared" si="258"/>
        <v>0.884024064171123</v>
      </c>
    </row>
    <row r="225" spans="1:35">
      <c r="A225" t="s">
        <v>56</v>
      </c>
      <c r="B225" t="s">
        <v>25</v>
      </c>
      <c r="C225">
        <v>217</v>
      </c>
      <c r="D225">
        <f t="shared" ref="D225:P225" si="270">C225+347</f>
        <v>564</v>
      </c>
      <c r="E225">
        <f t="shared" si="270"/>
        <v>911</v>
      </c>
      <c r="F225">
        <f t="shared" si="270"/>
        <v>1258</v>
      </c>
      <c r="G225">
        <f t="shared" si="270"/>
        <v>1605</v>
      </c>
      <c r="H225">
        <f t="shared" si="270"/>
        <v>1952</v>
      </c>
      <c r="I225">
        <f t="shared" si="270"/>
        <v>2299</v>
      </c>
      <c r="J225">
        <f t="shared" si="270"/>
        <v>2646</v>
      </c>
      <c r="K225">
        <f t="shared" si="270"/>
        <v>2993</v>
      </c>
      <c r="L225">
        <f t="shared" si="270"/>
        <v>3340</v>
      </c>
      <c r="M225">
        <f t="shared" si="270"/>
        <v>3687</v>
      </c>
      <c r="N225">
        <f t="shared" si="270"/>
        <v>4034</v>
      </c>
      <c r="O225">
        <f t="shared" si="270"/>
        <v>4381</v>
      </c>
      <c r="P225">
        <f t="shared" si="270"/>
        <v>4728</v>
      </c>
      <c r="R225" t="str">
        <f>A225</f>
        <v>2009年</v>
      </c>
      <c r="S225">
        <f t="shared" si="244"/>
        <v>0.61909989023051593</v>
      </c>
      <c r="T225">
        <f>AVERAGE(S231:S236)</f>
        <v>0.62261968781014754</v>
      </c>
      <c r="U225">
        <f t="shared" si="266"/>
        <v>0.82223360655737709</v>
      </c>
      <c r="V225">
        <f>AVERAGE(U231:U236)</f>
        <v>0.82304930340152627</v>
      </c>
      <c r="W225">
        <f t="shared" si="258"/>
        <v>0.88406281323087199</v>
      </c>
      <c r="X225">
        <f>AVERAGE(W231:W236)</f>
        <v>0.88439110033603274</v>
      </c>
      <c r="Z225">
        <f>SUM(D231:D236,G231:G236)/SUM(E231:E236,H231:H236)</f>
        <v>0.75902777777777775</v>
      </c>
      <c r="AA225">
        <f>SUM(D231:D236,G231:G236,M231:M236)/SUM(E231:E236,H231:H236,N231:N236)</f>
        <v>0.84962080173347776</v>
      </c>
      <c r="AB225">
        <f>AVERAGE(S231:U236)</f>
        <v>0.70279153404669892</v>
      </c>
      <c r="AC225">
        <f>AVERAGE(S231:W236)</f>
        <v>0.77089137140519914</v>
      </c>
      <c r="AE225">
        <f>SUM(J231:J236,M231:M236,P231:P236)</f>
        <v>66519</v>
      </c>
      <c r="AF225">
        <f>SUM(D231:D236,G231:G236,P231:P236)</f>
        <v>41535</v>
      </c>
      <c r="AG225">
        <f>SUM(E231:E236,H231:H236)</f>
        <v>17280</v>
      </c>
      <c r="AH225">
        <f>SUM($D231:$D232,$G231:$G232,$P231:$P232)</f>
        <v>13833</v>
      </c>
      <c r="AI225">
        <f>SUM($D231:$D235,$G231:$G235,$P231:$P235)</f>
        <v>34605</v>
      </c>
    </row>
    <row r="226" spans="1:35">
      <c r="A226" t="s">
        <v>56</v>
      </c>
      <c r="B226" t="s">
        <v>24</v>
      </c>
      <c r="C226">
        <v>218</v>
      </c>
      <c r="D226">
        <f t="shared" ref="D226:P226" si="271">C226+347</f>
        <v>565</v>
      </c>
      <c r="E226">
        <f t="shared" si="271"/>
        <v>912</v>
      </c>
      <c r="F226">
        <f t="shared" si="271"/>
        <v>1259</v>
      </c>
      <c r="G226">
        <f t="shared" si="271"/>
        <v>1606</v>
      </c>
      <c r="H226">
        <f t="shared" si="271"/>
        <v>1953</v>
      </c>
      <c r="I226">
        <f t="shared" si="271"/>
        <v>2300</v>
      </c>
      <c r="J226">
        <f t="shared" si="271"/>
        <v>2647</v>
      </c>
      <c r="K226">
        <f t="shared" si="271"/>
        <v>2994</v>
      </c>
      <c r="L226">
        <f t="shared" si="271"/>
        <v>3341</v>
      </c>
      <c r="M226">
        <f t="shared" si="271"/>
        <v>3688</v>
      </c>
      <c r="N226">
        <f t="shared" si="271"/>
        <v>4035</v>
      </c>
      <c r="O226">
        <f t="shared" si="271"/>
        <v>4382</v>
      </c>
      <c r="P226">
        <f t="shared" si="271"/>
        <v>4729</v>
      </c>
      <c r="S226">
        <f t="shared" si="244"/>
        <v>0.61951754385964908</v>
      </c>
      <c r="U226">
        <f t="shared" si="266"/>
        <v>0.82232462877624168</v>
      </c>
      <c r="W226">
        <f t="shared" si="258"/>
        <v>0.88410153640614564</v>
      </c>
    </row>
    <row r="227" spans="1:35">
      <c r="A227" t="s">
        <v>56</v>
      </c>
      <c r="B227" t="s">
        <v>23</v>
      </c>
      <c r="C227">
        <v>219</v>
      </c>
      <c r="D227">
        <f t="shared" ref="D227:P227" si="272">C227+347</f>
        <v>566</v>
      </c>
      <c r="E227">
        <f t="shared" si="272"/>
        <v>913</v>
      </c>
      <c r="F227">
        <f t="shared" si="272"/>
        <v>1260</v>
      </c>
      <c r="G227">
        <f t="shared" si="272"/>
        <v>1607</v>
      </c>
      <c r="H227">
        <f t="shared" si="272"/>
        <v>1954</v>
      </c>
      <c r="I227">
        <f t="shared" si="272"/>
        <v>2301</v>
      </c>
      <c r="J227">
        <f t="shared" si="272"/>
        <v>2648</v>
      </c>
      <c r="K227">
        <f t="shared" si="272"/>
        <v>2995</v>
      </c>
      <c r="L227">
        <f t="shared" si="272"/>
        <v>3342</v>
      </c>
      <c r="M227">
        <f t="shared" si="272"/>
        <v>3689</v>
      </c>
      <c r="N227">
        <f t="shared" si="272"/>
        <v>4036</v>
      </c>
      <c r="O227">
        <f t="shared" si="272"/>
        <v>4383</v>
      </c>
      <c r="P227">
        <f t="shared" si="272"/>
        <v>4730</v>
      </c>
      <c r="S227">
        <f t="shared" si="244"/>
        <v>0.61993428258488503</v>
      </c>
      <c r="U227">
        <f t="shared" si="266"/>
        <v>0.82241555783009213</v>
      </c>
      <c r="W227">
        <f t="shared" si="258"/>
        <v>0.88414023372287143</v>
      </c>
    </row>
    <row r="228" spans="1:35">
      <c r="A228" t="s">
        <v>56</v>
      </c>
      <c r="B228" t="s">
        <v>22</v>
      </c>
      <c r="C228">
        <v>220</v>
      </c>
      <c r="D228">
        <f t="shared" ref="D228:P228" si="273">C228+347</f>
        <v>567</v>
      </c>
      <c r="E228">
        <f t="shared" si="273"/>
        <v>914</v>
      </c>
      <c r="F228">
        <f t="shared" si="273"/>
        <v>1261</v>
      </c>
      <c r="G228">
        <f t="shared" si="273"/>
        <v>1608</v>
      </c>
      <c r="H228">
        <f t="shared" si="273"/>
        <v>1955</v>
      </c>
      <c r="I228">
        <f t="shared" si="273"/>
        <v>2302</v>
      </c>
      <c r="J228">
        <f t="shared" si="273"/>
        <v>2649</v>
      </c>
      <c r="K228">
        <f t="shared" si="273"/>
        <v>2996</v>
      </c>
      <c r="L228">
        <f t="shared" si="273"/>
        <v>3343</v>
      </c>
      <c r="M228">
        <f t="shared" si="273"/>
        <v>3690</v>
      </c>
      <c r="N228">
        <f t="shared" si="273"/>
        <v>4037</v>
      </c>
      <c r="O228">
        <f t="shared" si="273"/>
        <v>4384</v>
      </c>
      <c r="P228">
        <f t="shared" si="273"/>
        <v>4731</v>
      </c>
      <c r="S228">
        <f t="shared" si="244"/>
        <v>0.62035010940919033</v>
      </c>
      <c r="U228">
        <f t="shared" si="266"/>
        <v>0.82250639386189262</v>
      </c>
      <c r="W228">
        <f t="shared" si="258"/>
        <v>0.88417890520694264</v>
      </c>
    </row>
    <row r="229" spans="1:35">
      <c r="A229" t="s">
        <v>56</v>
      </c>
      <c r="B229" t="s">
        <v>21</v>
      </c>
      <c r="C229">
        <v>221</v>
      </c>
      <c r="D229">
        <f t="shared" ref="D229:P229" si="274">C229+347</f>
        <v>568</v>
      </c>
      <c r="E229">
        <f t="shared" si="274"/>
        <v>915</v>
      </c>
      <c r="F229">
        <f t="shared" si="274"/>
        <v>1262</v>
      </c>
      <c r="G229">
        <f t="shared" si="274"/>
        <v>1609</v>
      </c>
      <c r="H229">
        <f t="shared" si="274"/>
        <v>1956</v>
      </c>
      <c r="I229">
        <f t="shared" si="274"/>
        <v>2303</v>
      </c>
      <c r="J229">
        <f t="shared" si="274"/>
        <v>2650</v>
      </c>
      <c r="K229">
        <f t="shared" si="274"/>
        <v>2997</v>
      </c>
      <c r="L229">
        <f t="shared" si="274"/>
        <v>3344</v>
      </c>
      <c r="M229">
        <f t="shared" si="274"/>
        <v>3691</v>
      </c>
      <c r="N229">
        <f t="shared" si="274"/>
        <v>4038</v>
      </c>
      <c r="O229">
        <f t="shared" si="274"/>
        <v>4385</v>
      </c>
      <c r="P229">
        <f t="shared" si="274"/>
        <v>4732</v>
      </c>
      <c r="S229">
        <f t="shared" si="244"/>
        <v>0.62076502732240435</v>
      </c>
      <c r="U229">
        <f t="shared" si="266"/>
        <v>0.82259713701431492</v>
      </c>
      <c r="W229">
        <f t="shared" si="258"/>
        <v>0.8842175508842175</v>
      </c>
    </row>
    <row r="230" spans="1:35">
      <c r="A230" t="s">
        <v>56</v>
      </c>
      <c r="B230" t="s">
        <v>20</v>
      </c>
      <c r="C230">
        <v>222</v>
      </c>
      <c r="D230">
        <f t="shared" ref="D230:P230" si="275">C230+347</f>
        <v>569</v>
      </c>
      <c r="E230">
        <f t="shared" si="275"/>
        <v>916</v>
      </c>
      <c r="F230">
        <f t="shared" si="275"/>
        <v>1263</v>
      </c>
      <c r="G230">
        <f t="shared" si="275"/>
        <v>1610</v>
      </c>
      <c r="H230">
        <f t="shared" si="275"/>
        <v>1957</v>
      </c>
      <c r="I230">
        <f t="shared" si="275"/>
        <v>2304</v>
      </c>
      <c r="J230">
        <f t="shared" si="275"/>
        <v>2651</v>
      </c>
      <c r="K230">
        <f t="shared" si="275"/>
        <v>2998</v>
      </c>
      <c r="L230">
        <f t="shared" si="275"/>
        <v>3345</v>
      </c>
      <c r="M230">
        <f t="shared" si="275"/>
        <v>3692</v>
      </c>
      <c r="N230">
        <f t="shared" si="275"/>
        <v>4039</v>
      </c>
      <c r="O230">
        <f t="shared" si="275"/>
        <v>4386</v>
      </c>
      <c r="P230">
        <f t="shared" si="275"/>
        <v>4733</v>
      </c>
      <c r="S230">
        <f t="shared" si="244"/>
        <v>0.62117903930131002</v>
      </c>
      <c r="W230">
        <f t="shared" si="258"/>
        <v>0.88425617078052032</v>
      </c>
    </row>
    <row r="231" spans="1:35">
      <c r="A231" t="s">
        <v>56</v>
      </c>
      <c r="B231" t="s">
        <v>19</v>
      </c>
      <c r="C231">
        <v>223</v>
      </c>
      <c r="D231">
        <f t="shared" ref="D231:P231" si="276">C231+347</f>
        <v>570</v>
      </c>
      <c r="E231">
        <f t="shared" si="276"/>
        <v>917</v>
      </c>
      <c r="F231">
        <f t="shared" si="276"/>
        <v>1264</v>
      </c>
      <c r="G231">
        <f t="shared" si="276"/>
        <v>1611</v>
      </c>
      <c r="H231">
        <f t="shared" si="276"/>
        <v>1958</v>
      </c>
      <c r="I231">
        <f t="shared" si="276"/>
        <v>2305</v>
      </c>
      <c r="J231">
        <f t="shared" si="276"/>
        <v>2652</v>
      </c>
      <c r="K231">
        <f t="shared" si="276"/>
        <v>2999</v>
      </c>
      <c r="L231">
        <f t="shared" si="276"/>
        <v>3346</v>
      </c>
      <c r="M231">
        <f t="shared" si="276"/>
        <v>3693</v>
      </c>
      <c r="N231">
        <f t="shared" si="276"/>
        <v>4040</v>
      </c>
      <c r="O231">
        <f t="shared" si="276"/>
        <v>4387</v>
      </c>
      <c r="P231">
        <f t="shared" si="276"/>
        <v>4734</v>
      </c>
      <c r="S231">
        <f t="shared" si="244"/>
        <v>0.62159214830970555</v>
      </c>
      <c r="U231">
        <f>G231/H231</f>
        <v>0.82277834525025539</v>
      </c>
      <c r="W231">
        <f t="shared" si="258"/>
        <v>0.8842947649216405</v>
      </c>
    </row>
    <row r="232" spans="1:35">
      <c r="A232" t="s">
        <v>56</v>
      </c>
      <c r="B232" t="s">
        <v>18</v>
      </c>
      <c r="C232">
        <v>224</v>
      </c>
      <c r="D232">
        <f t="shared" ref="D232:P232" si="277">C232+347</f>
        <v>571</v>
      </c>
      <c r="E232">
        <f t="shared" si="277"/>
        <v>918</v>
      </c>
      <c r="F232">
        <f t="shared" si="277"/>
        <v>1265</v>
      </c>
      <c r="G232">
        <f t="shared" si="277"/>
        <v>1612</v>
      </c>
      <c r="H232">
        <f t="shared" si="277"/>
        <v>1959</v>
      </c>
      <c r="I232">
        <f t="shared" si="277"/>
        <v>2306</v>
      </c>
      <c r="J232">
        <f t="shared" si="277"/>
        <v>2653</v>
      </c>
      <c r="K232">
        <f t="shared" si="277"/>
        <v>3000</v>
      </c>
      <c r="L232">
        <f t="shared" si="277"/>
        <v>3347</v>
      </c>
      <c r="M232">
        <f t="shared" si="277"/>
        <v>3694</v>
      </c>
      <c r="N232">
        <f t="shared" si="277"/>
        <v>4041</v>
      </c>
      <c r="O232">
        <f t="shared" si="277"/>
        <v>4388</v>
      </c>
      <c r="P232">
        <f t="shared" si="277"/>
        <v>4735</v>
      </c>
      <c r="S232">
        <f t="shared" si="244"/>
        <v>0.62200435729847492</v>
      </c>
      <c r="W232">
        <f t="shared" si="258"/>
        <v>0.8843333333333333</v>
      </c>
    </row>
    <row r="233" spans="1:35">
      <c r="A233" t="s">
        <v>56</v>
      </c>
      <c r="B233" t="s">
        <v>17</v>
      </c>
      <c r="C233">
        <v>225</v>
      </c>
      <c r="D233">
        <f t="shared" ref="D233:P233" si="278">C233+347</f>
        <v>572</v>
      </c>
      <c r="E233">
        <f t="shared" si="278"/>
        <v>919</v>
      </c>
      <c r="F233">
        <f t="shared" si="278"/>
        <v>1266</v>
      </c>
      <c r="G233">
        <f t="shared" si="278"/>
        <v>1613</v>
      </c>
      <c r="H233">
        <f t="shared" si="278"/>
        <v>1960</v>
      </c>
      <c r="I233">
        <f t="shared" si="278"/>
        <v>2307</v>
      </c>
      <c r="J233">
        <f t="shared" si="278"/>
        <v>2654</v>
      </c>
      <c r="K233">
        <f t="shared" si="278"/>
        <v>3001</v>
      </c>
      <c r="L233">
        <f t="shared" si="278"/>
        <v>3348</v>
      </c>
      <c r="M233">
        <f t="shared" si="278"/>
        <v>3695</v>
      </c>
      <c r="N233">
        <f t="shared" si="278"/>
        <v>4042</v>
      </c>
      <c r="O233">
        <f t="shared" si="278"/>
        <v>4389</v>
      </c>
      <c r="P233">
        <f t="shared" si="278"/>
        <v>4736</v>
      </c>
      <c r="S233">
        <f t="shared" si="244"/>
        <v>0.62241566920565827</v>
      </c>
      <c r="W233">
        <f t="shared" si="258"/>
        <v>0.88437187604131962</v>
      </c>
    </row>
    <row r="234" spans="1:35">
      <c r="A234" t="s">
        <v>57</v>
      </c>
      <c r="B234" t="s">
        <v>16</v>
      </c>
      <c r="C234">
        <v>226</v>
      </c>
      <c r="D234">
        <f t="shared" ref="D234:P234" si="279">C234+347</f>
        <v>573</v>
      </c>
      <c r="E234">
        <f t="shared" si="279"/>
        <v>920</v>
      </c>
      <c r="F234">
        <f t="shared" si="279"/>
        <v>1267</v>
      </c>
      <c r="G234">
        <f t="shared" si="279"/>
        <v>1614</v>
      </c>
      <c r="H234">
        <f t="shared" si="279"/>
        <v>1961</v>
      </c>
      <c r="I234">
        <f t="shared" si="279"/>
        <v>2308</v>
      </c>
      <c r="J234">
        <f t="shared" si="279"/>
        <v>2655</v>
      </c>
      <c r="K234">
        <f t="shared" si="279"/>
        <v>3002</v>
      </c>
      <c r="L234">
        <f t="shared" si="279"/>
        <v>3349</v>
      </c>
      <c r="M234">
        <f t="shared" si="279"/>
        <v>3696</v>
      </c>
      <c r="N234">
        <f t="shared" si="279"/>
        <v>4043</v>
      </c>
      <c r="O234">
        <f t="shared" si="279"/>
        <v>4390</v>
      </c>
      <c r="P234">
        <f t="shared" si="279"/>
        <v>4737</v>
      </c>
      <c r="S234">
        <f t="shared" si="244"/>
        <v>0.62282608695652175</v>
      </c>
      <c r="U234">
        <f t="shared" ref="U234:U242" si="280">G234/H234</f>
        <v>0.82304946455889849</v>
      </c>
      <c r="W234">
        <f t="shared" si="258"/>
        <v>0.88441039307128577</v>
      </c>
    </row>
    <row r="235" spans="1:35">
      <c r="A235" t="s">
        <v>57</v>
      </c>
      <c r="B235" t="s">
        <v>15</v>
      </c>
      <c r="C235">
        <v>227</v>
      </c>
      <c r="D235">
        <f t="shared" ref="D235:P235" si="281">C235+347</f>
        <v>574</v>
      </c>
      <c r="E235">
        <f t="shared" si="281"/>
        <v>921</v>
      </c>
      <c r="F235">
        <f t="shared" si="281"/>
        <v>1268</v>
      </c>
      <c r="G235">
        <f t="shared" si="281"/>
        <v>1615</v>
      </c>
      <c r="H235">
        <f t="shared" si="281"/>
        <v>1962</v>
      </c>
      <c r="I235">
        <f t="shared" si="281"/>
        <v>2309</v>
      </c>
      <c r="J235">
        <f t="shared" si="281"/>
        <v>2656</v>
      </c>
      <c r="K235">
        <f t="shared" si="281"/>
        <v>3003</v>
      </c>
      <c r="L235">
        <f t="shared" si="281"/>
        <v>3350</v>
      </c>
      <c r="M235">
        <f t="shared" si="281"/>
        <v>3697</v>
      </c>
      <c r="N235">
        <f t="shared" si="281"/>
        <v>4044</v>
      </c>
      <c r="O235">
        <f t="shared" si="281"/>
        <v>4391</v>
      </c>
      <c r="P235">
        <f t="shared" si="281"/>
        <v>4738</v>
      </c>
      <c r="S235">
        <f t="shared" si="244"/>
        <v>0.62323561346362655</v>
      </c>
      <c r="U235">
        <f t="shared" si="280"/>
        <v>0.82313965341488282</v>
      </c>
      <c r="W235">
        <f t="shared" si="258"/>
        <v>0.88444888444888448</v>
      </c>
    </row>
    <row r="236" spans="1:35">
      <c r="A236" t="s">
        <v>57</v>
      </c>
      <c r="B236" t="s">
        <v>14</v>
      </c>
      <c r="C236">
        <v>228</v>
      </c>
      <c r="D236">
        <f t="shared" ref="D236:P236" si="282">C236+347</f>
        <v>575</v>
      </c>
      <c r="E236">
        <f t="shared" si="282"/>
        <v>922</v>
      </c>
      <c r="F236">
        <f t="shared" si="282"/>
        <v>1269</v>
      </c>
      <c r="G236">
        <f t="shared" si="282"/>
        <v>1616</v>
      </c>
      <c r="H236">
        <f t="shared" si="282"/>
        <v>1963</v>
      </c>
      <c r="I236">
        <f t="shared" si="282"/>
        <v>2310</v>
      </c>
      <c r="J236">
        <f t="shared" si="282"/>
        <v>2657</v>
      </c>
      <c r="K236">
        <f t="shared" si="282"/>
        <v>3004</v>
      </c>
      <c r="L236">
        <f t="shared" si="282"/>
        <v>3351</v>
      </c>
      <c r="M236">
        <f t="shared" si="282"/>
        <v>3698</v>
      </c>
      <c r="N236">
        <f t="shared" si="282"/>
        <v>4045</v>
      </c>
      <c r="O236">
        <f t="shared" si="282"/>
        <v>4392</v>
      </c>
      <c r="P236">
        <f t="shared" si="282"/>
        <v>4739</v>
      </c>
      <c r="S236">
        <f t="shared" si="244"/>
        <v>0.62364425162689807</v>
      </c>
      <c r="U236">
        <f t="shared" si="280"/>
        <v>0.82322975038206825</v>
      </c>
      <c r="W236">
        <f t="shared" si="258"/>
        <v>0.88448735019973368</v>
      </c>
    </row>
    <row r="237" spans="1:35">
      <c r="A237" t="s">
        <v>57</v>
      </c>
      <c r="B237" t="s">
        <v>25</v>
      </c>
      <c r="C237">
        <v>229</v>
      </c>
      <c r="D237">
        <f t="shared" ref="D237:P237" si="283">C237+347</f>
        <v>576</v>
      </c>
      <c r="E237">
        <f t="shared" si="283"/>
        <v>923</v>
      </c>
      <c r="F237">
        <f t="shared" si="283"/>
        <v>1270</v>
      </c>
      <c r="G237">
        <f t="shared" si="283"/>
        <v>1617</v>
      </c>
      <c r="H237">
        <f t="shared" si="283"/>
        <v>1964</v>
      </c>
      <c r="I237">
        <f t="shared" si="283"/>
        <v>2311</v>
      </c>
      <c r="J237">
        <f t="shared" si="283"/>
        <v>2658</v>
      </c>
      <c r="K237">
        <f t="shared" si="283"/>
        <v>3005</v>
      </c>
      <c r="L237">
        <f t="shared" si="283"/>
        <v>3352</v>
      </c>
      <c r="M237">
        <f t="shared" si="283"/>
        <v>3699</v>
      </c>
      <c r="N237">
        <f t="shared" si="283"/>
        <v>4046</v>
      </c>
      <c r="O237">
        <f t="shared" si="283"/>
        <v>4393</v>
      </c>
      <c r="P237">
        <f t="shared" si="283"/>
        <v>4740</v>
      </c>
      <c r="R237" t="str">
        <f>A237</f>
        <v>2010年</v>
      </c>
      <c r="S237">
        <f t="shared" si="244"/>
        <v>0.62405200433369445</v>
      </c>
      <c r="T237">
        <f>AVERAGE(S243:S248)</f>
        <v>0.62748130282881043</v>
      </c>
      <c r="U237">
        <f t="shared" si="280"/>
        <v>0.82331975560081472</v>
      </c>
      <c r="V237">
        <f>AVERAGE(U243:U248)</f>
        <v>0.82417019945817527</v>
      </c>
      <c r="W237">
        <f t="shared" si="258"/>
        <v>0.88452579034941758</v>
      </c>
      <c r="X237">
        <f>AVERAGE(W243:W248)</f>
        <v>0.8848514645931731</v>
      </c>
      <c r="Z237">
        <f>SUM(D243:D248,G243:G248)/SUM(E243:E248,H243:H248)</f>
        <v>0.76101928374655647</v>
      </c>
      <c r="AA237">
        <f>SUM(D243:D248,G243:G248,M243:M248)/SUM(E243:E248,H243:H248,N243:N248)</f>
        <v>0.85039879284328523</v>
      </c>
      <c r="AB237">
        <f>AVERAGE(S243:U248)</f>
        <v>0.70615686148055645</v>
      </c>
      <c r="AC237">
        <f>AVERAGE(S243:W248)</f>
        <v>0.77316733764778756</v>
      </c>
      <c r="AE237">
        <f>SUM(J243:J248,M243:M248,P243:P248)</f>
        <v>66735</v>
      </c>
      <c r="AF237">
        <f>SUM(D243:D248,G243:G248,P243:P248)</f>
        <v>41751</v>
      </c>
      <c r="AG237">
        <f>SUM(E243:E248,H243:H248)</f>
        <v>17424</v>
      </c>
      <c r="AH237">
        <f>SUM($D243:$D244,$G243:$G244,$P243:$P244)</f>
        <v>13905</v>
      </c>
      <c r="AI237">
        <f>SUM($D243:$D247,$G243:$G247,$P243:$P247)</f>
        <v>34785</v>
      </c>
    </row>
    <row r="238" spans="1:35">
      <c r="A238" t="s">
        <v>57</v>
      </c>
      <c r="B238" t="s">
        <v>24</v>
      </c>
      <c r="C238">
        <v>230</v>
      </c>
      <c r="D238">
        <f t="shared" ref="D238:P238" si="284">C238+347</f>
        <v>577</v>
      </c>
      <c r="E238">
        <f t="shared" si="284"/>
        <v>924</v>
      </c>
      <c r="F238">
        <f t="shared" si="284"/>
        <v>1271</v>
      </c>
      <c r="G238">
        <f t="shared" si="284"/>
        <v>1618</v>
      </c>
      <c r="H238">
        <f t="shared" si="284"/>
        <v>1965</v>
      </c>
      <c r="I238">
        <f t="shared" si="284"/>
        <v>2312</v>
      </c>
      <c r="J238">
        <f t="shared" si="284"/>
        <v>2659</v>
      </c>
      <c r="K238">
        <f t="shared" si="284"/>
        <v>3006</v>
      </c>
      <c r="L238">
        <f t="shared" si="284"/>
        <v>3353</v>
      </c>
      <c r="M238">
        <f t="shared" si="284"/>
        <v>3700</v>
      </c>
      <c r="N238">
        <f t="shared" si="284"/>
        <v>4047</v>
      </c>
      <c r="O238">
        <f t="shared" si="284"/>
        <v>4394</v>
      </c>
      <c r="P238">
        <f t="shared" si="284"/>
        <v>4741</v>
      </c>
      <c r="S238">
        <f t="shared" si="244"/>
        <v>0.62445887445887449</v>
      </c>
      <c r="U238">
        <f t="shared" si="280"/>
        <v>0.82340966921119596</v>
      </c>
      <c r="W238">
        <f t="shared" si="258"/>
        <v>0.88456420492348631</v>
      </c>
    </row>
    <row r="239" spans="1:35">
      <c r="A239" t="s">
        <v>57</v>
      </c>
      <c r="B239" t="s">
        <v>23</v>
      </c>
      <c r="C239">
        <v>231</v>
      </c>
      <c r="D239">
        <f t="shared" ref="D239:P239" si="285">C239+347</f>
        <v>578</v>
      </c>
      <c r="E239">
        <f t="shared" si="285"/>
        <v>925</v>
      </c>
      <c r="F239">
        <f t="shared" si="285"/>
        <v>1272</v>
      </c>
      <c r="G239">
        <f t="shared" si="285"/>
        <v>1619</v>
      </c>
      <c r="H239">
        <f t="shared" si="285"/>
        <v>1966</v>
      </c>
      <c r="I239">
        <f t="shared" si="285"/>
        <v>2313</v>
      </c>
      <c r="J239">
        <f t="shared" si="285"/>
        <v>2660</v>
      </c>
      <c r="K239">
        <f t="shared" si="285"/>
        <v>3007</v>
      </c>
      <c r="L239">
        <f t="shared" si="285"/>
        <v>3354</v>
      </c>
      <c r="M239">
        <f t="shared" si="285"/>
        <v>3701</v>
      </c>
      <c r="N239">
        <f t="shared" si="285"/>
        <v>4048</v>
      </c>
      <c r="O239">
        <f t="shared" si="285"/>
        <v>4395</v>
      </c>
      <c r="P239">
        <f t="shared" si="285"/>
        <v>4742</v>
      </c>
      <c r="S239">
        <f t="shared" si="244"/>
        <v>0.62486486486486481</v>
      </c>
      <c r="U239">
        <f t="shared" si="280"/>
        <v>0.82349949135300105</v>
      </c>
      <c r="W239">
        <f t="shared" si="258"/>
        <v>0.88460259394745588</v>
      </c>
    </row>
    <row r="240" spans="1:35">
      <c r="A240" t="s">
        <v>57</v>
      </c>
      <c r="B240" t="s">
        <v>22</v>
      </c>
      <c r="C240">
        <v>232</v>
      </c>
      <c r="D240">
        <f t="shared" ref="D240:P240" si="286">C240+347</f>
        <v>579</v>
      </c>
      <c r="E240">
        <f t="shared" si="286"/>
        <v>926</v>
      </c>
      <c r="F240">
        <f t="shared" si="286"/>
        <v>1273</v>
      </c>
      <c r="G240">
        <f t="shared" si="286"/>
        <v>1620</v>
      </c>
      <c r="H240">
        <f t="shared" si="286"/>
        <v>1967</v>
      </c>
      <c r="I240">
        <f t="shared" si="286"/>
        <v>2314</v>
      </c>
      <c r="J240">
        <f t="shared" si="286"/>
        <v>2661</v>
      </c>
      <c r="K240">
        <f t="shared" si="286"/>
        <v>3008</v>
      </c>
      <c r="L240">
        <f t="shared" si="286"/>
        <v>3355</v>
      </c>
      <c r="M240">
        <f t="shared" si="286"/>
        <v>3702</v>
      </c>
      <c r="N240">
        <f t="shared" si="286"/>
        <v>4049</v>
      </c>
      <c r="O240">
        <f t="shared" si="286"/>
        <v>4396</v>
      </c>
      <c r="P240">
        <f t="shared" si="286"/>
        <v>4743</v>
      </c>
      <c r="S240">
        <f t="shared" si="244"/>
        <v>0.62526997840172782</v>
      </c>
      <c r="U240">
        <f t="shared" si="280"/>
        <v>0.8235892221657346</v>
      </c>
      <c r="W240">
        <f t="shared" si="258"/>
        <v>0.88464095744680848</v>
      </c>
    </row>
    <row r="241" spans="1:35">
      <c r="A241" t="s">
        <v>57</v>
      </c>
      <c r="B241" t="s">
        <v>21</v>
      </c>
      <c r="C241">
        <v>233</v>
      </c>
      <c r="D241">
        <f t="shared" ref="D241:P241" si="287">C241+347</f>
        <v>580</v>
      </c>
      <c r="E241">
        <f t="shared" si="287"/>
        <v>927</v>
      </c>
      <c r="F241">
        <f t="shared" si="287"/>
        <v>1274</v>
      </c>
      <c r="G241">
        <f t="shared" si="287"/>
        <v>1621</v>
      </c>
      <c r="H241">
        <f t="shared" si="287"/>
        <v>1968</v>
      </c>
      <c r="I241">
        <f t="shared" si="287"/>
        <v>2315</v>
      </c>
      <c r="J241">
        <f t="shared" si="287"/>
        <v>2662</v>
      </c>
      <c r="K241">
        <f t="shared" si="287"/>
        <v>3009</v>
      </c>
      <c r="L241">
        <f t="shared" si="287"/>
        <v>3356</v>
      </c>
      <c r="M241">
        <f t="shared" si="287"/>
        <v>3703</v>
      </c>
      <c r="N241">
        <f t="shared" si="287"/>
        <v>4050</v>
      </c>
      <c r="O241">
        <f t="shared" si="287"/>
        <v>4397</v>
      </c>
      <c r="P241">
        <f t="shared" si="287"/>
        <v>4744</v>
      </c>
      <c r="S241">
        <f t="shared" si="244"/>
        <v>0.62567421790722766</v>
      </c>
      <c r="U241">
        <f t="shared" si="280"/>
        <v>0.82367886178861793</v>
      </c>
      <c r="W241">
        <f t="shared" si="258"/>
        <v>0.88467929544699231</v>
      </c>
    </row>
    <row r="242" spans="1:35">
      <c r="A242" t="s">
        <v>57</v>
      </c>
      <c r="B242" t="s">
        <v>20</v>
      </c>
      <c r="C242">
        <v>234</v>
      </c>
      <c r="D242">
        <f t="shared" ref="D242:P242" si="288">C242+347</f>
        <v>581</v>
      </c>
      <c r="E242">
        <f t="shared" si="288"/>
        <v>928</v>
      </c>
      <c r="F242">
        <f t="shared" si="288"/>
        <v>1275</v>
      </c>
      <c r="G242">
        <f t="shared" si="288"/>
        <v>1622</v>
      </c>
      <c r="H242">
        <f t="shared" si="288"/>
        <v>1969</v>
      </c>
      <c r="I242">
        <f t="shared" si="288"/>
        <v>2316</v>
      </c>
      <c r="J242">
        <f t="shared" si="288"/>
        <v>2663</v>
      </c>
      <c r="K242">
        <f t="shared" si="288"/>
        <v>3010</v>
      </c>
      <c r="L242">
        <f t="shared" si="288"/>
        <v>3357</v>
      </c>
      <c r="M242">
        <f t="shared" si="288"/>
        <v>3704</v>
      </c>
      <c r="N242">
        <f t="shared" si="288"/>
        <v>4051</v>
      </c>
      <c r="O242">
        <f t="shared" si="288"/>
        <v>4398</v>
      </c>
      <c r="P242">
        <f t="shared" si="288"/>
        <v>4745</v>
      </c>
      <c r="S242">
        <f t="shared" si="244"/>
        <v>0.62607758620689657</v>
      </c>
      <c r="U242">
        <f t="shared" si="280"/>
        <v>0.82376841036058912</v>
      </c>
      <c r="W242">
        <f t="shared" si="258"/>
        <v>0.88471760797342192</v>
      </c>
    </row>
    <row r="243" spans="1:35">
      <c r="A243" t="s">
        <v>57</v>
      </c>
      <c r="B243" t="s">
        <v>19</v>
      </c>
      <c r="C243">
        <v>235</v>
      </c>
      <c r="D243">
        <f t="shared" ref="D243:P243" si="289">C243+347</f>
        <v>582</v>
      </c>
      <c r="E243">
        <f t="shared" si="289"/>
        <v>929</v>
      </c>
      <c r="F243">
        <f t="shared" si="289"/>
        <v>1276</v>
      </c>
      <c r="G243">
        <f t="shared" si="289"/>
        <v>1623</v>
      </c>
      <c r="H243">
        <f t="shared" si="289"/>
        <v>1970</v>
      </c>
      <c r="I243">
        <f t="shared" si="289"/>
        <v>2317</v>
      </c>
      <c r="J243">
        <f t="shared" si="289"/>
        <v>2664</v>
      </c>
      <c r="K243">
        <f t="shared" si="289"/>
        <v>3011</v>
      </c>
      <c r="L243">
        <f t="shared" si="289"/>
        <v>3358</v>
      </c>
      <c r="M243">
        <f t="shared" si="289"/>
        <v>3705</v>
      </c>
      <c r="N243">
        <f t="shared" si="289"/>
        <v>4052</v>
      </c>
      <c r="O243">
        <f t="shared" si="289"/>
        <v>4399</v>
      </c>
      <c r="P243">
        <f t="shared" si="289"/>
        <v>4746</v>
      </c>
      <c r="S243">
        <f t="shared" si="244"/>
        <v>0.62648008611410122</v>
      </c>
      <c r="W243">
        <f t="shared" si="258"/>
        <v>0.88475589505147789</v>
      </c>
    </row>
    <row r="244" spans="1:35">
      <c r="A244" t="s">
        <v>57</v>
      </c>
      <c r="B244" t="s">
        <v>18</v>
      </c>
      <c r="C244">
        <v>236</v>
      </c>
      <c r="D244">
        <f t="shared" ref="D244:P244" si="290">C244+347</f>
        <v>583</v>
      </c>
      <c r="E244">
        <f t="shared" si="290"/>
        <v>930</v>
      </c>
      <c r="F244">
        <f t="shared" si="290"/>
        <v>1277</v>
      </c>
      <c r="G244">
        <f t="shared" si="290"/>
        <v>1624</v>
      </c>
      <c r="H244">
        <f t="shared" si="290"/>
        <v>1971</v>
      </c>
      <c r="I244">
        <f t="shared" si="290"/>
        <v>2318</v>
      </c>
      <c r="J244">
        <f t="shared" si="290"/>
        <v>2665</v>
      </c>
      <c r="K244">
        <f t="shared" si="290"/>
        <v>3012</v>
      </c>
      <c r="L244">
        <f t="shared" si="290"/>
        <v>3359</v>
      </c>
      <c r="M244">
        <f t="shared" si="290"/>
        <v>3706</v>
      </c>
      <c r="N244">
        <f t="shared" si="290"/>
        <v>4053</v>
      </c>
      <c r="O244">
        <f t="shared" si="290"/>
        <v>4400</v>
      </c>
      <c r="P244">
        <f t="shared" si="290"/>
        <v>4747</v>
      </c>
      <c r="S244">
        <f t="shared" si="244"/>
        <v>0.62688172043010748</v>
      </c>
      <c r="W244">
        <f t="shared" si="258"/>
        <v>0.8847941567065073</v>
      </c>
    </row>
    <row r="245" spans="1:35">
      <c r="A245" t="s">
        <v>57</v>
      </c>
      <c r="B245" t="s">
        <v>17</v>
      </c>
      <c r="C245">
        <v>237</v>
      </c>
      <c r="D245">
        <f t="shared" ref="D245:P245" si="291">C245+347</f>
        <v>584</v>
      </c>
      <c r="E245">
        <f t="shared" si="291"/>
        <v>931</v>
      </c>
      <c r="F245">
        <f t="shared" si="291"/>
        <v>1278</v>
      </c>
      <c r="G245">
        <f t="shared" si="291"/>
        <v>1625</v>
      </c>
      <c r="H245">
        <f t="shared" si="291"/>
        <v>1972</v>
      </c>
      <c r="I245">
        <f t="shared" si="291"/>
        <v>2319</v>
      </c>
      <c r="J245">
        <f t="shared" si="291"/>
        <v>2666</v>
      </c>
      <c r="K245">
        <f t="shared" si="291"/>
        <v>3013</v>
      </c>
      <c r="L245">
        <f t="shared" si="291"/>
        <v>3360</v>
      </c>
      <c r="M245">
        <f t="shared" si="291"/>
        <v>3707</v>
      </c>
      <c r="N245">
        <f t="shared" si="291"/>
        <v>4054</v>
      </c>
      <c r="O245">
        <f t="shared" si="291"/>
        <v>4401</v>
      </c>
      <c r="P245">
        <f t="shared" si="291"/>
        <v>4748</v>
      </c>
      <c r="S245">
        <f t="shared" si="244"/>
        <v>0.62728249194414609</v>
      </c>
      <c r="U245">
        <f t="shared" ref="U245:U254" si="292">G245/H245</f>
        <v>0.82403651115618659</v>
      </c>
      <c r="W245">
        <f t="shared" si="258"/>
        <v>0.88483239296382343</v>
      </c>
    </row>
    <row r="246" spans="1:35">
      <c r="A246" t="s">
        <v>58</v>
      </c>
      <c r="B246" t="s">
        <v>16</v>
      </c>
      <c r="C246">
        <v>238</v>
      </c>
      <c r="D246">
        <f t="shared" ref="D246:P246" si="293">C246+347</f>
        <v>585</v>
      </c>
      <c r="E246">
        <f t="shared" si="293"/>
        <v>932</v>
      </c>
      <c r="F246">
        <f t="shared" si="293"/>
        <v>1279</v>
      </c>
      <c r="G246">
        <f t="shared" si="293"/>
        <v>1626</v>
      </c>
      <c r="H246">
        <f t="shared" si="293"/>
        <v>1973</v>
      </c>
      <c r="I246">
        <f t="shared" si="293"/>
        <v>2320</v>
      </c>
      <c r="J246">
        <f t="shared" si="293"/>
        <v>2667</v>
      </c>
      <c r="K246">
        <f t="shared" si="293"/>
        <v>3014</v>
      </c>
      <c r="L246">
        <f t="shared" si="293"/>
        <v>3361</v>
      </c>
      <c r="M246">
        <f t="shared" si="293"/>
        <v>3708</v>
      </c>
      <c r="N246">
        <f t="shared" si="293"/>
        <v>4055</v>
      </c>
      <c r="O246">
        <f t="shared" si="293"/>
        <v>4402</v>
      </c>
      <c r="P246">
        <f t="shared" si="293"/>
        <v>4749</v>
      </c>
      <c r="S246">
        <f t="shared" si="244"/>
        <v>0.62768240343347637</v>
      </c>
      <c r="U246">
        <f t="shared" si="292"/>
        <v>0.82412569690826154</v>
      </c>
      <c r="W246">
        <f t="shared" si="258"/>
        <v>0.88487060384870608</v>
      </c>
    </row>
    <row r="247" spans="1:35">
      <c r="A247" t="s">
        <v>58</v>
      </c>
      <c r="B247" t="s">
        <v>15</v>
      </c>
      <c r="C247">
        <v>239</v>
      </c>
      <c r="D247">
        <f t="shared" ref="D247:P247" si="294">C247+347</f>
        <v>586</v>
      </c>
      <c r="E247">
        <f t="shared" si="294"/>
        <v>933</v>
      </c>
      <c r="F247">
        <f t="shared" si="294"/>
        <v>1280</v>
      </c>
      <c r="G247">
        <f t="shared" si="294"/>
        <v>1627</v>
      </c>
      <c r="H247">
        <f t="shared" si="294"/>
        <v>1974</v>
      </c>
      <c r="I247">
        <f t="shared" si="294"/>
        <v>2321</v>
      </c>
      <c r="J247">
        <f t="shared" si="294"/>
        <v>2668</v>
      </c>
      <c r="K247">
        <f t="shared" si="294"/>
        <v>3015</v>
      </c>
      <c r="L247">
        <f t="shared" si="294"/>
        <v>3362</v>
      </c>
      <c r="M247">
        <f t="shared" si="294"/>
        <v>3709</v>
      </c>
      <c r="N247">
        <f t="shared" si="294"/>
        <v>4056</v>
      </c>
      <c r="O247">
        <f t="shared" si="294"/>
        <v>4403</v>
      </c>
      <c r="P247">
        <f t="shared" si="294"/>
        <v>4750</v>
      </c>
      <c r="S247">
        <f t="shared" si="244"/>
        <v>0.62808145766345125</v>
      </c>
      <c r="U247">
        <f t="shared" si="292"/>
        <v>0.82421479229989869</v>
      </c>
      <c r="W247">
        <f t="shared" si="258"/>
        <v>0.88490878938640127</v>
      </c>
    </row>
    <row r="248" spans="1:35">
      <c r="A248" t="s">
        <v>58</v>
      </c>
      <c r="B248" t="s">
        <v>14</v>
      </c>
      <c r="C248">
        <v>240</v>
      </c>
      <c r="D248">
        <f t="shared" ref="D248:P248" si="295">C248+347</f>
        <v>587</v>
      </c>
      <c r="E248">
        <f t="shared" si="295"/>
        <v>934</v>
      </c>
      <c r="F248">
        <f t="shared" si="295"/>
        <v>1281</v>
      </c>
      <c r="G248">
        <f t="shared" si="295"/>
        <v>1628</v>
      </c>
      <c r="H248">
        <f t="shared" si="295"/>
        <v>1975</v>
      </c>
      <c r="I248">
        <f t="shared" si="295"/>
        <v>2322</v>
      </c>
      <c r="J248">
        <f t="shared" si="295"/>
        <v>2669</v>
      </c>
      <c r="K248">
        <f t="shared" si="295"/>
        <v>3016</v>
      </c>
      <c r="L248">
        <f t="shared" si="295"/>
        <v>3363</v>
      </c>
      <c r="M248">
        <f t="shared" si="295"/>
        <v>3710</v>
      </c>
      <c r="N248">
        <f t="shared" si="295"/>
        <v>4057</v>
      </c>
      <c r="O248">
        <f t="shared" si="295"/>
        <v>4404</v>
      </c>
      <c r="P248">
        <f t="shared" si="295"/>
        <v>4751</v>
      </c>
      <c r="S248">
        <f t="shared" si="244"/>
        <v>0.62847965738758027</v>
      </c>
      <c r="U248">
        <f t="shared" si="292"/>
        <v>0.82430379746835447</v>
      </c>
      <c r="W248">
        <f t="shared" si="258"/>
        <v>0.88494694960212206</v>
      </c>
    </row>
    <row r="249" spans="1:35">
      <c r="A249" t="s">
        <v>58</v>
      </c>
      <c r="B249" t="s">
        <v>25</v>
      </c>
      <c r="C249">
        <v>241</v>
      </c>
      <c r="D249">
        <f t="shared" ref="D249:P249" si="296">C249+347</f>
        <v>588</v>
      </c>
      <c r="E249">
        <f t="shared" si="296"/>
        <v>935</v>
      </c>
      <c r="F249">
        <f t="shared" si="296"/>
        <v>1282</v>
      </c>
      <c r="G249">
        <f t="shared" si="296"/>
        <v>1629</v>
      </c>
      <c r="H249">
        <f t="shared" si="296"/>
        <v>1976</v>
      </c>
      <c r="I249">
        <f t="shared" si="296"/>
        <v>2323</v>
      </c>
      <c r="J249">
        <f t="shared" si="296"/>
        <v>2670</v>
      </c>
      <c r="K249">
        <f t="shared" si="296"/>
        <v>3017</v>
      </c>
      <c r="L249">
        <f t="shared" si="296"/>
        <v>3364</v>
      </c>
      <c r="M249">
        <f t="shared" si="296"/>
        <v>3711</v>
      </c>
      <c r="N249">
        <f t="shared" si="296"/>
        <v>4058</v>
      </c>
      <c r="O249">
        <f t="shared" si="296"/>
        <v>4405</v>
      </c>
      <c r="P249">
        <f t="shared" si="296"/>
        <v>4752</v>
      </c>
      <c r="R249" t="str">
        <f>A249</f>
        <v>2011年</v>
      </c>
      <c r="S249">
        <f t="shared" si="244"/>
        <v>0.62887700534759361</v>
      </c>
      <c r="T249">
        <f>AVERAGE(S255:S260)</f>
        <v>0.63260933168428823</v>
      </c>
      <c r="U249">
        <f t="shared" si="292"/>
        <v>0.82439271255060731</v>
      </c>
      <c r="V249">
        <f>AVERAGE(U255:U260)</f>
        <v>0.82518882814497441</v>
      </c>
      <c r="W249">
        <f t="shared" si="258"/>
        <v>0.8849850845210474</v>
      </c>
      <c r="X249">
        <f>AVERAGE(W255:W260)</f>
        <v>0.88532713952685926</v>
      </c>
      <c r="Z249">
        <f>SUM(D255:D260,G255:G260)/SUM(E255:E260,H255:H260)</f>
        <v>0.76297814207650272</v>
      </c>
      <c r="AA249">
        <f>SUM(D255:D260,G255:G260,M255:M260)/SUM(E255:E260,H255:H260,N255:N260)</f>
        <v>0.85116877546643788</v>
      </c>
      <c r="AB249">
        <f>AVERAGE(S255:U260)</f>
        <v>0.73959794082911401</v>
      </c>
      <c r="AC249">
        <f>AVERAGE(S255:W260)</f>
        <v>0.79164408322116586</v>
      </c>
      <c r="AE249">
        <f>SUM(J255:J260,M255:M260,P255:P260)</f>
        <v>66951</v>
      </c>
      <c r="AF249">
        <f>SUM(D255:D260,G255:G260,P255:P260)</f>
        <v>41967</v>
      </c>
      <c r="AG249">
        <f>SUM(E255:E260,H255:H260)</f>
        <v>17568</v>
      </c>
      <c r="AH249">
        <f>SUM($D255:$D256,$G255:$G256,$P255:$P256)</f>
        <v>13977</v>
      </c>
      <c r="AI249">
        <f>SUM($D255:$D259,$G255:$G259,$P255:$P259)</f>
        <v>34965</v>
      </c>
    </row>
    <row r="250" spans="1:35">
      <c r="A250" t="s">
        <v>58</v>
      </c>
      <c r="B250" t="s">
        <v>24</v>
      </c>
      <c r="C250">
        <v>242</v>
      </c>
      <c r="D250">
        <f t="shared" ref="D250:P250" si="297">C250+347</f>
        <v>589</v>
      </c>
      <c r="E250">
        <f t="shared" si="297"/>
        <v>936</v>
      </c>
      <c r="F250">
        <f t="shared" si="297"/>
        <v>1283</v>
      </c>
      <c r="G250">
        <f t="shared" si="297"/>
        <v>1630</v>
      </c>
      <c r="H250">
        <f t="shared" si="297"/>
        <v>1977</v>
      </c>
      <c r="I250">
        <f t="shared" si="297"/>
        <v>2324</v>
      </c>
      <c r="J250">
        <f t="shared" si="297"/>
        <v>2671</v>
      </c>
      <c r="K250">
        <f t="shared" si="297"/>
        <v>3018</v>
      </c>
      <c r="L250">
        <f t="shared" si="297"/>
        <v>3365</v>
      </c>
      <c r="M250">
        <f t="shared" si="297"/>
        <v>3712</v>
      </c>
      <c r="N250">
        <f t="shared" si="297"/>
        <v>4059</v>
      </c>
      <c r="O250">
        <f t="shared" si="297"/>
        <v>4406</v>
      </c>
      <c r="P250">
        <f t="shared" si="297"/>
        <v>4753</v>
      </c>
      <c r="S250">
        <f t="shared" si="244"/>
        <v>0.62927350427350426</v>
      </c>
      <c r="U250">
        <f t="shared" si="292"/>
        <v>0.82448153768335863</v>
      </c>
      <c r="W250">
        <f t="shared" si="258"/>
        <v>0.88502319416832342</v>
      </c>
    </row>
    <row r="251" spans="1:35">
      <c r="A251" t="s">
        <v>58</v>
      </c>
      <c r="B251" t="s">
        <v>23</v>
      </c>
      <c r="C251">
        <v>243</v>
      </c>
      <c r="D251">
        <f t="shared" ref="D251:P251" si="298">C251+347</f>
        <v>590</v>
      </c>
      <c r="E251">
        <f t="shared" si="298"/>
        <v>937</v>
      </c>
      <c r="F251">
        <f t="shared" si="298"/>
        <v>1284</v>
      </c>
      <c r="G251">
        <f t="shared" si="298"/>
        <v>1631</v>
      </c>
      <c r="H251">
        <f t="shared" si="298"/>
        <v>1978</v>
      </c>
      <c r="I251">
        <f t="shared" si="298"/>
        <v>2325</v>
      </c>
      <c r="J251">
        <f t="shared" si="298"/>
        <v>2672</v>
      </c>
      <c r="K251">
        <f t="shared" si="298"/>
        <v>3019</v>
      </c>
      <c r="L251">
        <f t="shared" si="298"/>
        <v>3366</v>
      </c>
      <c r="M251">
        <f t="shared" si="298"/>
        <v>3713</v>
      </c>
      <c r="N251">
        <f t="shared" si="298"/>
        <v>4060</v>
      </c>
      <c r="O251">
        <f t="shared" si="298"/>
        <v>4407</v>
      </c>
      <c r="P251">
        <f t="shared" si="298"/>
        <v>4754</v>
      </c>
      <c r="S251">
        <f t="shared" si="244"/>
        <v>0.62966915688367131</v>
      </c>
      <c r="U251">
        <f t="shared" si="292"/>
        <v>0.82457027300303332</v>
      </c>
      <c r="W251">
        <f t="shared" si="258"/>
        <v>0.88506127856906258</v>
      </c>
    </row>
    <row r="252" spans="1:35">
      <c r="A252" t="s">
        <v>58</v>
      </c>
      <c r="B252" t="s">
        <v>22</v>
      </c>
      <c r="C252">
        <v>244</v>
      </c>
      <c r="D252">
        <f t="shared" ref="D252:P252" si="299">C252+347</f>
        <v>591</v>
      </c>
      <c r="E252">
        <f t="shared" si="299"/>
        <v>938</v>
      </c>
      <c r="F252">
        <f t="shared" si="299"/>
        <v>1285</v>
      </c>
      <c r="G252">
        <f t="shared" si="299"/>
        <v>1632</v>
      </c>
      <c r="H252">
        <f t="shared" si="299"/>
        <v>1979</v>
      </c>
      <c r="I252">
        <f t="shared" si="299"/>
        <v>2326</v>
      </c>
      <c r="J252">
        <f t="shared" si="299"/>
        <v>2673</v>
      </c>
      <c r="K252">
        <f t="shared" si="299"/>
        <v>3020</v>
      </c>
      <c r="L252">
        <f t="shared" si="299"/>
        <v>3367</v>
      </c>
      <c r="M252">
        <f t="shared" si="299"/>
        <v>3714</v>
      </c>
      <c r="N252">
        <f t="shared" si="299"/>
        <v>4061</v>
      </c>
      <c r="O252">
        <f t="shared" si="299"/>
        <v>4408</v>
      </c>
      <c r="P252">
        <f t="shared" si="299"/>
        <v>4755</v>
      </c>
      <c r="S252">
        <f t="shared" si="244"/>
        <v>0.63006396588486135</v>
      </c>
      <c r="U252">
        <f t="shared" si="292"/>
        <v>0.82465891864578067</v>
      </c>
      <c r="W252">
        <f t="shared" si="258"/>
        <v>0.88509933774834437</v>
      </c>
    </row>
    <row r="253" spans="1:35">
      <c r="A253" t="s">
        <v>58</v>
      </c>
      <c r="B253" t="s">
        <v>21</v>
      </c>
      <c r="C253">
        <v>245</v>
      </c>
      <c r="D253">
        <f t="shared" ref="D253:P253" si="300">C253+347</f>
        <v>592</v>
      </c>
      <c r="E253">
        <f t="shared" si="300"/>
        <v>939</v>
      </c>
      <c r="F253">
        <f t="shared" si="300"/>
        <v>1286</v>
      </c>
      <c r="G253">
        <f t="shared" si="300"/>
        <v>1633</v>
      </c>
      <c r="H253">
        <f t="shared" si="300"/>
        <v>1980</v>
      </c>
      <c r="I253">
        <f t="shared" si="300"/>
        <v>2327</v>
      </c>
      <c r="J253">
        <f t="shared" si="300"/>
        <v>2674</v>
      </c>
      <c r="K253">
        <f t="shared" si="300"/>
        <v>3021</v>
      </c>
      <c r="L253">
        <f t="shared" si="300"/>
        <v>3368</v>
      </c>
      <c r="M253">
        <f t="shared" si="300"/>
        <v>3715</v>
      </c>
      <c r="N253">
        <f t="shared" si="300"/>
        <v>4062</v>
      </c>
      <c r="O253">
        <f t="shared" si="300"/>
        <v>4409</v>
      </c>
      <c r="P253">
        <f t="shared" si="300"/>
        <v>4756</v>
      </c>
      <c r="S253">
        <f t="shared" si="244"/>
        <v>0.63045793397231098</v>
      </c>
      <c r="U253">
        <f t="shared" si="292"/>
        <v>0.82474747474747478</v>
      </c>
      <c r="W253">
        <f t="shared" si="258"/>
        <v>0.88513737173121487</v>
      </c>
    </row>
    <row r="254" spans="1:35">
      <c r="A254" t="s">
        <v>58</v>
      </c>
      <c r="B254" t="s">
        <v>20</v>
      </c>
      <c r="C254">
        <v>246</v>
      </c>
      <c r="D254">
        <f t="shared" ref="D254:P254" si="301">C254+347</f>
        <v>593</v>
      </c>
      <c r="E254">
        <f t="shared" si="301"/>
        <v>940</v>
      </c>
      <c r="F254">
        <f t="shared" si="301"/>
        <v>1287</v>
      </c>
      <c r="G254">
        <f t="shared" si="301"/>
        <v>1634</v>
      </c>
      <c r="H254">
        <f t="shared" si="301"/>
        <v>1981</v>
      </c>
      <c r="I254">
        <f t="shared" si="301"/>
        <v>2328</v>
      </c>
      <c r="J254">
        <f t="shared" si="301"/>
        <v>2675</v>
      </c>
      <c r="K254">
        <f t="shared" si="301"/>
        <v>3022</v>
      </c>
      <c r="L254">
        <f t="shared" si="301"/>
        <v>3369</v>
      </c>
      <c r="M254">
        <f t="shared" si="301"/>
        <v>3716</v>
      </c>
      <c r="N254">
        <f t="shared" si="301"/>
        <v>4063</v>
      </c>
      <c r="O254">
        <f t="shared" si="301"/>
        <v>4410</v>
      </c>
      <c r="P254">
        <f t="shared" si="301"/>
        <v>4757</v>
      </c>
      <c r="S254">
        <f t="shared" si="244"/>
        <v>0.63085106382978728</v>
      </c>
      <c r="U254">
        <f t="shared" si="292"/>
        <v>0.8248359414437153</v>
      </c>
      <c r="W254">
        <f t="shared" si="258"/>
        <v>0.88517538054268696</v>
      </c>
    </row>
    <row r="255" spans="1:35">
      <c r="A255" t="s">
        <v>58</v>
      </c>
      <c r="B255" t="s">
        <v>19</v>
      </c>
      <c r="C255">
        <v>247</v>
      </c>
      <c r="D255">
        <f t="shared" ref="D255:P255" si="302">C255+347</f>
        <v>594</v>
      </c>
      <c r="E255">
        <f t="shared" si="302"/>
        <v>941</v>
      </c>
      <c r="F255">
        <f t="shared" si="302"/>
        <v>1288</v>
      </c>
      <c r="G255">
        <f t="shared" si="302"/>
        <v>1635</v>
      </c>
      <c r="H255">
        <f t="shared" si="302"/>
        <v>1982</v>
      </c>
      <c r="I255">
        <f t="shared" si="302"/>
        <v>2329</v>
      </c>
      <c r="J255">
        <f t="shared" si="302"/>
        <v>2676</v>
      </c>
      <c r="K255">
        <f t="shared" si="302"/>
        <v>3023</v>
      </c>
      <c r="L255">
        <f t="shared" si="302"/>
        <v>3370</v>
      </c>
      <c r="M255">
        <f t="shared" si="302"/>
        <v>3717</v>
      </c>
      <c r="N255">
        <f t="shared" si="302"/>
        <v>4064</v>
      </c>
      <c r="O255">
        <f t="shared" si="302"/>
        <v>4411</v>
      </c>
      <c r="P255">
        <f t="shared" si="302"/>
        <v>4758</v>
      </c>
    </row>
    <row r="256" spans="1:35">
      <c r="A256" t="s">
        <v>58</v>
      </c>
      <c r="B256" t="s">
        <v>18</v>
      </c>
      <c r="C256">
        <v>248</v>
      </c>
      <c r="D256">
        <f t="shared" ref="D256:P256" si="303">C256+347</f>
        <v>595</v>
      </c>
      <c r="E256">
        <f t="shared" si="303"/>
        <v>942</v>
      </c>
      <c r="F256">
        <f t="shared" si="303"/>
        <v>1289</v>
      </c>
      <c r="G256">
        <f t="shared" si="303"/>
        <v>1636</v>
      </c>
      <c r="H256">
        <f t="shared" si="303"/>
        <v>1983</v>
      </c>
      <c r="I256">
        <f t="shared" si="303"/>
        <v>2330</v>
      </c>
      <c r="J256">
        <f t="shared" si="303"/>
        <v>2677</v>
      </c>
      <c r="K256">
        <f t="shared" si="303"/>
        <v>3024</v>
      </c>
      <c r="L256">
        <f t="shared" si="303"/>
        <v>3371</v>
      </c>
      <c r="M256">
        <f t="shared" si="303"/>
        <v>3718</v>
      </c>
      <c r="N256">
        <f t="shared" si="303"/>
        <v>4065</v>
      </c>
      <c r="O256">
        <f t="shared" si="303"/>
        <v>4412</v>
      </c>
      <c r="P256">
        <f t="shared" si="303"/>
        <v>4759</v>
      </c>
      <c r="U256">
        <f t="shared" ref="U256:U266" si="304">G256/H256</f>
        <v>0.82501260716086733</v>
      </c>
      <c r="W256">
        <f t="shared" si="258"/>
        <v>0.88525132275132279</v>
      </c>
    </row>
    <row r="257" spans="1:35">
      <c r="A257" t="s">
        <v>58</v>
      </c>
      <c r="B257" t="s">
        <v>17</v>
      </c>
      <c r="C257">
        <v>249</v>
      </c>
      <c r="D257">
        <f t="shared" ref="D257:P257" si="305">C257+347</f>
        <v>596</v>
      </c>
      <c r="E257">
        <f t="shared" si="305"/>
        <v>943</v>
      </c>
      <c r="F257">
        <f t="shared" si="305"/>
        <v>1290</v>
      </c>
      <c r="G257">
        <f t="shared" si="305"/>
        <v>1637</v>
      </c>
      <c r="H257">
        <f t="shared" si="305"/>
        <v>1984</v>
      </c>
      <c r="I257">
        <f t="shared" si="305"/>
        <v>2331</v>
      </c>
      <c r="J257">
        <f t="shared" si="305"/>
        <v>2678</v>
      </c>
      <c r="K257">
        <f t="shared" si="305"/>
        <v>3025</v>
      </c>
      <c r="L257">
        <f t="shared" si="305"/>
        <v>3372</v>
      </c>
      <c r="M257">
        <f t="shared" si="305"/>
        <v>3719</v>
      </c>
      <c r="N257">
        <f t="shared" si="305"/>
        <v>4066</v>
      </c>
      <c r="O257">
        <f t="shared" si="305"/>
        <v>4413</v>
      </c>
      <c r="P257">
        <f t="shared" si="305"/>
        <v>4760</v>
      </c>
      <c r="S257">
        <f t="shared" si="244"/>
        <v>0.6320254506892895</v>
      </c>
      <c r="U257">
        <f t="shared" si="304"/>
        <v>0.82510080645161288</v>
      </c>
      <c r="W257">
        <f t="shared" si="258"/>
        <v>0.88528925619834709</v>
      </c>
    </row>
    <row r="258" spans="1:35">
      <c r="A258" t="s">
        <v>59</v>
      </c>
      <c r="B258" t="s">
        <v>16</v>
      </c>
      <c r="C258">
        <v>250</v>
      </c>
      <c r="D258">
        <f t="shared" ref="D258:P258" si="306">C258+347</f>
        <v>597</v>
      </c>
      <c r="E258">
        <f t="shared" si="306"/>
        <v>944</v>
      </c>
      <c r="F258">
        <f t="shared" si="306"/>
        <v>1291</v>
      </c>
      <c r="G258">
        <f t="shared" si="306"/>
        <v>1638</v>
      </c>
      <c r="H258">
        <f t="shared" si="306"/>
        <v>1985</v>
      </c>
      <c r="I258">
        <f t="shared" si="306"/>
        <v>2332</v>
      </c>
      <c r="J258">
        <f t="shared" si="306"/>
        <v>2679</v>
      </c>
      <c r="K258">
        <f t="shared" si="306"/>
        <v>3026</v>
      </c>
      <c r="L258">
        <f t="shared" si="306"/>
        <v>3373</v>
      </c>
      <c r="M258">
        <f t="shared" si="306"/>
        <v>3720</v>
      </c>
      <c r="N258">
        <f t="shared" si="306"/>
        <v>4067</v>
      </c>
      <c r="O258">
        <f t="shared" si="306"/>
        <v>4414</v>
      </c>
      <c r="P258">
        <f t="shared" si="306"/>
        <v>4761</v>
      </c>
      <c r="S258">
        <f t="shared" si="244"/>
        <v>0.63241525423728817</v>
      </c>
      <c r="U258">
        <f t="shared" si="304"/>
        <v>0.82518891687657425</v>
      </c>
      <c r="W258">
        <f t="shared" si="258"/>
        <v>0.88532716457369465</v>
      </c>
    </row>
    <row r="259" spans="1:35">
      <c r="A259" t="s">
        <v>59</v>
      </c>
      <c r="B259" t="s">
        <v>15</v>
      </c>
      <c r="C259">
        <v>251</v>
      </c>
      <c r="D259">
        <f t="shared" ref="D259:P259" si="307">C259+347</f>
        <v>598</v>
      </c>
      <c r="E259">
        <f t="shared" si="307"/>
        <v>945</v>
      </c>
      <c r="F259">
        <f t="shared" si="307"/>
        <v>1292</v>
      </c>
      <c r="G259">
        <f t="shared" si="307"/>
        <v>1639</v>
      </c>
      <c r="H259">
        <f t="shared" si="307"/>
        <v>1986</v>
      </c>
      <c r="I259">
        <f t="shared" si="307"/>
        <v>2333</v>
      </c>
      <c r="J259">
        <f t="shared" si="307"/>
        <v>2680</v>
      </c>
      <c r="K259">
        <f t="shared" si="307"/>
        <v>3027</v>
      </c>
      <c r="L259">
        <f t="shared" si="307"/>
        <v>3374</v>
      </c>
      <c r="M259">
        <f t="shared" si="307"/>
        <v>3721</v>
      </c>
      <c r="N259">
        <f t="shared" si="307"/>
        <v>4068</v>
      </c>
      <c r="O259">
        <f t="shared" si="307"/>
        <v>4415</v>
      </c>
      <c r="P259">
        <f t="shared" si="307"/>
        <v>4762</v>
      </c>
      <c r="S259">
        <f t="shared" si="244"/>
        <v>0.63280423280423281</v>
      </c>
      <c r="U259">
        <f t="shared" si="304"/>
        <v>0.82527693856998996</v>
      </c>
      <c r="W259">
        <f t="shared" si="258"/>
        <v>0.88536504790221338</v>
      </c>
    </row>
    <row r="260" spans="1:35">
      <c r="A260" t="s">
        <v>59</v>
      </c>
      <c r="B260" t="s">
        <v>14</v>
      </c>
      <c r="C260">
        <v>252</v>
      </c>
      <c r="D260">
        <f t="shared" ref="D260:P260" si="308">C260+347</f>
        <v>599</v>
      </c>
      <c r="E260">
        <f t="shared" si="308"/>
        <v>946</v>
      </c>
      <c r="F260">
        <f t="shared" si="308"/>
        <v>1293</v>
      </c>
      <c r="G260">
        <f t="shared" si="308"/>
        <v>1640</v>
      </c>
      <c r="H260">
        <f t="shared" si="308"/>
        <v>1987</v>
      </c>
      <c r="I260">
        <f t="shared" si="308"/>
        <v>2334</v>
      </c>
      <c r="J260">
        <f t="shared" si="308"/>
        <v>2681</v>
      </c>
      <c r="K260">
        <f t="shared" si="308"/>
        <v>3028</v>
      </c>
      <c r="L260">
        <f t="shared" si="308"/>
        <v>3375</v>
      </c>
      <c r="M260">
        <f t="shared" si="308"/>
        <v>3722</v>
      </c>
      <c r="N260">
        <f t="shared" si="308"/>
        <v>4069</v>
      </c>
      <c r="O260">
        <f t="shared" si="308"/>
        <v>4416</v>
      </c>
      <c r="P260">
        <f t="shared" si="308"/>
        <v>4763</v>
      </c>
      <c r="S260">
        <f t="shared" si="244"/>
        <v>0.63319238900634245</v>
      </c>
      <c r="U260">
        <f t="shared" si="304"/>
        <v>0.82536487166582784</v>
      </c>
      <c r="W260">
        <f t="shared" si="258"/>
        <v>0.88540290620871864</v>
      </c>
    </row>
    <row r="261" spans="1:35">
      <c r="A261" t="s">
        <v>59</v>
      </c>
      <c r="B261" t="s">
        <v>25</v>
      </c>
      <c r="C261">
        <v>253</v>
      </c>
      <c r="D261">
        <f t="shared" ref="D261:P261" si="309">C261+347</f>
        <v>600</v>
      </c>
      <c r="E261">
        <f t="shared" si="309"/>
        <v>947</v>
      </c>
      <c r="F261">
        <f t="shared" si="309"/>
        <v>1294</v>
      </c>
      <c r="G261">
        <f t="shared" si="309"/>
        <v>1641</v>
      </c>
      <c r="H261">
        <f t="shared" si="309"/>
        <v>1988</v>
      </c>
      <c r="I261">
        <f t="shared" si="309"/>
        <v>2335</v>
      </c>
      <c r="J261">
        <f t="shared" si="309"/>
        <v>2682</v>
      </c>
      <c r="K261">
        <f t="shared" si="309"/>
        <v>3029</v>
      </c>
      <c r="L261">
        <f t="shared" si="309"/>
        <v>3376</v>
      </c>
      <c r="M261">
        <f t="shared" si="309"/>
        <v>3723</v>
      </c>
      <c r="N261">
        <f t="shared" si="309"/>
        <v>4070</v>
      </c>
      <c r="O261">
        <f t="shared" si="309"/>
        <v>4417</v>
      </c>
      <c r="P261">
        <f t="shared" si="309"/>
        <v>4764</v>
      </c>
      <c r="R261" t="str">
        <f>A261</f>
        <v>2012年</v>
      </c>
      <c r="S261">
        <f t="shared" si="244"/>
        <v>0.6335797254487856</v>
      </c>
      <c r="T261">
        <f>AVERAGE(S267:S272)</f>
        <v>0.63702849439772236</v>
      </c>
      <c r="U261">
        <f t="shared" si="304"/>
        <v>0.82545271629778671</v>
      </c>
      <c r="V261">
        <f>AVERAGE(U267:U272)</f>
        <v>0.82628279914435099</v>
      </c>
      <c r="W261">
        <f t="shared" si="258"/>
        <v>0.88544073951799274</v>
      </c>
      <c r="X261">
        <f>AVERAGE(W267:W272)</f>
        <v>0.88578009374780886</v>
      </c>
      <c r="Z261">
        <f>SUM(D267:D272,G267:G272)/SUM(E267:E272,H267:H272)</f>
        <v>0.76490514905149054</v>
      </c>
      <c r="AA261">
        <f>SUM(D267:D272,G267:G272,M267:M272)/SUM(E267:E272,H267:H272,N267:N272)</f>
        <v>0.85193087262641354</v>
      </c>
      <c r="AB261">
        <f>AVERAGE(S267:U272)</f>
        <v>0.72114151872955723</v>
      </c>
      <c r="AC261">
        <f>AVERAGE(S267:W272)</f>
        <v>0.77994100980750447</v>
      </c>
      <c r="AE261">
        <f>SUM(J267:J272,M267:M272,P267:P272)</f>
        <v>67167</v>
      </c>
      <c r="AF261">
        <f>SUM(D267:D272,G267:G272,P267:P272)</f>
        <v>42183</v>
      </c>
      <c r="AG261">
        <f>SUM(E267:E272,H267:H272)</f>
        <v>17712</v>
      </c>
      <c r="AH261">
        <f>SUM($D267:$D268,$G267:$G268,$P267:$P268)</f>
        <v>14049</v>
      </c>
      <c r="AI261">
        <f>SUM($D267:$D271,$G267:$G271,$P267:$P271)</f>
        <v>35145</v>
      </c>
    </row>
    <row r="262" spans="1:35">
      <c r="A262" t="s">
        <v>59</v>
      </c>
      <c r="B262" t="s">
        <v>24</v>
      </c>
      <c r="C262">
        <v>254</v>
      </c>
      <c r="D262">
        <f t="shared" ref="D262:P262" si="310">C262+347</f>
        <v>601</v>
      </c>
      <c r="E262">
        <f t="shared" si="310"/>
        <v>948</v>
      </c>
      <c r="F262">
        <f t="shared" si="310"/>
        <v>1295</v>
      </c>
      <c r="G262">
        <f t="shared" si="310"/>
        <v>1642</v>
      </c>
      <c r="H262">
        <f t="shared" si="310"/>
        <v>1989</v>
      </c>
      <c r="I262">
        <f t="shared" si="310"/>
        <v>2336</v>
      </c>
      <c r="J262">
        <f t="shared" si="310"/>
        <v>2683</v>
      </c>
      <c r="K262">
        <f t="shared" si="310"/>
        <v>3030</v>
      </c>
      <c r="L262">
        <f t="shared" si="310"/>
        <v>3377</v>
      </c>
      <c r="M262">
        <f t="shared" si="310"/>
        <v>3724</v>
      </c>
      <c r="N262">
        <f t="shared" si="310"/>
        <v>4071</v>
      </c>
      <c r="O262">
        <f t="shared" si="310"/>
        <v>4418</v>
      </c>
      <c r="P262">
        <f t="shared" si="310"/>
        <v>4765</v>
      </c>
      <c r="S262">
        <f t="shared" si="244"/>
        <v>0.63396624472573837</v>
      </c>
      <c r="U262">
        <f t="shared" si="304"/>
        <v>0.82554047259929608</v>
      </c>
      <c r="W262">
        <f t="shared" si="258"/>
        <v>0.88547854785478552</v>
      </c>
    </row>
    <row r="263" spans="1:35">
      <c r="A263" t="s">
        <v>59</v>
      </c>
      <c r="B263" t="s">
        <v>23</v>
      </c>
      <c r="C263">
        <v>255</v>
      </c>
      <c r="D263">
        <f t="shared" ref="D263:P263" si="311">C263+347</f>
        <v>602</v>
      </c>
      <c r="E263">
        <f t="shared" si="311"/>
        <v>949</v>
      </c>
      <c r="F263">
        <f t="shared" si="311"/>
        <v>1296</v>
      </c>
      <c r="G263">
        <f t="shared" si="311"/>
        <v>1643</v>
      </c>
      <c r="H263">
        <f t="shared" si="311"/>
        <v>1990</v>
      </c>
      <c r="I263">
        <f t="shared" si="311"/>
        <v>2337</v>
      </c>
      <c r="J263">
        <f t="shared" si="311"/>
        <v>2684</v>
      </c>
      <c r="K263">
        <f t="shared" si="311"/>
        <v>3031</v>
      </c>
      <c r="L263">
        <f t="shared" si="311"/>
        <v>3378</v>
      </c>
      <c r="M263">
        <f t="shared" si="311"/>
        <v>3725</v>
      </c>
      <c r="N263">
        <f t="shared" si="311"/>
        <v>4072</v>
      </c>
      <c r="O263">
        <f t="shared" si="311"/>
        <v>4419</v>
      </c>
      <c r="P263">
        <f t="shared" si="311"/>
        <v>4766</v>
      </c>
      <c r="S263">
        <f t="shared" si="244"/>
        <v>0.6343519494204426</v>
      </c>
      <c r="U263">
        <f t="shared" si="304"/>
        <v>0.82562814070351764</v>
      </c>
      <c r="W263">
        <f t="shared" si="258"/>
        <v>0.8855163312438139</v>
      </c>
    </row>
    <row r="264" spans="1:35">
      <c r="A264" t="s">
        <v>59</v>
      </c>
      <c r="B264" t="s">
        <v>22</v>
      </c>
      <c r="C264">
        <v>256</v>
      </c>
      <c r="D264">
        <f t="shared" ref="D264:P264" si="312">C264+347</f>
        <v>603</v>
      </c>
      <c r="E264">
        <f t="shared" si="312"/>
        <v>950</v>
      </c>
      <c r="F264">
        <f t="shared" si="312"/>
        <v>1297</v>
      </c>
      <c r="G264">
        <f t="shared" si="312"/>
        <v>1644</v>
      </c>
      <c r="H264">
        <f t="shared" si="312"/>
        <v>1991</v>
      </c>
      <c r="I264">
        <f t="shared" si="312"/>
        <v>2338</v>
      </c>
      <c r="J264">
        <f t="shared" si="312"/>
        <v>2685</v>
      </c>
      <c r="K264">
        <f t="shared" si="312"/>
        <v>3032</v>
      </c>
      <c r="L264">
        <f t="shared" si="312"/>
        <v>3379</v>
      </c>
      <c r="M264">
        <f t="shared" si="312"/>
        <v>3726</v>
      </c>
      <c r="N264">
        <f t="shared" si="312"/>
        <v>4073</v>
      </c>
      <c r="O264">
        <f t="shared" si="312"/>
        <v>4420</v>
      </c>
      <c r="P264">
        <f t="shared" si="312"/>
        <v>4767</v>
      </c>
      <c r="S264">
        <f t="shared" si="244"/>
        <v>0.63473684210526315</v>
      </c>
      <c r="U264">
        <f t="shared" si="304"/>
        <v>0.82571572074334509</v>
      </c>
      <c r="W264">
        <f t="shared" si="258"/>
        <v>0.88555408970976257</v>
      </c>
    </row>
    <row r="265" spans="1:35">
      <c r="A265" t="s">
        <v>59</v>
      </c>
      <c r="B265" t="s">
        <v>21</v>
      </c>
      <c r="C265">
        <v>257</v>
      </c>
      <c r="D265">
        <f t="shared" ref="D265:P265" si="313">C265+347</f>
        <v>604</v>
      </c>
      <c r="E265">
        <f t="shared" si="313"/>
        <v>951</v>
      </c>
      <c r="F265">
        <f t="shared" si="313"/>
        <v>1298</v>
      </c>
      <c r="G265">
        <f t="shared" si="313"/>
        <v>1645</v>
      </c>
      <c r="H265">
        <f t="shared" si="313"/>
        <v>1992</v>
      </c>
      <c r="I265">
        <f t="shared" si="313"/>
        <v>2339</v>
      </c>
      <c r="J265">
        <f t="shared" si="313"/>
        <v>2686</v>
      </c>
      <c r="K265">
        <f t="shared" si="313"/>
        <v>3033</v>
      </c>
      <c r="L265">
        <f t="shared" si="313"/>
        <v>3380</v>
      </c>
      <c r="M265">
        <f t="shared" si="313"/>
        <v>3727</v>
      </c>
      <c r="N265">
        <f t="shared" si="313"/>
        <v>4074</v>
      </c>
      <c r="O265">
        <f t="shared" si="313"/>
        <v>4421</v>
      </c>
      <c r="P265">
        <f t="shared" si="313"/>
        <v>4768</v>
      </c>
      <c r="S265">
        <f t="shared" si="244"/>
        <v>0.63512092534174558</v>
      </c>
      <c r="U265">
        <f t="shared" si="304"/>
        <v>0.82580321285140568</v>
      </c>
      <c r="W265">
        <f t="shared" si="258"/>
        <v>0.88559182327728325</v>
      </c>
    </row>
    <row r="266" spans="1:35">
      <c r="A266" t="s">
        <v>59</v>
      </c>
      <c r="B266" t="s">
        <v>20</v>
      </c>
      <c r="C266">
        <v>258</v>
      </c>
      <c r="D266">
        <f t="shared" ref="D266:P266" si="314">C266+347</f>
        <v>605</v>
      </c>
      <c r="E266">
        <f t="shared" si="314"/>
        <v>952</v>
      </c>
      <c r="F266">
        <f t="shared" si="314"/>
        <v>1299</v>
      </c>
      <c r="G266">
        <f t="shared" si="314"/>
        <v>1646</v>
      </c>
      <c r="H266">
        <f t="shared" si="314"/>
        <v>1993</v>
      </c>
      <c r="I266">
        <f t="shared" si="314"/>
        <v>2340</v>
      </c>
      <c r="J266">
        <f t="shared" si="314"/>
        <v>2687</v>
      </c>
      <c r="K266">
        <f t="shared" si="314"/>
        <v>3034</v>
      </c>
      <c r="L266">
        <f t="shared" si="314"/>
        <v>3381</v>
      </c>
      <c r="M266">
        <f t="shared" si="314"/>
        <v>3728</v>
      </c>
      <c r="N266">
        <f t="shared" si="314"/>
        <v>4075</v>
      </c>
      <c r="O266">
        <f t="shared" si="314"/>
        <v>4422</v>
      </c>
      <c r="P266">
        <f t="shared" si="314"/>
        <v>4769</v>
      </c>
      <c r="U266">
        <f t="shared" si="304"/>
        <v>0.82589061716006018</v>
      </c>
      <c r="W266">
        <f t="shared" si="258"/>
        <v>0.88562953197099537</v>
      </c>
    </row>
    <row r="267" spans="1:35">
      <c r="A267" t="s">
        <v>59</v>
      </c>
      <c r="B267" t="s">
        <v>19</v>
      </c>
      <c r="C267">
        <v>259</v>
      </c>
      <c r="D267">
        <f t="shared" ref="D267:P267" si="315">C267+347</f>
        <v>606</v>
      </c>
      <c r="E267">
        <f t="shared" si="315"/>
        <v>953</v>
      </c>
      <c r="F267">
        <f t="shared" si="315"/>
        <v>1300</v>
      </c>
      <c r="G267">
        <f t="shared" si="315"/>
        <v>1647</v>
      </c>
      <c r="H267">
        <f t="shared" si="315"/>
        <v>1994</v>
      </c>
      <c r="I267">
        <f t="shared" si="315"/>
        <v>2341</v>
      </c>
      <c r="J267">
        <f t="shared" si="315"/>
        <v>2688</v>
      </c>
      <c r="K267">
        <f t="shared" si="315"/>
        <v>3035</v>
      </c>
      <c r="L267">
        <f t="shared" si="315"/>
        <v>3382</v>
      </c>
      <c r="M267">
        <f t="shared" si="315"/>
        <v>3729</v>
      </c>
      <c r="N267">
        <f t="shared" si="315"/>
        <v>4076</v>
      </c>
      <c r="O267">
        <f t="shared" si="315"/>
        <v>4423</v>
      </c>
      <c r="P267">
        <f t="shared" si="315"/>
        <v>4770</v>
      </c>
    </row>
    <row r="268" spans="1:35">
      <c r="A268" t="s">
        <v>59</v>
      </c>
      <c r="B268" t="s">
        <v>18</v>
      </c>
      <c r="C268">
        <v>260</v>
      </c>
      <c r="D268">
        <f t="shared" ref="D268:P268" si="316">C268+347</f>
        <v>607</v>
      </c>
      <c r="E268">
        <f t="shared" si="316"/>
        <v>954</v>
      </c>
      <c r="F268">
        <f t="shared" si="316"/>
        <v>1301</v>
      </c>
      <c r="G268">
        <f t="shared" si="316"/>
        <v>1648</v>
      </c>
      <c r="H268">
        <f t="shared" si="316"/>
        <v>1995</v>
      </c>
      <c r="I268">
        <f t="shared" si="316"/>
        <v>2342</v>
      </c>
      <c r="J268">
        <f t="shared" si="316"/>
        <v>2689</v>
      </c>
      <c r="K268">
        <f t="shared" si="316"/>
        <v>3036</v>
      </c>
      <c r="L268">
        <f t="shared" si="316"/>
        <v>3383</v>
      </c>
      <c r="M268">
        <f t="shared" si="316"/>
        <v>3730</v>
      </c>
      <c r="N268">
        <f t="shared" si="316"/>
        <v>4077</v>
      </c>
      <c r="O268">
        <f t="shared" si="316"/>
        <v>4424</v>
      </c>
      <c r="P268">
        <f t="shared" si="316"/>
        <v>4771</v>
      </c>
      <c r="S268">
        <f t="shared" ref="S268:S320" si="317">D268/E268</f>
        <v>0.63626834381551367</v>
      </c>
      <c r="W268">
        <f t="shared" si="258"/>
        <v>0.88570487483530957</v>
      </c>
    </row>
    <row r="269" spans="1:35">
      <c r="A269" t="s">
        <v>59</v>
      </c>
      <c r="B269" t="s">
        <v>17</v>
      </c>
      <c r="C269">
        <v>261</v>
      </c>
      <c r="D269">
        <f t="shared" ref="D269:P269" si="318">C269+347</f>
        <v>608</v>
      </c>
      <c r="E269">
        <f t="shared" si="318"/>
        <v>955</v>
      </c>
      <c r="F269">
        <f t="shared" si="318"/>
        <v>1302</v>
      </c>
      <c r="G269">
        <f t="shared" si="318"/>
        <v>1649</v>
      </c>
      <c r="H269">
        <f t="shared" si="318"/>
        <v>1996</v>
      </c>
      <c r="I269">
        <f t="shared" si="318"/>
        <v>2343</v>
      </c>
      <c r="J269">
        <f t="shared" si="318"/>
        <v>2690</v>
      </c>
      <c r="K269">
        <f t="shared" si="318"/>
        <v>3037</v>
      </c>
      <c r="L269">
        <f t="shared" si="318"/>
        <v>3384</v>
      </c>
      <c r="M269">
        <f t="shared" si="318"/>
        <v>3731</v>
      </c>
      <c r="N269">
        <f t="shared" si="318"/>
        <v>4078</v>
      </c>
      <c r="O269">
        <f t="shared" si="318"/>
        <v>4425</v>
      </c>
      <c r="P269">
        <f t="shared" si="318"/>
        <v>4772</v>
      </c>
      <c r="S269">
        <f t="shared" si="317"/>
        <v>0.63664921465968582</v>
      </c>
      <c r="U269">
        <f t="shared" ref="U269:U278" si="319">G269/H269</f>
        <v>0.8261523046092184</v>
      </c>
      <c r="W269">
        <f t="shared" si="258"/>
        <v>0.88574250905498852</v>
      </c>
    </row>
    <row r="270" spans="1:35">
      <c r="A270" t="s">
        <v>60</v>
      </c>
      <c r="B270" t="s">
        <v>16</v>
      </c>
      <c r="C270">
        <v>262</v>
      </c>
      <c r="D270">
        <f t="shared" ref="D270:P270" si="320">C270+347</f>
        <v>609</v>
      </c>
      <c r="E270">
        <f t="shared" si="320"/>
        <v>956</v>
      </c>
      <c r="F270">
        <f t="shared" si="320"/>
        <v>1303</v>
      </c>
      <c r="G270">
        <f t="shared" si="320"/>
        <v>1650</v>
      </c>
      <c r="H270">
        <f t="shared" si="320"/>
        <v>1997</v>
      </c>
      <c r="I270">
        <f t="shared" si="320"/>
        <v>2344</v>
      </c>
      <c r="J270">
        <f t="shared" si="320"/>
        <v>2691</v>
      </c>
      <c r="K270">
        <f t="shared" si="320"/>
        <v>3038</v>
      </c>
      <c r="L270">
        <f t="shared" si="320"/>
        <v>3385</v>
      </c>
      <c r="M270">
        <f t="shared" si="320"/>
        <v>3732</v>
      </c>
      <c r="N270">
        <f t="shared" si="320"/>
        <v>4079</v>
      </c>
      <c r="O270">
        <f t="shared" si="320"/>
        <v>4426</v>
      </c>
      <c r="P270">
        <f t="shared" si="320"/>
        <v>4773</v>
      </c>
      <c r="S270">
        <f t="shared" si="317"/>
        <v>0.63702928870292885</v>
      </c>
      <c r="U270">
        <f t="shared" si="319"/>
        <v>0.82623935903855783</v>
      </c>
      <c r="W270">
        <f t="shared" si="258"/>
        <v>0.8857801184990125</v>
      </c>
    </row>
    <row r="271" spans="1:35">
      <c r="A271" t="s">
        <v>60</v>
      </c>
      <c r="B271" t="s">
        <v>15</v>
      </c>
      <c r="C271">
        <v>263</v>
      </c>
      <c r="D271">
        <f t="shared" ref="D271:P271" si="321">C271+347</f>
        <v>610</v>
      </c>
      <c r="E271">
        <f t="shared" si="321"/>
        <v>957</v>
      </c>
      <c r="F271">
        <f t="shared" si="321"/>
        <v>1304</v>
      </c>
      <c r="G271">
        <f t="shared" si="321"/>
        <v>1651</v>
      </c>
      <c r="H271">
        <f t="shared" si="321"/>
        <v>1998</v>
      </c>
      <c r="I271">
        <f t="shared" si="321"/>
        <v>2345</v>
      </c>
      <c r="J271">
        <f t="shared" si="321"/>
        <v>2692</v>
      </c>
      <c r="K271">
        <f t="shared" si="321"/>
        <v>3039</v>
      </c>
      <c r="L271">
        <f t="shared" si="321"/>
        <v>3386</v>
      </c>
      <c r="M271">
        <f t="shared" si="321"/>
        <v>3733</v>
      </c>
      <c r="N271">
        <f t="shared" si="321"/>
        <v>4080</v>
      </c>
      <c r="O271">
        <f t="shared" si="321"/>
        <v>4427</v>
      </c>
      <c r="P271">
        <f t="shared" si="321"/>
        <v>4774</v>
      </c>
      <c r="S271">
        <f t="shared" si="317"/>
        <v>0.63740856844305116</v>
      </c>
      <c r="U271">
        <f t="shared" si="319"/>
        <v>0.8263263263263263</v>
      </c>
      <c r="W271">
        <f t="shared" si="258"/>
        <v>0.88581770319183939</v>
      </c>
    </row>
    <row r="272" spans="1:35">
      <c r="A272" t="s">
        <v>60</v>
      </c>
      <c r="B272" t="s">
        <v>14</v>
      </c>
      <c r="C272">
        <v>264</v>
      </c>
      <c r="D272">
        <f t="shared" ref="D272:P272" si="322">C272+347</f>
        <v>611</v>
      </c>
      <c r="E272">
        <f t="shared" si="322"/>
        <v>958</v>
      </c>
      <c r="F272">
        <f t="shared" si="322"/>
        <v>1305</v>
      </c>
      <c r="G272">
        <f t="shared" si="322"/>
        <v>1652</v>
      </c>
      <c r="H272">
        <f t="shared" si="322"/>
        <v>1999</v>
      </c>
      <c r="I272">
        <f t="shared" si="322"/>
        <v>2346</v>
      </c>
      <c r="J272">
        <f t="shared" si="322"/>
        <v>2693</v>
      </c>
      <c r="K272">
        <f t="shared" si="322"/>
        <v>3040</v>
      </c>
      <c r="L272">
        <f t="shared" si="322"/>
        <v>3387</v>
      </c>
      <c r="M272">
        <f t="shared" si="322"/>
        <v>3734</v>
      </c>
      <c r="N272">
        <f t="shared" si="322"/>
        <v>4081</v>
      </c>
      <c r="O272">
        <f t="shared" si="322"/>
        <v>4428</v>
      </c>
      <c r="P272">
        <f t="shared" si="322"/>
        <v>4775</v>
      </c>
      <c r="S272">
        <f t="shared" si="317"/>
        <v>0.63778705636743216</v>
      </c>
      <c r="U272">
        <f t="shared" si="319"/>
        <v>0.82641320660330164</v>
      </c>
      <c r="W272">
        <f t="shared" si="258"/>
        <v>0.88585526315789476</v>
      </c>
    </row>
    <row r="273" spans="1:35">
      <c r="A273" t="s">
        <v>60</v>
      </c>
      <c r="B273" t="s">
        <v>25</v>
      </c>
      <c r="C273">
        <v>265</v>
      </c>
      <c r="D273">
        <f t="shared" ref="D273:P273" si="323">C273+347</f>
        <v>612</v>
      </c>
      <c r="E273">
        <f t="shared" si="323"/>
        <v>959</v>
      </c>
      <c r="F273">
        <f t="shared" si="323"/>
        <v>1306</v>
      </c>
      <c r="G273">
        <f t="shared" si="323"/>
        <v>1653</v>
      </c>
      <c r="H273">
        <f t="shared" si="323"/>
        <v>2000</v>
      </c>
      <c r="I273">
        <f t="shared" si="323"/>
        <v>2347</v>
      </c>
      <c r="J273">
        <f t="shared" si="323"/>
        <v>2694</v>
      </c>
      <c r="K273">
        <f t="shared" si="323"/>
        <v>3041</v>
      </c>
      <c r="L273">
        <f t="shared" si="323"/>
        <v>3388</v>
      </c>
      <c r="M273">
        <f t="shared" si="323"/>
        <v>3735</v>
      </c>
      <c r="N273">
        <f t="shared" si="323"/>
        <v>4082</v>
      </c>
      <c r="O273">
        <f t="shared" si="323"/>
        <v>4429</v>
      </c>
      <c r="P273">
        <f t="shared" si="323"/>
        <v>4776</v>
      </c>
      <c r="R273" t="str">
        <f>A273</f>
        <v>2013年</v>
      </c>
      <c r="S273">
        <f t="shared" si="317"/>
        <v>0.63816475495307612</v>
      </c>
      <c r="T273">
        <f>AVERAGE(S279:S284)</f>
        <v>0.64145371214820979</v>
      </c>
      <c r="U273">
        <f t="shared" si="319"/>
        <v>0.82650000000000001</v>
      </c>
      <c r="V273">
        <f>AVERAGE(U279:U284)</f>
        <v>0.82727716677495167</v>
      </c>
      <c r="W273">
        <f t="shared" si="258"/>
        <v>0.88589279842157187</v>
      </c>
      <c r="X273">
        <f>AVERAGE(W279:W284)</f>
        <v>0.88621081854971051</v>
      </c>
      <c r="Z273">
        <f>SUM(D279:D284,G279:G284)/SUM(E279:E284,H279:H284)</f>
        <v>0.76680107526881724</v>
      </c>
      <c r="AA273">
        <f>SUM(D279:D284,G279:G284,M279:M284)/SUM(E279:E284,H279:H284,N279:N284)</f>
        <v>0.85268520483973675</v>
      </c>
      <c r="AB273">
        <f>AVERAGE(S279:U284)</f>
        <v>0.73436543946158084</v>
      </c>
      <c r="AC273">
        <f>AVERAGE(S279:W284)</f>
        <v>0.79130745661962942</v>
      </c>
      <c r="AE273">
        <f>SUM(J279:J284,M279:M284,P279:P284)</f>
        <v>67383</v>
      </c>
      <c r="AF273">
        <f>SUM(D279:D284,G279:G284,P279:P284)</f>
        <v>42399</v>
      </c>
      <c r="AG273">
        <f>SUM(E279:E284,H279:H284)</f>
        <v>17856</v>
      </c>
      <c r="AH273">
        <f>SUM($D279:$D280,$G279:$G280,$P279:$P280)</f>
        <v>14121</v>
      </c>
      <c r="AI273">
        <f>SUM($D279:$D283,$G279:$G283,$P279:$P283)</f>
        <v>35325</v>
      </c>
    </row>
    <row r="274" spans="1:35">
      <c r="A274" t="s">
        <v>60</v>
      </c>
      <c r="B274" t="s">
        <v>24</v>
      </c>
      <c r="C274">
        <v>266</v>
      </c>
      <c r="D274">
        <f t="shared" ref="D274:P274" si="324">C274+347</f>
        <v>613</v>
      </c>
      <c r="E274">
        <f t="shared" si="324"/>
        <v>960</v>
      </c>
      <c r="F274">
        <f t="shared" si="324"/>
        <v>1307</v>
      </c>
      <c r="G274">
        <f t="shared" si="324"/>
        <v>1654</v>
      </c>
      <c r="H274">
        <f t="shared" si="324"/>
        <v>2001</v>
      </c>
      <c r="I274">
        <f t="shared" si="324"/>
        <v>2348</v>
      </c>
      <c r="J274">
        <f t="shared" si="324"/>
        <v>2695</v>
      </c>
      <c r="K274">
        <f t="shared" si="324"/>
        <v>3042</v>
      </c>
      <c r="L274">
        <f t="shared" si="324"/>
        <v>3389</v>
      </c>
      <c r="M274">
        <f t="shared" si="324"/>
        <v>3736</v>
      </c>
      <c r="N274">
        <f t="shared" si="324"/>
        <v>4083</v>
      </c>
      <c r="O274">
        <f t="shared" si="324"/>
        <v>4430</v>
      </c>
      <c r="P274">
        <f t="shared" si="324"/>
        <v>4777</v>
      </c>
      <c r="S274">
        <f t="shared" si="317"/>
        <v>0.63854166666666667</v>
      </c>
      <c r="U274">
        <f t="shared" si="319"/>
        <v>0.82658670664667666</v>
      </c>
      <c r="W274">
        <f t="shared" si="258"/>
        <v>0.88593030900723213</v>
      </c>
    </row>
    <row r="275" spans="1:35">
      <c r="A275" t="s">
        <v>60</v>
      </c>
      <c r="B275" t="s">
        <v>23</v>
      </c>
      <c r="C275">
        <v>267</v>
      </c>
      <c r="D275">
        <f t="shared" ref="D275:P275" si="325">C275+347</f>
        <v>614</v>
      </c>
      <c r="E275">
        <f t="shared" si="325"/>
        <v>961</v>
      </c>
      <c r="F275">
        <f t="shared" si="325"/>
        <v>1308</v>
      </c>
      <c r="G275">
        <f t="shared" si="325"/>
        <v>1655</v>
      </c>
      <c r="H275">
        <f t="shared" si="325"/>
        <v>2002</v>
      </c>
      <c r="I275">
        <f t="shared" si="325"/>
        <v>2349</v>
      </c>
      <c r="J275">
        <f t="shared" si="325"/>
        <v>2696</v>
      </c>
      <c r="K275">
        <f t="shared" si="325"/>
        <v>3043</v>
      </c>
      <c r="L275">
        <f t="shared" si="325"/>
        <v>3390</v>
      </c>
      <c r="M275">
        <f t="shared" si="325"/>
        <v>3737</v>
      </c>
      <c r="N275">
        <f t="shared" si="325"/>
        <v>4084</v>
      </c>
      <c r="O275">
        <f t="shared" si="325"/>
        <v>4431</v>
      </c>
      <c r="P275">
        <f t="shared" si="325"/>
        <v>4778</v>
      </c>
      <c r="S275">
        <f t="shared" si="317"/>
        <v>0.63891779396462023</v>
      </c>
      <c r="U275">
        <f t="shared" si="319"/>
        <v>0.82667332667332671</v>
      </c>
      <c r="W275">
        <f t="shared" si="258"/>
        <v>0.88596779493920474</v>
      </c>
    </row>
    <row r="276" spans="1:35">
      <c r="A276" t="s">
        <v>60</v>
      </c>
      <c r="B276" t="s">
        <v>22</v>
      </c>
      <c r="C276">
        <v>268</v>
      </c>
      <c r="D276">
        <f t="shared" ref="D276:P276" si="326">C276+347</f>
        <v>615</v>
      </c>
      <c r="E276">
        <f t="shared" si="326"/>
        <v>962</v>
      </c>
      <c r="F276">
        <f t="shared" si="326"/>
        <v>1309</v>
      </c>
      <c r="G276">
        <f t="shared" si="326"/>
        <v>1656</v>
      </c>
      <c r="H276">
        <f t="shared" si="326"/>
        <v>2003</v>
      </c>
      <c r="I276">
        <f t="shared" si="326"/>
        <v>2350</v>
      </c>
      <c r="J276">
        <f t="shared" si="326"/>
        <v>2697</v>
      </c>
      <c r="K276">
        <f t="shared" si="326"/>
        <v>3044</v>
      </c>
      <c r="L276">
        <f t="shared" si="326"/>
        <v>3391</v>
      </c>
      <c r="M276">
        <f t="shared" si="326"/>
        <v>3738</v>
      </c>
      <c r="N276">
        <f t="shared" si="326"/>
        <v>4085</v>
      </c>
      <c r="O276">
        <f t="shared" si="326"/>
        <v>4432</v>
      </c>
      <c r="P276">
        <f t="shared" si="326"/>
        <v>4779</v>
      </c>
      <c r="S276">
        <f t="shared" si="317"/>
        <v>0.63929313929313925</v>
      </c>
      <c r="U276">
        <f t="shared" si="319"/>
        <v>0.8267598602096855</v>
      </c>
      <c r="W276">
        <f t="shared" si="258"/>
        <v>0.88600525624178716</v>
      </c>
    </row>
    <row r="277" spans="1:35">
      <c r="A277" t="s">
        <v>60</v>
      </c>
      <c r="B277" t="s">
        <v>21</v>
      </c>
      <c r="C277">
        <v>269</v>
      </c>
      <c r="D277">
        <f t="shared" ref="D277:P277" si="327">C277+347</f>
        <v>616</v>
      </c>
      <c r="E277">
        <f t="shared" si="327"/>
        <v>963</v>
      </c>
      <c r="F277">
        <f t="shared" si="327"/>
        <v>1310</v>
      </c>
      <c r="G277">
        <f t="shared" si="327"/>
        <v>1657</v>
      </c>
      <c r="H277">
        <f t="shared" si="327"/>
        <v>2004</v>
      </c>
      <c r="I277">
        <f t="shared" si="327"/>
        <v>2351</v>
      </c>
      <c r="J277">
        <f t="shared" si="327"/>
        <v>2698</v>
      </c>
      <c r="K277">
        <f t="shared" si="327"/>
        <v>3045</v>
      </c>
      <c r="L277">
        <f t="shared" si="327"/>
        <v>3392</v>
      </c>
      <c r="M277">
        <f t="shared" si="327"/>
        <v>3739</v>
      </c>
      <c r="N277">
        <f t="shared" si="327"/>
        <v>4086</v>
      </c>
      <c r="O277">
        <f t="shared" si="327"/>
        <v>4433</v>
      </c>
      <c r="P277">
        <f t="shared" si="327"/>
        <v>4780</v>
      </c>
      <c r="S277">
        <f t="shared" si="317"/>
        <v>0.63966770508826587</v>
      </c>
      <c r="U277">
        <f t="shared" si="319"/>
        <v>0.82684630738522957</v>
      </c>
      <c r="W277">
        <f t="shared" si="258"/>
        <v>0.88604269293924465</v>
      </c>
    </row>
    <row r="278" spans="1:35">
      <c r="A278" t="s">
        <v>60</v>
      </c>
      <c r="B278" t="s">
        <v>20</v>
      </c>
      <c r="C278">
        <v>270</v>
      </c>
      <c r="D278">
        <f t="shared" ref="D278:P278" si="328">C278+347</f>
        <v>617</v>
      </c>
      <c r="E278">
        <f t="shared" si="328"/>
        <v>964</v>
      </c>
      <c r="F278">
        <f t="shared" si="328"/>
        <v>1311</v>
      </c>
      <c r="G278">
        <f t="shared" si="328"/>
        <v>1658</v>
      </c>
      <c r="H278">
        <f t="shared" si="328"/>
        <v>2005</v>
      </c>
      <c r="I278">
        <f t="shared" si="328"/>
        <v>2352</v>
      </c>
      <c r="J278">
        <f t="shared" si="328"/>
        <v>2699</v>
      </c>
      <c r="K278">
        <f t="shared" si="328"/>
        <v>3046</v>
      </c>
      <c r="L278">
        <f t="shared" si="328"/>
        <v>3393</v>
      </c>
      <c r="M278">
        <f t="shared" si="328"/>
        <v>3740</v>
      </c>
      <c r="N278">
        <f t="shared" si="328"/>
        <v>4087</v>
      </c>
      <c r="O278">
        <f t="shared" si="328"/>
        <v>4434</v>
      </c>
      <c r="P278">
        <f t="shared" si="328"/>
        <v>4781</v>
      </c>
      <c r="S278">
        <f t="shared" si="317"/>
        <v>0.64004149377593356</v>
      </c>
      <c r="U278">
        <f t="shared" si="319"/>
        <v>0.82693266832917711</v>
      </c>
      <c r="W278">
        <f t="shared" ref="W278:W320" si="329">J278/K278</f>
        <v>0.88608010505581092</v>
      </c>
    </row>
    <row r="279" spans="1:35">
      <c r="A279" t="s">
        <v>60</v>
      </c>
      <c r="B279" t="s">
        <v>19</v>
      </c>
      <c r="C279">
        <v>271</v>
      </c>
      <c r="D279">
        <f t="shared" ref="D279:P279" si="330">C279+347</f>
        <v>618</v>
      </c>
      <c r="E279">
        <f t="shared" si="330"/>
        <v>965</v>
      </c>
      <c r="F279">
        <f t="shared" si="330"/>
        <v>1312</v>
      </c>
      <c r="G279">
        <f t="shared" si="330"/>
        <v>1659</v>
      </c>
      <c r="H279">
        <f t="shared" si="330"/>
        <v>2006</v>
      </c>
      <c r="I279">
        <f t="shared" si="330"/>
        <v>2353</v>
      </c>
      <c r="J279">
        <f t="shared" si="330"/>
        <v>2700</v>
      </c>
      <c r="K279">
        <f t="shared" si="330"/>
        <v>3047</v>
      </c>
      <c r="L279">
        <f t="shared" si="330"/>
        <v>3394</v>
      </c>
      <c r="M279">
        <f t="shared" si="330"/>
        <v>3741</v>
      </c>
      <c r="N279">
        <f t="shared" si="330"/>
        <v>4088</v>
      </c>
      <c r="O279">
        <f t="shared" si="330"/>
        <v>4435</v>
      </c>
      <c r="P279">
        <f t="shared" si="330"/>
        <v>4782</v>
      </c>
      <c r="S279">
        <f t="shared" si="317"/>
        <v>0.64041450777202069</v>
      </c>
      <c r="W279">
        <f t="shared" si="329"/>
        <v>0.88611749261568751</v>
      </c>
    </row>
    <row r="280" spans="1:35">
      <c r="A280" t="s">
        <v>60</v>
      </c>
      <c r="B280" t="s">
        <v>18</v>
      </c>
      <c r="C280">
        <v>272</v>
      </c>
      <c r="D280">
        <f t="shared" ref="D280:P280" si="331">C280+347</f>
        <v>619</v>
      </c>
      <c r="E280">
        <f t="shared" si="331"/>
        <v>966</v>
      </c>
      <c r="F280">
        <f t="shared" si="331"/>
        <v>1313</v>
      </c>
      <c r="G280">
        <f t="shared" si="331"/>
        <v>1660</v>
      </c>
      <c r="H280">
        <f t="shared" si="331"/>
        <v>2007</v>
      </c>
      <c r="I280">
        <f t="shared" si="331"/>
        <v>2354</v>
      </c>
      <c r="J280">
        <f t="shared" si="331"/>
        <v>2701</v>
      </c>
      <c r="K280">
        <f t="shared" si="331"/>
        <v>3048</v>
      </c>
      <c r="L280">
        <f t="shared" si="331"/>
        <v>3395</v>
      </c>
      <c r="M280">
        <f t="shared" si="331"/>
        <v>3742</v>
      </c>
      <c r="N280">
        <f t="shared" si="331"/>
        <v>4089</v>
      </c>
      <c r="O280">
        <f t="shared" si="331"/>
        <v>4436</v>
      </c>
      <c r="P280">
        <f t="shared" si="331"/>
        <v>4783</v>
      </c>
      <c r="U280">
        <f t="shared" ref="U280:U290" si="332">G280/H280</f>
        <v>0.82710513203786751</v>
      </c>
      <c r="W280">
        <f t="shared" si="329"/>
        <v>0.88615485564304464</v>
      </c>
    </row>
    <row r="281" spans="1:35">
      <c r="A281" t="s">
        <v>60</v>
      </c>
      <c r="B281" t="s">
        <v>17</v>
      </c>
      <c r="C281">
        <v>273</v>
      </c>
      <c r="D281">
        <f t="shared" ref="D281:P281" si="333">C281+347</f>
        <v>620</v>
      </c>
      <c r="E281">
        <f t="shared" si="333"/>
        <v>967</v>
      </c>
      <c r="F281">
        <f t="shared" si="333"/>
        <v>1314</v>
      </c>
      <c r="G281">
        <f t="shared" si="333"/>
        <v>1661</v>
      </c>
      <c r="H281">
        <f t="shared" si="333"/>
        <v>2008</v>
      </c>
      <c r="I281">
        <f t="shared" si="333"/>
        <v>2355</v>
      </c>
      <c r="J281">
        <f t="shared" si="333"/>
        <v>2702</v>
      </c>
      <c r="K281">
        <f t="shared" si="333"/>
        <v>3049</v>
      </c>
      <c r="L281">
        <f t="shared" si="333"/>
        <v>3396</v>
      </c>
      <c r="M281">
        <f t="shared" si="333"/>
        <v>3743</v>
      </c>
      <c r="N281">
        <f t="shared" si="333"/>
        <v>4090</v>
      </c>
      <c r="O281">
        <f t="shared" si="333"/>
        <v>4437</v>
      </c>
      <c r="P281">
        <f t="shared" si="333"/>
        <v>4784</v>
      </c>
      <c r="S281">
        <f t="shared" si="317"/>
        <v>0.64115822130299893</v>
      </c>
      <c r="U281">
        <f t="shared" si="332"/>
        <v>0.827191235059761</v>
      </c>
      <c r="W281">
        <f t="shared" si="329"/>
        <v>0.88619219416202033</v>
      </c>
    </row>
    <row r="282" spans="1:35">
      <c r="A282" t="s">
        <v>113</v>
      </c>
      <c r="B282" t="s">
        <v>16</v>
      </c>
      <c r="C282">
        <v>274</v>
      </c>
      <c r="D282">
        <f t="shared" ref="D282:P282" si="334">C282+347</f>
        <v>621</v>
      </c>
      <c r="E282">
        <f t="shared" si="334"/>
        <v>968</v>
      </c>
      <c r="F282">
        <f t="shared" si="334"/>
        <v>1315</v>
      </c>
      <c r="G282">
        <f t="shared" si="334"/>
        <v>1662</v>
      </c>
      <c r="H282">
        <f t="shared" si="334"/>
        <v>2009</v>
      </c>
      <c r="I282">
        <f t="shared" si="334"/>
        <v>2356</v>
      </c>
      <c r="J282">
        <f t="shared" si="334"/>
        <v>2703</v>
      </c>
      <c r="K282">
        <f t="shared" si="334"/>
        <v>3050</v>
      </c>
      <c r="L282">
        <f t="shared" si="334"/>
        <v>3397</v>
      </c>
      <c r="M282">
        <f t="shared" si="334"/>
        <v>3744</v>
      </c>
      <c r="N282">
        <f t="shared" si="334"/>
        <v>4091</v>
      </c>
      <c r="O282">
        <f t="shared" si="334"/>
        <v>4438</v>
      </c>
      <c r="P282">
        <f t="shared" si="334"/>
        <v>4785</v>
      </c>
      <c r="S282">
        <f t="shared" si="317"/>
        <v>0.64152892561983466</v>
      </c>
      <c r="U282">
        <f t="shared" si="332"/>
        <v>0.82727725236436034</v>
      </c>
      <c r="W282">
        <f t="shared" si="329"/>
        <v>0.88622950819672131</v>
      </c>
    </row>
    <row r="283" spans="1:35">
      <c r="A283" t="s">
        <v>113</v>
      </c>
      <c r="B283" t="s">
        <v>15</v>
      </c>
      <c r="C283">
        <v>275</v>
      </c>
      <c r="D283">
        <f t="shared" ref="D283:P283" si="335">C283+347</f>
        <v>622</v>
      </c>
      <c r="E283">
        <f t="shared" si="335"/>
        <v>969</v>
      </c>
      <c r="F283">
        <f t="shared" si="335"/>
        <v>1316</v>
      </c>
      <c r="G283">
        <f t="shared" si="335"/>
        <v>1663</v>
      </c>
      <c r="H283">
        <f t="shared" si="335"/>
        <v>2010</v>
      </c>
      <c r="I283">
        <f t="shared" si="335"/>
        <v>2357</v>
      </c>
      <c r="J283">
        <f t="shared" si="335"/>
        <v>2704</v>
      </c>
      <c r="K283">
        <f t="shared" si="335"/>
        <v>3051</v>
      </c>
      <c r="L283">
        <f t="shared" si="335"/>
        <v>3398</v>
      </c>
      <c r="M283">
        <f t="shared" si="335"/>
        <v>3745</v>
      </c>
      <c r="N283">
        <f t="shared" si="335"/>
        <v>4092</v>
      </c>
      <c r="O283">
        <f t="shared" si="335"/>
        <v>4439</v>
      </c>
      <c r="P283">
        <f t="shared" si="335"/>
        <v>4786</v>
      </c>
      <c r="S283">
        <f t="shared" si="317"/>
        <v>0.64189886480908154</v>
      </c>
      <c r="U283">
        <f t="shared" si="332"/>
        <v>0.82736318407960197</v>
      </c>
      <c r="W283">
        <f t="shared" si="329"/>
        <v>0.88626679777122253</v>
      </c>
    </row>
    <row r="284" spans="1:35">
      <c r="A284" t="s">
        <v>113</v>
      </c>
      <c r="B284" t="s">
        <v>14</v>
      </c>
      <c r="C284">
        <v>276</v>
      </c>
      <c r="D284">
        <f t="shared" ref="D284:P284" si="336">C284+347</f>
        <v>623</v>
      </c>
      <c r="E284">
        <f t="shared" si="336"/>
        <v>970</v>
      </c>
      <c r="F284">
        <f t="shared" si="336"/>
        <v>1317</v>
      </c>
      <c r="G284">
        <f t="shared" si="336"/>
        <v>1664</v>
      </c>
      <c r="H284">
        <f t="shared" si="336"/>
        <v>2011</v>
      </c>
      <c r="I284">
        <f t="shared" si="336"/>
        <v>2358</v>
      </c>
      <c r="J284">
        <f t="shared" si="336"/>
        <v>2705</v>
      </c>
      <c r="K284">
        <f t="shared" si="336"/>
        <v>3052</v>
      </c>
      <c r="L284">
        <f t="shared" si="336"/>
        <v>3399</v>
      </c>
      <c r="M284">
        <f t="shared" si="336"/>
        <v>3746</v>
      </c>
      <c r="N284">
        <f t="shared" si="336"/>
        <v>4093</v>
      </c>
      <c r="O284">
        <f t="shared" si="336"/>
        <v>4440</v>
      </c>
      <c r="P284">
        <f t="shared" si="336"/>
        <v>4787</v>
      </c>
      <c r="S284">
        <f t="shared" si="317"/>
        <v>0.64226804123711345</v>
      </c>
      <c r="U284">
        <f t="shared" si="332"/>
        <v>0.82744903033316752</v>
      </c>
      <c r="W284">
        <f t="shared" si="329"/>
        <v>0.88630406290956754</v>
      </c>
    </row>
    <row r="285" spans="1:35">
      <c r="A285" t="s">
        <v>113</v>
      </c>
      <c r="B285" t="s">
        <v>25</v>
      </c>
      <c r="C285">
        <v>277</v>
      </c>
      <c r="D285">
        <f t="shared" ref="D285:P285" si="337">C285+347</f>
        <v>624</v>
      </c>
      <c r="E285">
        <f t="shared" si="337"/>
        <v>971</v>
      </c>
      <c r="F285">
        <f t="shared" si="337"/>
        <v>1318</v>
      </c>
      <c r="G285">
        <f t="shared" si="337"/>
        <v>1665</v>
      </c>
      <c r="H285">
        <f t="shared" si="337"/>
        <v>2012</v>
      </c>
      <c r="I285">
        <f t="shared" si="337"/>
        <v>2359</v>
      </c>
      <c r="J285">
        <f t="shared" si="337"/>
        <v>2706</v>
      </c>
      <c r="K285">
        <f t="shared" si="337"/>
        <v>3053</v>
      </c>
      <c r="L285">
        <f t="shared" si="337"/>
        <v>3400</v>
      </c>
      <c r="M285">
        <f t="shared" si="337"/>
        <v>3747</v>
      </c>
      <c r="N285">
        <f t="shared" si="337"/>
        <v>4094</v>
      </c>
      <c r="O285">
        <f t="shared" si="337"/>
        <v>4441</v>
      </c>
      <c r="P285">
        <f t="shared" si="337"/>
        <v>4788</v>
      </c>
      <c r="R285" t="str">
        <f>A285</f>
        <v>2014年</v>
      </c>
      <c r="S285">
        <f t="shared" si="317"/>
        <v>0.64263645726055618</v>
      </c>
      <c r="T285">
        <f>AVERAGE(S291:S296)</f>
        <v>0.64609846896971113</v>
      </c>
      <c r="U285">
        <f t="shared" si="332"/>
        <v>0.82753479125248508</v>
      </c>
      <c r="V285">
        <f>AVERAGE(U291:U296)</f>
        <v>0.82830273631210605</v>
      </c>
      <c r="W285">
        <f t="shared" si="329"/>
        <v>0.88634130363576813</v>
      </c>
      <c r="X285">
        <f>AVERAGE(W291:W296)</f>
        <v>0.88667535139776954</v>
      </c>
      <c r="Z285">
        <f>SUM(D291:D296,G291:G296)/SUM(E291:E296,H291:H296)</f>
        <v>0.76866666666666672</v>
      </c>
      <c r="AA285">
        <f>SUM(D291:D296,G291:G296,M291:M296)/SUM(E291:E296,H291:H296,N291:N296)</f>
        <v>0.85343189017951426</v>
      </c>
      <c r="AB285">
        <f>AVERAGE(S291:U296)</f>
        <v>0.74732306193770826</v>
      </c>
      <c r="AC285">
        <f>AVERAGE(S291:W296)</f>
        <v>0.79709173674487299</v>
      </c>
      <c r="AE285">
        <f>SUM(J291:J296,M291:M296,P291:P296)</f>
        <v>67599</v>
      </c>
      <c r="AF285">
        <f>SUM(D291:D296,G291:G296,P291:P296)</f>
        <v>42615</v>
      </c>
      <c r="AG285">
        <f>SUM(E291:E296,H291:H296)</f>
        <v>18000</v>
      </c>
      <c r="AH285">
        <f>SUM($D291:$D292,$G291:$G292,$P291:$P292)</f>
        <v>14193</v>
      </c>
      <c r="AI285">
        <f>SUM($D291:$D295,$G291:$G295,$P291:$P295)</f>
        <v>35505</v>
      </c>
    </row>
    <row r="286" spans="1:35">
      <c r="A286" t="s">
        <v>113</v>
      </c>
      <c r="B286" t="s">
        <v>24</v>
      </c>
      <c r="C286">
        <v>278</v>
      </c>
      <c r="D286">
        <f t="shared" ref="D286:P286" si="338">C286+347</f>
        <v>625</v>
      </c>
      <c r="E286">
        <f t="shared" si="338"/>
        <v>972</v>
      </c>
      <c r="F286">
        <f t="shared" si="338"/>
        <v>1319</v>
      </c>
      <c r="G286">
        <f t="shared" si="338"/>
        <v>1666</v>
      </c>
      <c r="H286">
        <f t="shared" si="338"/>
        <v>2013</v>
      </c>
      <c r="I286">
        <f t="shared" si="338"/>
        <v>2360</v>
      </c>
      <c r="J286">
        <f t="shared" si="338"/>
        <v>2707</v>
      </c>
      <c r="K286">
        <f t="shared" si="338"/>
        <v>3054</v>
      </c>
      <c r="L286">
        <f t="shared" si="338"/>
        <v>3401</v>
      </c>
      <c r="M286">
        <f t="shared" si="338"/>
        <v>3748</v>
      </c>
      <c r="N286">
        <f t="shared" si="338"/>
        <v>4095</v>
      </c>
      <c r="O286">
        <f t="shared" si="338"/>
        <v>4442</v>
      </c>
      <c r="P286">
        <f t="shared" si="338"/>
        <v>4789</v>
      </c>
      <c r="S286">
        <f t="shared" si="317"/>
        <v>0.64300411522633749</v>
      </c>
      <c r="U286">
        <f t="shared" si="332"/>
        <v>0.82762046696472924</v>
      </c>
      <c r="W286">
        <f t="shared" si="329"/>
        <v>0.8863785199738049</v>
      </c>
    </row>
    <row r="287" spans="1:35">
      <c r="A287" t="s">
        <v>113</v>
      </c>
      <c r="B287" t="s">
        <v>23</v>
      </c>
      <c r="C287">
        <v>279</v>
      </c>
      <c r="D287">
        <f t="shared" ref="D287:P287" si="339">C287+347</f>
        <v>626</v>
      </c>
      <c r="E287">
        <f t="shared" si="339"/>
        <v>973</v>
      </c>
      <c r="F287">
        <f t="shared" si="339"/>
        <v>1320</v>
      </c>
      <c r="G287">
        <f t="shared" si="339"/>
        <v>1667</v>
      </c>
      <c r="H287">
        <f t="shared" si="339"/>
        <v>2014</v>
      </c>
      <c r="I287">
        <f t="shared" si="339"/>
        <v>2361</v>
      </c>
      <c r="J287">
        <f t="shared" si="339"/>
        <v>2708</v>
      </c>
      <c r="K287">
        <f t="shared" si="339"/>
        <v>3055</v>
      </c>
      <c r="L287">
        <f t="shared" si="339"/>
        <v>3402</v>
      </c>
      <c r="M287">
        <f t="shared" si="339"/>
        <v>3749</v>
      </c>
      <c r="N287">
        <f t="shared" si="339"/>
        <v>4096</v>
      </c>
      <c r="O287">
        <f t="shared" si="339"/>
        <v>4443</v>
      </c>
      <c r="P287">
        <f t="shared" si="339"/>
        <v>4790</v>
      </c>
      <c r="S287">
        <f t="shared" si="317"/>
        <v>0.64337101747173686</v>
      </c>
      <c r="U287">
        <f t="shared" si="332"/>
        <v>0.82770605759682225</v>
      </c>
      <c r="W287">
        <f t="shared" si="329"/>
        <v>0.88641571194762681</v>
      </c>
    </row>
    <row r="288" spans="1:35">
      <c r="A288" t="s">
        <v>113</v>
      </c>
      <c r="B288" t="s">
        <v>22</v>
      </c>
      <c r="C288">
        <v>280</v>
      </c>
      <c r="D288">
        <f t="shared" ref="D288:P288" si="340">C288+347</f>
        <v>627</v>
      </c>
      <c r="E288">
        <f t="shared" si="340"/>
        <v>974</v>
      </c>
      <c r="F288">
        <f t="shared" si="340"/>
        <v>1321</v>
      </c>
      <c r="G288">
        <f t="shared" si="340"/>
        <v>1668</v>
      </c>
      <c r="H288">
        <f t="shared" si="340"/>
        <v>2015</v>
      </c>
      <c r="I288">
        <f t="shared" si="340"/>
        <v>2362</v>
      </c>
      <c r="J288">
        <f t="shared" si="340"/>
        <v>2709</v>
      </c>
      <c r="K288">
        <f t="shared" si="340"/>
        <v>3056</v>
      </c>
      <c r="L288">
        <f t="shared" si="340"/>
        <v>3403</v>
      </c>
      <c r="M288">
        <f t="shared" si="340"/>
        <v>3750</v>
      </c>
      <c r="N288">
        <f t="shared" si="340"/>
        <v>4097</v>
      </c>
      <c r="O288">
        <f t="shared" si="340"/>
        <v>4444</v>
      </c>
      <c r="P288">
        <f t="shared" si="340"/>
        <v>4791</v>
      </c>
      <c r="S288">
        <f t="shared" si="317"/>
        <v>0.64373716632443534</v>
      </c>
      <c r="U288">
        <f t="shared" si="332"/>
        <v>0.82779156327543424</v>
      </c>
      <c r="W288">
        <f t="shared" si="329"/>
        <v>0.88645287958115182</v>
      </c>
    </row>
    <row r="289" spans="1:35">
      <c r="A289" t="s">
        <v>113</v>
      </c>
      <c r="B289" t="s">
        <v>21</v>
      </c>
      <c r="C289">
        <v>281</v>
      </c>
      <c r="D289">
        <f t="shared" ref="D289:P289" si="341">C289+347</f>
        <v>628</v>
      </c>
      <c r="E289">
        <f t="shared" si="341"/>
        <v>975</v>
      </c>
      <c r="F289">
        <f t="shared" si="341"/>
        <v>1322</v>
      </c>
      <c r="G289">
        <f t="shared" si="341"/>
        <v>1669</v>
      </c>
      <c r="H289">
        <f t="shared" si="341"/>
        <v>2016</v>
      </c>
      <c r="I289">
        <f t="shared" si="341"/>
        <v>2363</v>
      </c>
      <c r="J289">
        <f t="shared" si="341"/>
        <v>2710</v>
      </c>
      <c r="K289">
        <f t="shared" si="341"/>
        <v>3057</v>
      </c>
      <c r="L289">
        <f t="shared" si="341"/>
        <v>3404</v>
      </c>
      <c r="M289">
        <f t="shared" si="341"/>
        <v>3751</v>
      </c>
      <c r="N289">
        <f t="shared" si="341"/>
        <v>4098</v>
      </c>
      <c r="O289">
        <f t="shared" si="341"/>
        <v>4445</v>
      </c>
      <c r="P289">
        <f t="shared" si="341"/>
        <v>4792</v>
      </c>
      <c r="S289">
        <f t="shared" si="317"/>
        <v>0.64410256410256406</v>
      </c>
      <c r="U289">
        <f t="shared" si="332"/>
        <v>0.82787698412698407</v>
      </c>
      <c r="W289">
        <f t="shared" si="329"/>
        <v>0.88649002289826628</v>
      </c>
    </row>
    <row r="290" spans="1:35">
      <c r="A290" t="s">
        <v>113</v>
      </c>
      <c r="B290" t="s">
        <v>20</v>
      </c>
      <c r="C290">
        <v>282</v>
      </c>
      <c r="D290">
        <f t="shared" ref="D290:P290" si="342">C290+347</f>
        <v>629</v>
      </c>
      <c r="E290">
        <f t="shared" si="342"/>
        <v>976</v>
      </c>
      <c r="F290">
        <f t="shared" si="342"/>
        <v>1323</v>
      </c>
      <c r="G290">
        <f t="shared" si="342"/>
        <v>1670</v>
      </c>
      <c r="H290">
        <f t="shared" si="342"/>
        <v>2017</v>
      </c>
      <c r="I290">
        <f t="shared" si="342"/>
        <v>2364</v>
      </c>
      <c r="J290">
        <f t="shared" si="342"/>
        <v>2711</v>
      </c>
      <c r="K290">
        <f t="shared" si="342"/>
        <v>3058</v>
      </c>
      <c r="L290">
        <f t="shared" si="342"/>
        <v>3405</v>
      </c>
      <c r="M290">
        <f t="shared" si="342"/>
        <v>3752</v>
      </c>
      <c r="N290">
        <f t="shared" si="342"/>
        <v>4099</v>
      </c>
      <c r="O290">
        <f t="shared" si="342"/>
        <v>4446</v>
      </c>
      <c r="P290">
        <f t="shared" si="342"/>
        <v>4793</v>
      </c>
      <c r="S290">
        <f t="shared" si="317"/>
        <v>0.64446721311475408</v>
      </c>
      <c r="U290">
        <f t="shared" si="332"/>
        <v>0.82796232027764005</v>
      </c>
      <c r="W290">
        <f t="shared" si="329"/>
        <v>0.88652714192282533</v>
      </c>
    </row>
    <row r="291" spans="1:35">
      <c r="A291" t="s">
        <v>113</v>
      </c>
      <c r="B291" t="s">
        <v>19</v>
      </c>
      <c r="C291">
        <v>283</v>
      </c>
      <c r="D291">
        <f t="shared" ref="D291:P291" si="343">C291+347</f>
        <v>630</v>
      </c>
      <c r="E291">
        <f t="shared" si="343"/>
        <v>977</v>
      </c>
      <c r="F291">
        <f t="shared" si="343"/>
        <v>1324</v>
      </c>
      <c r="G291">
        <f t="shared" si="343"/>
        <v>1671</v>
      </c>
      <c r="H291">
        <f t="shared" si="343"/>
        <v>2018</v>
      </c>
      <c r="I291">
        <f t="shared" si="343"/>
        <v>2365</v>
      </c>
      <c r="J291">
        <f t="shared" si="343"/>
        <v>2712</v>
      </c>
      <c r="K291">
        <f t="shared" si="343"/>
        <v>3059</v>
      </c>
      <c r="L291">
        <f t="shared" si="343"/>
        <v>3406</v>
      </c>
      <c r="M291">
        <f t="shared" si="343"/>
        <v>3753</v>
      </c>
      <c r="N291">
        <f t="shared" si="343"/>
        <v>4100</v>
      </c>
      <c r="O291">
        <f t="shared" si="343"/>
        <v>4447</v>
      </c>
      <c r="P291">
        <f t="shared" si="343"/>
        <v>4794</v>
      </c>
    </row>
    <row r="292" spans="1:35">
      <c r="A292" t="s">
        <v>113</v>
      </c>
      <c r="B292" t="s">
        <v>18</v>
      </c>
      <c r="C292">
        <v>284</v>
      </c>
      <c r="D292">
        <f t="shared" ref="D292:P292" si="344">C292+347</f>
        <v>631</v>
      </c>
      <c r="E292">
        <f t="shared" si="344"/>
        <v>978</v>
      </c>
      <c r="F292">
        <f t="shared" si="344"/>
        <v>1325</v>
      </c>
      <c r="G292">
        <f t="shared" si="344"/>
        <v>1672</v>
      </c>
      <c r="H292">
        <f t="shared" si="344"/>
        <v>2019</v>
      </c>
      <c r="I292">
        <f t="shared" si="344"/>
        <v>2366</v>
      </c>
      <c r="J292">
        <f t="shared" si="344"/>
        <v>2713</v>
      </c>
      <c r="K292">
        <f t="shared" si="344"/>
        <v>3060</v>
      </c>
      <c r="L292">
        <f t="shared" si="344"/>
        <v>3407</v>
      </c>
      <c r="M292">
        <f t="shared" si="344"/>
        <v>3754</v>
      </c>
      <c r="N292">
        <f t="shared" si="344"/>
        <v>4101</v>
      </c>
      <c r="O292">
        <f t="shared" si="344"/>
        <v>4448</v>
      </c>
      <c r="P292">
        <f t="shared" si="344"/>
        <v>4795</v>
      </c>
      <c r="U292">
        <f t="shared" ref="U292:U301" si="345">G292/H292</f>
        <v>0.82813273897969297</v>
      </c>
      <c r="W292">
        <f t="shared" si="329"/>
        <v>0.88660130718954244</v>
      </c>
    </row>
    <row r="293" spans="1:35">
      <c r="A293" t="s">
        <v>113</v>
      </c>
      <c r="B293" t="s">
        <v>17</v>
      </c>
      <c r="C293">
        <v>285</v>
      </c>
      <c r="D293">
        <f t="shared" ref="D293:P293" si="346">C293+347</f>
        <v>632</v>
      </c>
      <c r="E293">
        <f t="shared" si="346"/>
        <v>979</v>
      </c>
      <c r="F293">
        <f t="shared" si="346"/>
        <v>1326</v>
      </c>
      <c r="G293">
        <f t="shared" si="346"/>
        <v>1673</v>
      </c>
      <c r="H293">
        <f t="shared" si="346"/>
        <v>2020</v>
      </c>
      <c r="I293">
        <f t="shared" si="346"/>
        <v>2367</v>
      </c>
      <c r="J293">
        <f t="shared" si="346"/>
        <v>2714</v>
      </c>
      <c r="K293">
        <f t="shared" si="346"/>
        <v>3061</v>
      </c>
      <c r="L293">
        <f t="shared" si="346"/>
        <v>3408</v>
      </c>
      <c r="M293">
        <f t="shared" si="346"/>
        <v>3755</v>
      </c>
      <c r="N293">
        <f t="shared" si="346"/>
        <v>4102</v>
      </c>
      <c r="O293">
        <f t="shared" si="346"/>
        <v>4449</v>
      </c>
      <c r="P293">
        <f t="shared" si="346"/>
        <v>4796</v>
      </c>
      <c r="S293">
        <f t="shared" si="317"/>
        <v>0.64555669050051068</v>
      </c>
      <c r="U293">
        <f t="shared" si="345"/>
        <v>0.82821782178217818</v>
      </c>
      <c r="W293">
        <f t="shared" si="329"/>
        <v>0.88663835347925513</v>
      </c>
    </row>
    <row r="294" spans="1:35">
      <c r="A294" t="s">
        <v>115</v>
      </c>
      <c r="B294" t="s">
        <v>16</v>
      </c>
      <c r="C294">
        <v>286</v>
      </c>
      <c r="D294">
        <f t="shared" ref="D294:P294" si="347">C294+347</f>
        <v>633</v>
      </c>
      <c r="E294">
        <f t="shared" si="347"/>
        <v>980</v>
      </c>
      <c r="F294">
        <f t="shared" si="347"/>
        <v>1327</v>
      </c>
      <c r="G294">
        <f t="shared" si="347"/>
        <v>1674</v>
      </c>
      <c r="H294">
        <f t="shared" si="347"/>
        <v>2021</v>
      </c>
      <c r="I294">
        <f t="shared" si="347"/>
        <v>2368</v>
      </c>
      <c r="J294">
        <f t="shared" si="347"/>
        <v>2715</v>
      </c>
      <c r="K294">
        <f t="shared" si="347"/>
        <v>3062</v>
      </c>
      <c r="L294">
        <f t="shared" si="347"/>
        <v>3409</v>
      </c>
      <c r="M294">
        <f t="shared" si="347"/>
        <v>3756</v>
      </c>
      <c r="N294">
        <f t="shared" si="347"/>
        <v>4103</v>
      </c>
      <c r="O294">
        <f t="shared" si="347"/>
        <v>4450</v>
      </c>
      <c r="P294">
        <f t="shared" si="347"/>
        <v>4797</v>
      </c>
      <c r="S294">
        <f t="shared" si="317"/>
        <v>0.64591836734693875</v>
      </c>
      <c r="U294">
        <f t="shared" si="345"/>
        <v>0.8283028203859476</v>
      </c>
      <c r="W294">
        <f t="shared" si="329"/>
        <v>0.88667537557152187</v>
      </c>
    </row>
    <row r="295" spans="1:35">
      <c r="A295" t="s">
        <v>115</v>
      </c>
      <c r="B295" t="s">
        <v>15</v>
      </c>
      <c r="C295">
        <v>287</v>
      </c>
      <c r="D295">
        <f t="shared" ref="D295:P295" si="348">C295+347</f>
        <v>634</v>
      </c>
      <c r="E295">
        <f t="shared" si="348"/>
        <v>981</v>
      </c>
      <c r="F295">
        <f t="shared" si="348"/>
        <v>1328</v>
      </c>
      <c r="G295">
        <f t="shared" si="348"/>
        <v>1675</v>
      </c>
      <c r="H295">
        <f t="shared" si="348"/>
        <v>2022</v>
      </c>
      <c r="I295">
        <f t="shared" si="348"/>
        <v>2369</v>
      </c>
      <c r="J295">
        <f t="shared" si="348"/>
        <v>2716</v>
      </c>
      <c r="K295">
        <f t="shared" si="348"/>
        <v>3063</v>
      </c>
      <c r="L295">
        <f t="shared" si="348"/>
        <v>3410</v>
      </c>
      <c r="M295">
        <f t="shared" si="348"/>
        <v>3757</v>
      </c>
      <c r="N295">
        <f t="shared" si="348"/>
        <v>4104</v>
      </c>
      <c r="O295">
        <f t="shared" si="348"/>
        <v>4451</v>
      </c>
      <c r="P295">
        <f t="shared" si="348"/>
        <v>4798</v>
      </c>
      <c r="S295">
        <f t="shared" si="317"/>
        <v>0.64627930682976553</v>
      </c>
      <c r="U295">
        <f t="shared" si="345"/>
        <v>0.82838773491592488</v>
      </c>
      <c r="W295">
        <f t="shared" si="329"/>
        <v>0.88671237349004239</v>
      </c>
    </row>
    <row r="296" spans="1:35">
      <c r="A296" t="s">
        <v>115</v>
      </c>
      <c r="B296" t="s">
        <v>14</v>
      </c>
      <c r="C296">
        <v>288</v>
      </c>
      <c r="D296">
        <f t="shared" ref="D296:P296" si="349">C296+347</f>
        <v>635</v>
      </c>
      <c r="E296">
        <f t="shared" si="349"/>
        <v>982</v>
      </c>
      <c r="F296">
        <f t="shared" si="349"/>
        <v>1329</v>
      </c>
      <c r="G296">
        <f t="shared" si="349"/>
        <v>1676</v>
      </c>
      <c r="H296">
        <f t="shared" si="349"/>
        <v>2023</v>
      </c>
      <c r="I296">
        <f t="shared" si="349"/>
        <v>2370</v>
      </c>
      <c r="J296">
        <f t="shared" si="349"/>
        <v>2717</v>
      </c>
      <c r="K296">
        <f t="shared" si="349"/>
        <v>3064</v>
      </c>
      <c r="L296">
        <f t="shared" si="349"/>
        <v>3411</v>
      </c>
      <c r="M296">
        <f t="shared" si="349"/>
        <v>3758</v>
      </c>
      <c r="N296">
        <f t="shared" si="349"/>
        <v>4105</v>
      </c>
      <c r="O296">
        <f t="shared" si="349"/>
        <v>4452</v>
      </c>
      <c r="P296">
        <f t="shared" si="349"/>
        <v>4799</v>
      </c>
      <c r="S296">
        <f t="shared" si="317"/>
        <v>0.64663951120162932</v>
      </c>
      <c r="U296">
        <f t="shared" si="345"/>
        <v>0.82847256549678694</v>
      </c>
      <c r="W296">
        <f t="shared" si="329"/>
        <v>0.88674934725848564</v>
      </c>
    </row>
    <row r="297" spans="1:35">
      <c r="A297" t="s">
        <v>115</v>
      </c>
      <c r="B297" t="s">
        <v>25</v>
      </c>
      <c r="C297">
        <v>289</v>
      </c>
      <c r="D297">
        <f t="shared" ref="D297:P297" si="350">C297+347</f>
        <v>636</v>
      </c>
      <c r="E297">
        <f t="shared" si="350"/>
        <v>983</v>
      </c>
      <c r="F297">
        <f t="shared" si="350"/>
        <v>1330</v>
      </c>
      <c r="G297">
        <f t="shared" si="350"/>
        <v>1677</v>
      </c>
      <c r="H297">
        <f t="shared" si="350"/>
        <v>2024</v>
      </c>
      <c r="I297">
        <f t="shared" si="350"/>
        <v>2371</v>
      </c>
      <c r="J297">
        <f t="shared" si="350"/>
        <v>2718</v>
      </c>
      <c r="K297">
        <f t="shared" si="350"/>
        <v>3065</v>
      </c>
      <c r="L297">
        <f t="shared" si="350"/>
        <v>3412</v>
      </c>
      <c r="M297">
        <f t="shared" si="350"/>
        <v>3759</v>
      </c>
      <c r="N297">
        <f t="shared" si="350"/>
        <v>4106</v>
      </c>
      <c r="O297">
        <f t="shared" si="350"/>
        <v>4453</v>
      </c>
      <c r="P297">
        <f t="shared" si="350"/>
        <v>4800</v>
      </c>
      <c r="R297" t="str">
        <f>A297</f>
        <v>2015年</v>
      </c>
      <c r="S297">
        <f t="shared" si="317"/>
        <v>0.64699898270600198</v>
      </c>
      <c r="T297">
        <f>AVERAGE(S303:S308)</f>
        <v>0.65002417597990869</v>
      </c>
      <c r="U297">
        <f t="shared" si="345"/>
        <v>0.82855731225296447</v>
      </c>
      <c r="V297">
        <f>AVERAGE(U303:U308)</f>
        <v>0.82931619876375307</v>
      </c>
      <c r="W297">
        <f t="shared" si="329"/>
        <v>0.88678629690048938</v>
      </c>
      <c r="X297">
        <f>AVERAGE(W303:W308)</f>
        <v>0.88709936322120964</v>
      </c>
      <c r="Z297">
        <f>SUM(D303:D308,G303:G308)/SUM(E303:E308,H303:H308)</f>
        <v>0.77050264550264547</v>
      </c>
      <c r="AA297">
        <f>SUM(D303:D308,G303:G308,M303:M308)/SUM(E303:E308,H303:H308,N303:N308)</f>
        <v>0.8541710443370456</v>
      </c>
      <c r="AB297">
        <f>AVERAGE(S303:U308)</f>
        <v>0.73152054997256533</v>
      </c>
      <c r="AC297">
        <f>AVERAGE(S303:W308)</f>
        <v>0.78643071935443987</v>
      </c>
      <c r="AE297">
        <f>SUM(J303:J308,M303:M308,P303:P308)</f>
        <v>67815</v>
      </c>
      <c r="AF297">
        <f>SUM(D303:D308,G303:G308,P303:P308)</f>
        <v>42831</v>
      </c>
      <c r="AG297">
        <f>SUM(E303:E308,H303:H308)</f>
        <v>18144</v>
      </c>
      <c r="AH297">
        <f>SUM($D303:$D304,$G303:$G304,$P303:$P304)</f>
        <v>14265</v>
      </c>
      <c r="AI297">
        <f>SUM($D303:$D307,$G303:$G307,$P303:$P307)</f>
        <v>35685</v>
      </c>
    </row>
    <row r="298" spans="1:35">
      <c r="A298" t="s">
        <v>115</v>
      </c>
      <c r="B298" t="s">
        <v>24</v>
      </c>
      <c r="C298">
        <v>290</v>
      </c>
      <c r="D298">
        <f t="shared" ref="D298:P298" si="351">C298+347</f>
        <v>637</v>
      </c>
      <c r="E298">
        <f t="shared" si="351"/>
        <v>984</v>
      </c>
      <c r="F298">
        <f t="shared" si="351"/>
        <v>1331</v>
      </c>
      <c r="G298">
        <f t="shared" si="351"/>
        <v>1678</v>
      </c>
      <c r="H298">
        <f t="shared" si="351"/>
        <v>2025</v>
      </c>
      <c r="I298">
        <f t="shared" si="351"/>
        <v>2372</v>
      </c>
      <c r="J298">
        <f t="shared" si="351"/>
        <v>2719</v>
      </c>
      <c r="K298">
        <f t="shared" si="351"/>
        <v>3066</v>
      </c>
      <c r="L298">
        <f t="shared" si="351"/>
        <v>3413</v>
      </c>
      <c r="M298">
        <f t="shared" si="351"/>
        <v>3760</v>
      </c>
      <c r="N298">
        <f t="shared" si="351"/>
        <v>4107</v>
      </c>
      <c r="O298">
        <f t="shared" si="351"/>
        <v>4454</v>
      </c>
      <c r="P298">
        <f t="shared" si="351"/>
        <v>4801</v>
      </c>
      <c r="S298">
        <f t="shared" si="317"/>
        <v>0.64735772357723576</v>
      </c>
      <c r="U298">
        <f t="shared" si="345"/>
        <v>0.82864197530864192</v>
      </c>
      <c r="W298">
        <f t="shared" si="329"/>
        <v>0.88682322243966083</v>
      </c>
    </row>
    <row r="299" spans="1:35">
      <c r="A299" t="s">
        <v>115</v>
      </c>
      <c r="B299" t="s">
        <v>23</v>
      </c>
      <c r="C299">
        <v>291</v>
      </c>
      <c r="D299">
        <f t="shared" ref="D299:P299" si="352">C299+347</f>
        <v>638</v>
      </c>
      <c r="E299">
        <f t="shared" si="352"/>
        <v>985</v>
      </c>
      <c r="F299">
        <f t="shared" si="352"/>
        <v>1332</v>
      </c>
      <c r="G299">
        <f t="shared" si="352"/>
        <v>1679</v>
      </c>
      <c r="H299">
        <f t="shared" si="352"/>
        <v>2026</v>
      </c>
      <c r="I299">
        <f t="shared" si="352"/>
        <v>2373</v>
      </c>
      <c r="J299">
        <f t="shared" si="352"/>
        <v>2720</v>
      </c>
      <c r="K299">
        <f t="shared" si="352"/>
        <v>3067</v>
      </c>
      <c r="L299">
        <f t="shared" si="352"/>
        <v>3414</v>
      </c>
      <c r="M299">
        <f t="shared" si="352"/>
        <v>3761</v>
      </c>
      <c r="N299">
        <f t="shared" si="352"/>
        <v>4108</v>
      </c>
      <c r="O299">
        <f t="shared" si="352"/>
        <v>4455</v>
      </c>
      <c r="P299">
        <f t="shared" si="352"/>
        <v>4802</v>
      </c>
      <c r="S299">
        <f t="shared" si="317"/>
        <v>0.64771573604060917</v>
      </c>
      <c r="U299">
        <f t="shared" si="345"/>
        <v>0.82872655478775914</v>
      </c>
      <c r="W299">
        <f t="shared" si="329"/>
        <v>0.88686012389957614</v>
      </c>
    </row>
    <row r="300" spans="1:35">
      <c r="A300" t="s">
        <v>115</v>
      </c>
      <c r="B300" t="s">
        <v>22</v>
      </c>
      <c r="C300">
        <v>292</v>
      </c>
      <c r="D300">
        <f t="shared" ref="D300:P300" si="353">C300+347</f>
        <v>639</v>
      </c>
      <c r="E300">
        <f t="shared" si="353"/>
        <v>986</v>
      </c>
      <c r="F300">
        <f t="shared" si="353"/>
        <v>1333</v>
      </c>
      <c r="G300">
        <f t="shared" si="353"/>
        <v>1680</v>
      </c>
      <c r="H300">
        <f t="shared" si="353"/>
        <v>2027</v>
      </c>
      <c r="I300">
        <f t="shared" si="353"/>
        <v>2374</v>
      </c>
      <c r="J300">
        <f t="shared" si="353"/>
        <v>2721</v>
      </c>
      <c r="K300">
        <f t="shared" si="353"/>
        <v>3068</v>
      </c>
      <c r="L300">
        <f t="shared" si="353"/>
        <v>3415</v>
      </c>
      <c r="M300">
        <f t="shared" si="353"/>
        <v>3762</v>
      </c>
      <c r="N300">
        <f t="shared" si="353"/>
        <v>4109</v>
      </c>
      <c r="O300">
        <f t="shared" si="353"/>
        <v>4456</v>
      </c>
      <c r="P300">
        <f t="shared" si="353"/>
        <v>4803</v>
      </c>
      <c r="S300">
        <f t="shared" si="317"/>
        <v>0.64807302231237318</v>
      </c>
      <c r="U300">
        <f t="shared" si="345"/>
        <v>0.82881105081401085</v>
      </c>
      <c r="W300">
        <f t="shared" si="329"/>
        <v>0.88689700130378102</v>
      </c>
    </row>
    <row r="301" spans="1:35">
      <c r="A301" t="s">
        <v>115</v>
      </c>
      <c r="B301" t="s">
        <v>21</v>
      </c>
      <c r="C301">
        <v>293</v>
      </c>
      <c r="D301">
        <f t="shared" ref="D301:P301" si="354">C301+347</f>
        <v>640</v>
      </c>
      <c r="E301">
        <f t="shared" si="354"/>
        <v>987</v>
      </c>
      <c r="F301">
        <f t="shared" si="354"/>
        <v>1334</v>
      </c>
      <c r="G301">
        <f t="shared" si="354"/>
        <v>1681</v>
      </c>
      <c r="H301">
        <f t="shared" si="354"/>
        <v>2028</v>
      </c>
      <c r="I301">
        <f t="shared" si="354"/>
        <v>2375</v>
      </c>
      <c r="J301">
        <f t="shared" si="354"/>
        <v>2722</v>
      </c>
      <c r="K301">
        <f t="shared" si="354"/>
        <v>3069</v>
      </c>
      <c r="L301">
        <f t="shared" si="354"/>
        <v>3416</v>
      </c>
      <c r="M301">
        <f t="shared" si="354"/>
        <v>3763</v>
      </c>
      <c r="N301">
        <f t="shared" si="354"/>
        <v>4110</v>
      </c>
      <c r="O301">
        <f t="shared" si="354"/>
        <v>4457</v>
      </c>
      <c r="P301">
        <f t="shared" si="354"/>
        <v>4804</v>
      </c>
      <c r="S301">
        <f t="shared" si="317"/>
        <v>0.64842958459979738</v>
      </c>
      <c r="U301">
        <f t="shared" si="345"/>
        <v>0.82889546351084809</v>
      </c>
      <c r="W301">
        <f t="shared" si="329"/>
        <v>0.88693385467579011</v>
      </c>
    </row>
    <row r="302" spans="1:35">
      <c r="A302" t="s">
        <v>115</v>
      </c>
      <c r="B302" t="s">
        <v>20</v>
      </c>
      <c r="C302">
        <v>294</v>
      </c>
      <c r="D302">
        <f t="shared" ref="D302:P302" si="355">C302+347</f>
        <v>641</v>
      </c>
      <c r="E302">
        <f t="shared" si="355"/>
        <v>988</v>
      </c>
      <c r="F302">
        <f t="shared" si="355"/>
        <v>1335</v>
      </c>
      <c r="G302">
        <f t="shared" si="355"/>
        <v>1682</v>
      </c>
      <c r="H302">
        <f t="shared" si="355"/>
        <v>2029</v>
      </c>
      <c r="I302">
        <f t="shared" si="355"/>
        <v>2376</v>
      </c>
      <c r="J302">
        <f t="shared" si="355"/>
        <v>2723</v>
      </c>
      <c r="K302">
        <f t="shared" si="355"/>
        <v>3070</v>
      </c>
      <c r="L302">
        <f t="shared" si="355"/>
        <v>3417</v>
      </c>
      <c r="M302">
        <f t="shared" si="355"/>
        <v>3764</v>
      </c>
      <c r="N302">
        <f t="shared" si="355"/>
        <v>4111</v>
      </c>
      <c r="O302">
        <f t="shared" si="355"/>
        <v>4458</v>
      </c>
      <c r="P302">
        <f t="shared" si="355"/>
        <v>4805</v>
      </c>
      <c r="S302">
        <f t="shared" si="317"/>
        <v>0.64878542510121462</v>
      </c>
      <c r="W302">
        <f t="shared" si="329"/>
        <v>0.88697068403908796</v>
      </c>
    </row>
    <row r="303" spans="1:35">
      <c r="A303" t="s">
        <v>115</v>
      </c>
      <c r="B303" t="s">
        <v>19</v>
      </c>
      <c r="C303">
        <v>295</v>
      </c>
      <c r="D303">
        <f t="shared" ref="D303:P303" si="356">C303+347</f>
        <v>642</v>
      </c>
      <c r="E303">
        <f t="shared" si="356"/>
        <v>989</v>
      </c>
      <c r="F303">
        <f t="shared" si="356"/>
        <v>1336</v>
      </c>
      <c r="G303">
        <f t="shared" si="356"/>
        <v>1683</v>
      </c>
      <c r="H303">
        <f t="shared" si="356"/>
        <v>2030</v>
      </c>
      <c r="I303">
        <f t="shared" si="356"/>
        <v>2377</v>
      </c>
      <c r="J303">
        <f t="shared" si="356"/>
        <v>2724</v>
      </c>
      <c r="K303">
        <f t="shared" si="356"/>
        <v>3071</v>
      </c>
      <c r="L303">
        <f t="shared" si="356"/>
        <v>3418</v>
      </c>
      <c r="M303">
        <f t="shared" si="356"/>
        <v>3765</v>
      </c>
      <c r="N303">
        <f t="shared" si="356"/>
        <v>4112</v>
      </c>
      <c r="O303">
        <f t="shared" si="356"/>
        <v>4459</v>
      </c>
      <c r="P303">
        <f t="shared" si="356"/>
        <v>4806</v>
      </c>
      <c r="S303">
        <f t="shared" si="317"/>
        <v>0.64914054600606674</v>
      </c>
      <c r="W303">
        <f t="shared" si="329"/>
        <v>0.88700748941712793</v>
      </c>
    </row>
    <row r="304" spans="1:35">
      <c r="A304" t="s">
        <v>115</v>
      </c>
      <c r="B304" t="s">
        <v>18</v>
      </c>
      <c r="C304">
        <v>296</v>
      </c>
      <c r="D304">
        <f t="shared" ref="D304:P304" si="357">C304+347</f>
        <v>643</v>
      </c>
      <c r="E304">
        <f t="shared" si="357"/>
        <v>990</v>
      </c>
      <c r="F304">
        <f t="shared" si="357"/>
        <v>1337</v>
      </c>
      <c r="G304">
        <f t="shared" si="357"/>
        <v>1684</v>
      </c>
      <c r="H304">
        <f t="shared" si="357"/>
        <v>2031</v>
      </c>
      <c r="I304">
        <f t="shared" si="357"/>
        <v>2378</v>
      </c>
      <c r="J304">
        <f t="shared" si="357"/>
        <v>2725</v>
      </c>
      <c r="K304">
        <f t="shared" si="357"/>
        <v>3072</v>
      </c>
      <c r="L304">
        <f t="shared" si="357"/>
        <v>3419</v>
      </c>
      <c r="M304">
        <f t="shared" si="357"/>
        <v>3766</v>
      </c>
      <c r="N304">
        <f t="shared" si="357"/>
        <v>4113</v>
      </c>
      <c r="O304">
        <f t="shared" si="357"/>
        <v>4460</v>
      </c>
      <c r="P304">
        <f t="shared" si="357"/>
        <v>4807</v>
      </c>
      <c r="S304">
        <f t="shared" si="317"/>
        <v>0.64949494949494946</v>
      </c>
      <c r="U304">
        <f t="shared" ref="U304:U313" si="358">G304/H304</f>
        <v>0.82914820285573609</v>
      </c>
      <c r="W304">
        <f t="shared" si="329"/>
        <v>0.88704427083333337</v>
      </c>
    </row>
    <row r="305" spans="1:35">
      <c r="A305" t="s">
        <v>115</v>
      </c>
      <c r="B305" t="s">
        <v>17</v>
      </c>
      <c r="C305">
        <v>297</v>
      </c>
      <c r="D305">
        <f t="shared" ref="D305:P305" si="359">C305+347</f>
        <v>644</v>
      </c>
      <c r="E305">
        <f t="shared" si="359"/>
        <v>991</v>
      </c>
      <c r="F305">
        <f t="shared" si="359"/>
        <v>1338</v>
      </c>
      <c r="G305">
        <f t="shared" si="359"/>
        <v>1685</v>
      </c>
      <c r="H305">
        <f t="shared" si="359"/>
        <v>2032</v>
      </c>
      <c r="I305">
        <f t="shared" si="359"/>
        <v>2379</v>
      </c>
      <c r="J305">
        <f t="shared" si="359"/>
        <v>2726</v>
      </c>
      <c r="K305">
        <f t="shared" si="359"/>
        <v>3073</v>
      </c>
      <c r="L305">
        <f t="shared" si="359"/>
        <v>3420</v>
      </c>
      <c r="M305">
        <f t="shared" si="359"/>
        <v>3767</v>
      </c>
      <c r="N305">
        <f t="shared" si="359"/>
        <v>4114</v>
      </c>
      <c r="O305">
        <f t="shared" si="359"/>
        <v>4461</v>
      </c>
      <c r="P305">
        <f t="shared" si="359"/>
        <v>4808</v>
      </c>
      <c r="S305">
        <f t="shared" si="317"/>
        <v>0.64984863773965695</v>
      </c>
      <c r="U305">
        <f t="shared" si="358"/>
        <v>0.8292322834645669</v>
      </c>
      <c r="W305">
        <f t="shared" si="329"/>
        <v>0.8870810283110967</v>
      </c>
    </row>
    <row r="306" spans="1:35">
      <c r="A306" t="s">
        <v>124</v>
      </c>
      <c r="B306" t="s">
        <v>16</v>
      </c>
      <c r="C306">
        <v>298</v>
      </c>
      <c r="D306">
        <f t="shared" ref="D306:P306" si="360">C306+347</f>
        <v>645</v>
      </c>
      <c r="E306">
        <f t="shared" si="360"/>
        <v>992</v>
      </c>
      <c r="F306">
        <f t="shared" si="360"/>
        <v>1339</v>
      </c>
      <c r="G306">
        <f t="shared" si="360"/>
        <v>1686</v>
      </c>
      <c r="H306">
        <f t="shared" si="360"/>
        <v>2033</v>
      </c>
      <c r="I306">
        <f t="shared" si="360"/>
        <v>2380</v>
      </c>
      <c r="J306">
        <f t="shared" si="360"/>
        <v>2727</v>
      </c>
      <c r="K306">
        <f t="shared" si="360"/>
        <v>3074</v>
      </c>
      <c r="L306">
        <f t="shared" si="360"/>
        <v>3421</v>
      </c>
      <c r="M306">
        <f t="shared" si="360"/>
        <v>3768</v>
      </c>
      <c r="N306">
        <f t="shared" si="360"/>
        <v>4115</v>
      </c>
      <c r="O306">
        <f t="shared" si="360"/>
        <v>4462</v>
      </c>
      <c r="P306">
        <f t="shared" si="360"/>
        <v>4809</v>
      </c>
      <c r="S306">
        <f t="shared" si="317"/>
        <v>0.65020161290322576</v>
      </c>
      <c r="U306">
        <f t="shared" si="358"/>
        <v>0.82931628135759961</v>
      </c>
      <c r="W306">
        <f t="shared" si="329"/>
        <v>0.88711776187378011</v>
      </c>
    </row>
    <row r="307" spans="1:35">
      <c r="A307" t="s">
        <v>124</v>
      </c>
      <c r="B307" t="s">
        <v>15</v>
      </c>
      <c r="C307">
        <v>299</v>
      </c>
      <c r="D307">
        <f t="shared" ref="D307:P307" si="361">C307+347</f>
        <v>646</v>
      </c>
      <c r="E307">
        <f t="shared" si="361"/>
        <v>993</v>
      </c>
      <c r="F307">
        <f t="shared" si="361"/>
        <v>1340</v>
      </c>
      <c r="G307">
        <f t="shared" si="361"/>
        <v>1687</v>
      </c>
      <c r="H307">
        <f t="shared" si="361"/>
        <v>2034</v>
      </c>
      <c r="I307">
        <f t="shared" si="361"/>
        <v>2381</v>
      </c>
      <c r="J307">
        <f t="shared" si="361"/>
        <v>2728</v>
      </c>
      <c r="K307">
        <f t="shared" si="361"/>
        <v>3075</v>
      </c>
      <c r="L307">
        <f t="shared" si="361"/>
        <v>3422</v>
      </c>
      <c r="M307">
        <f t="shared" si="361"/>
        <v>3769</v>
      </c>
      <c r="N307">
        <f t="shared" si="361"/>
        <v>4116</v>
      </c>
      <c r="O307">
        <f t="shared" si="361"/>
        <v>4463</v>
      </c>
      <c r="P307">
        <f t="shared" si="361"/>
        <v>4810</v>
      </c>
      <c r="S307">
        <f t="shared" si="317"/>
        <v>0.65055387713997981</v>
      </c>
      <c r="U307">
        <f t="shared" si="358"/>
        <v>0.82940019665683384</v>
      </c>
      <c r="W307">
        <f t="shared" si="329"/>
        <v>0.88715447154471549</v>
      </c>
    </row>
    <row r="308" spans="1:35">
      <c r="A308" t="s">
        <v>124</v>
      </c>
      <c r="B308" t="s">
        <v>14</v>
      </c>
      <c r="C308">
        <v>300</v>
      </c>
      <c r="D308">
        <f t="shared" ref="D308:P308" si="362">C308+347</f>
        <v>647</v>
      </c>
      <c r="E308">
        <f t="shared" si="362"/>
        <v>994</v>
      </c>
      <c r="F308">
        <f t="shared" si="362"/>
        <v>1341</v>
      </c>
      <c r="G308">
        <f t="shared" si="362"/>
        <v>1688</v>
      </c>
      <c r="H308">
        <f t="shared" si="362"/>
        <v>2035</v>
      </c>
      <c r="I308">
        <f t="shared" si="362"/>
        <v>2382</v>
      </c>
      <c r="J308">
        <f t="shared" si="362"/>
        <v>2729</v>
      </c>
      <c r="K308">
        <f t="shared" si="362"/>
        <v>3076</v>
      </c>
      <c r="L308">
        <f t="shared" si="362"/>
        <v>3423</v>
      </c>
      <c r="M308">
        <f t="shared" si="362"/>
        <v>3770</v>
      </c>
      <c r="N308">
        <f t="shared" si="362"/>
        <v>4117</v>
      </c>
      <c r="O308">
        <f t="shared" si="362"/>
        <v>4464</v>
      </c>
      <c r="P308">
        <f t="shared" si="362"/>
        <v>4811</v>
      </c>
      <c r="S308">
        <f t="shared" si="317"/>
        <v>0.65090543259557343</v>
      </c>
      <c r="U308">
        <f t="shared" si="358"/>
        <v>0.82948402948402944</v>
      </c>
      <c r="W308">
        <f t="shared" si="329"/>
        <v>0.88719115734720411</v>
      </c>
    </row>
    <row r="309" spans="1:35">
      <c r="A309" t="s">
        <v>124</v>
      </c>
      <c r="B309" t="s">
        <v>25</v>
      </c>
      <c r="C309">
        <v>301</v>
      </c>
      <c r="D309">
        <f t="shared" ref="D309:P309" si="363">C309+347</f>
        <v>648</v>
      </c>
      <c r="E309">
        <f t="shared" si="363"/>
        <v>995</v>
      </c>
      <c r="F309">
        <f t="shared" si="363"/>
        <v>1342</v>
      </c>
      <c r="G309">
        <f t="shared" si="363"/>
        <v>1689</v>
      </c>
      <c r="H309">
        <f t="shared" si="363"/>
        <v>2036</v>
      </c>
      <c r="I309">
        <f t="shared" si="363"/>
        <v>2383</v>
      </c>
      <c r="J309">
        <f t="shared" si="363"/>
        <v>2730</v>
      </c>
      <c r="K309">
        <f t="shared" si="363"/>
        <v>3077</v>
      </c>
      <c r="L309">
        <f t="shared" si="363"/>
        <v>3424</v>
      </c>
      <c r="M309">
        <f t="shared" si="363"/>
        <v>3771</v>
      </c>
      <c r="N309">
        <f t="shared" si="363"/>
        <v>4118</v>
      </c>
      <c r="O309">
        <f t="shared" si="363"/>
        <v>4465</v>
      </c>
      <c r="P309">
        <f t="shared" si="363"/>
        <v>4812</v>
      </c>
      <c r="R309" t="str">
        <f>A309</f>
        <v>2016年</v>
      </c>
      <c r="S309">
        <f t="shared" si="317"/>
        <v>0.65125628140703518</v>
      </c>
      <c r="T309">
        <f>AVERAGE(S315:S320)</f>
        <v>0.65438178437902639</v>
      </c>
      <c r="U309">
        <f t="shared" si="358"/>
        <v>0.8295677799607073</v>
      </c>
      <c r="V309">
        <f>AVERAGE(U315:U320)</f>
        <v>0.83031776726237205</v>
      </c>
      <c r="W309">
        <f t="shared" si="329"/>
        <v>0.88722781930451744</v>
      </c>
      <c r="X309">
        <f>AVERAGE(W315:W320)</f>
        <v>0.88755668409812372</v>
      </c>
      <c r="Z309">
        <f>SUM(D315:D320,G315:G320)/SUM(E315:E320,H315:H320)</f>
        <v>0.77230971128608927</v>
      </c>
      <c r="AA309">
        <f>SUM(D315:D320,G315:G320,M315:M320)/SUM(E315:E320,H315:H320,N315:N320)</f>
        <v>0.85490278068158054</v>
      </c>
      <c r="AB309">
        <f>AVERAGE(S315:U320)</f>
        <v>0.74234977582069905</v>
      </c>
      <c r="AC309">
        <f>AVERAGE(S315:W320)</f>
        <v>0.79075207857984076</v>
      </c>
      <c r="AE309">
        <f>SUM(J315:J320,M315:M320,P315:P320)</f>
        <v>68031</v>
      </c>
      <c r="AF309">
        <f>SUM(D315:D320,G315:G320,P315:P320)</f>
        <v>43047</v>
      </c>
      <c r="AG309">
        <f>SUM(E315:E320,H315:H320)</f>
        <v>18288</v>
      </c>
      <c r="AH309">
        <f>SUM($D315:$D316,$G315:$G316,$P315:$P316)</f>
        <v>14337</v>
      </c>
      <c r="AI309">
        <f>SUM($D315:$D319,$G315:$G319,$P315:$P319)</f>
        <v>35865</v>
      </c>
    </row>
    <row r="310" spans="1:35">
      <c r="A310" t="s">
        <v>124</v>
      </c>
      <c r="B310" t="s">
        <v>24</v>
      </c>
      <c r="C310">
        <v>302</v>
      </c>
      <c r="D310">
        <f t="shared" ref="D310:P310" si="364">C310+347</f>
        <v>649</v>
      </c>
      <c r="E310">
        <f t="shared" si="364"/>
        <v>996</v>
      </c>
      <c r="F310">
        <f t="shared" si="364"/>
        <v>1343</v>
      </c>
      <c r="G310">
        <f t="shared" si="364"/>
        <v>1690</v>
      </c>
      <c r="H310">
        <f t="shared" si="364"/>
        <v>2037</v>
      </c>
      <c r="I310">
        <f t="shared" si="364"/>
        <v>2384</v>
      </c>
      <c r="J310">
        <f t="shared" si="364"/>
        <v>2731</v>
      </c>
      <c r="K310">
        <f t="shared" si="364"/>
        <v>3078</v>
      </c>
      <c r="L310">
        <f t="shared" si="364"/>
        <v>3425</v>
      </c>
      <c r="M310">
        <f t="shared" si="364"/>
        <v>3772</v>
      </c>
      <c r="N310">
        <f t="shared" si="364"/>
        <v>4119</v>
      </c>
      <c r="O310">
        <f t="shared" si="364"/>
        <v>4466</v>
      </c>
      <c r="P310">
        <f t="shared" si="364"/>
        <v>4813</v>
      </c>
      <c r="S310">
        <f t="shared" si="317"/>
        <v>0.65160642570281124</v>
      </c>
      <c r="U310">
        <f t="shared" si="358"/>
        <v>0.82965144820814929</v>
      </c>
      <c r="W310">
        <f t="shared" si="329"/>
        <v>0.88726445743989601</v>
      </c>
    </row>
    <row r="311" spans="1:35">
      <c r="A311" t="s">
        <v>124</v>
      </c>
      <c r="B311" t="s">
        <v>23</v>
      </c>
      <c r="C311">
        <v>303</v>
      </c>
      <c r="D311">
        <f t="shared" ref="D311:P311" si="365">C311+347</f>
        <v>650</v>
      </c>
      <c r="E311">
        <f t="shared" si="365"/>
        <v>997</v>
      </c>
      <c r="F311">
        <f t="shared" si="365"/>
        <v>1344</v>
      </c>
      <c r="G311">
        <f t="shared" si="365"/>
        <v>1691</v>
      </c>
      <c r="H311">
        <f t="shared" si="365"/>
        <v>2038</v>
      </c>
      <c r="I311">
        <f t="shared" si="365"/>
        <v>2385</v>
      </c>
      <c r="J311">
        <f t="shared" si="365"/>
        <v>2732</v>
      </c>
      <c r="K311">
        <f t="shared" si="365"/>
        <v>3079</v>
      </c>
      <c r="L311">
        <f t="shared" si="365"/>
        <v>3426</v>
      </c>
      <c r="M311">
        <f t="shared" si="365"/>
        <v>3773</v>
      </c>
      <c r="N311">
        <f t="shared" si="365"/>
        <v>4120</v>
      </c>
      <c r="O311">
        <f t="shared" si="365"/>
        <v>4467</v>
      </c>
      <c r="P311">
        <f t="shared" si="365"/>
        <v>4814</v>
      </c>
      <c r="S311">
        <f t="shared" si="317"/>
        <v>0.65195586760280844</v>
      </c>
      <c r="U311">
        <f t="shared" si="358"/>
        <v>0.82973503434739937</v>
      </c>
      <c r="W311">
        <f t="shared" si="329"/>
        <v>0.88730107177655082</v>
      </c>
    </row>
    <row r="312" spans="1:35">
      <c r="A312" t="s">
        <v>124</v>
      </c>
      <c r="B312" t="s">
        <v>22</v>
      </c>
      <c r="C312">
        <v>304</v>
      </c>
      <c r="D312">
        <f t="shared" ref="D312:P312" si="366">C312+347</f>
        <v>651</v>
      </c>
      <c r="E312">
        <f t="shared" si="366"/>
        <v>998</v>
      </c>
      <c r="F312">
        <f t="shared" si="366"/>
        <v>1345</v>
      </c>
      <c r="G312">
        <f t="shared" si="366"/>
        <v>1692</v>
      </c>
      <c r="H312">
        <f t="shared" si="366"/>
        <v>2039</v>
      </c>
      <c r="I312">
        <f t="shared" si="366"/>
        <v>2386</v>
      </c>
      <c r="J312">
        <f t="shared" si="366"/>
        <v>2733</v>
      </c>
      <c r="K312">
        <f t="shared" si="366"/>
        <v>3080</v>
      </c>
      <c r="L312">
        <f t="shared" si="366"/>
        <v>3427</v>
      </c>
      <c r="M312">
        <f t="shared" si="366"/>
        <v>3774</v>
      </c>
      <c r="N312">
        <f t="shared" si="366"/>
        <v>4121</v>
      </c>
      <c r="O312">
        <f t="shared" si="366"/>
        <v>4468</v>
      </c>
      <c r="P312">
        <f t="shared" si="366"/>
        <v>4815</v>
      </c>
      <c r="S312">
        <f t="shared" si="317"/>
        <v>0.65230460921843691</v>
      </c>
      <c r="U312">
        <f t="shared" si="358"/>
        <v>0.82981853849926435</v>
      </c>
      <c r="W312">
        <f t="shared" si="329"/>
        <v>0.88733766233766231</v>
      </c>
    </row>
    <row r="313" spans="1:35">
      <c r="A313" t="s">
        <v>124</v>
      </c>
      <c r="B313" t="s">
        <v>21</v>
      </c>
      <c r="C313">
        <v>305</v>
      </c>
      <c r="D313">
        <f t="shared" ref="D313:P313" si="367">C313+347</f>
        <v>652</v>
      </c>
      <c r="E313">
        <f t="shared" si="367"/>
        <v>999</v>
      </c>
      <c r="F313">
        <f t="shared" si="367"/>
        <v>1346</v>
      </c>
      <c r="G313">
        <f t="shared" si="367"/>
        <v>1693</v>
      </c>
      <c r="H313">
        <f t="shared" si="367"/>
        <v>2040</v>
      </c>
      <c r="I313">
        <f t="shared" si="367"/>
        <v>2387</v>
      </c>
      <c r="J313">
        <f t="shared" si="367"/>
        <v>2734</v>
      </c>
      <c r="K313">
        <f t="shared" si="367"/>
        <v>3081</v>
      </c>
      <c r="L313">
        <f t="shared" si="367"/>
        <v>3428</v>
      </c>
      <c r="M313">
        <f t="shared" si="367"/>
        <v>3775</v>
      </c>
      <c r="N313">
        <f t="shared" si="367"/>
        <v>4122</v>
      </c>
      <c r="O313">
        <f t="shared" si="367"/>
        <v>4469</v>
      </c>
      <c r="P313">
        <f t="shared" si="367"/>
        <v>4816</v>
      </c>
      <c r="S313">
        <f t="shared" si="317"/>
        <v>0.6526526526526526</v>
      </c>
      <c r="U313">
        <f t="shared" si="358"/>
        <v>0.82990196078431377</v>
      </c>
      <c r="W313">
        <f t="shared" si="329"/>
        <v>0.88737422914638109</v>
      </c>
    </row>
    <row r="314" spans="1:35">
      <c r="A314" t="s">
        <v>124</v>
      </c>
      <c r="B314" t="s">
        <v>20</v>
      </c>
      <c r="C314">
        <v>306</v>
      </c>
      <c r="D314">
        <f t="shared" ref="D314:P314" si="368">C314+347</f>
        <v>653</v>
      </c>
      <c r="E314">
        <f t="shared" si="368"/>
        <v>1000</v>
      </c>
      <c r="F314">
        <f t="shared" si="368"/>
        <v>1347</v>
      </c>
      <c r="G314">
        <f t="shared" si="368"/>
        <v>1694</v>
      </c>
      <c r="H314">
        <f t="shared" si="368"/>
        <v>2041</v>
      </c>
      <c r="I314">
        <f t="shared" si="368"/>
        <v>2388</v>
      </c>
      <c r="J314">
        <f t="shared" si="368"/>
        <v>2735</v>
      </c>
      <c r="K314">
        <f t="shared" si="368"/>
        <v>3082</v>
      </c>
      <c r="L314">
        <f t="shared" si="368"/>
        <v>3429</v>
      </c>
      <c r="M314">
        <f t="shared" si="368"/>
        <v>3776</v>
      </c>
      <c r="N314">
        <f t="shared" si="368"/>
        <v>4123</v>
      </c>
      <c r="O314">
        <f t="shared" si="368"/>
        <v>4470</v>
      </c>
      <c r="P314">
        <f t="shared" si="368"/>
        <v>4817</v>
      </c>
    </row>
    <row r="315" spans="1:35">
      <c r="A315" t="s">
        <v>124</v>
      </c>
      <c r="B315" t="s">
        <v>19</v>
      </c>
      <c r="C315">
        <v>307</v>
      </c>
      <c r="D315">
        <f t="shared" ref="D315:P315" si="369">C315+347</f>
        <v>654</v>
      </c>
      <c r="E315">
        <f t="shared" si="369"/>
        <v>1001</v>
      </c>
      <c r="F315">
        <f t="shared" si="369"/>
        <v>1348</v>
      </c>
      <c r="G315">
        <f t="shared" si="369"/>
        <v>1695</v>
      </c>
      <c r="H315">
        <f t="shared" si="369"/>
        <v>2042</v>
      </c>
      <c r="I315">
        <f t="shared" si="369"/>
        <v>2389</v>
      </c>
      <c r="J315">
        <f t="shared" si="369"/>
        <v>2736</v>
      </c>
      <c r="K315">
        <f t="shared" si="369"/>
        <v>3083</v>
      </c>
      <c r="L315">
        <f t="shared" si="369"/>
        <v>3430</v>
      </c>
      <c r="M315">
        <f t="shared" si="369"/>
        <v>3777</v>
      </c>
      <c r="N315">
        <f t="shared" si="369"/>
        <v>4124</v>
      </c>
      <c r="O315">
        <f t="shared" si="369"/>
        <v>4471</v>
      </c>
      <c r="P315">
        <f t="shared" si="369"/>
        <v>4818</v>
      </c>
    </row>
    <row r="316" spans="1:35">
      <c r="A316" t="s">
        <v>124</v>
      </c>
      <c r="B316" t="s">
        <v>18</v>
      </c>
      <c r="C316">
        <v>308</v>
      </c>
      <c r="D316">
        <f t="shared" ref="D316:P316" si="370">C316+347</f>
        <v>655</v>
      </c>
      <c r="E316">
        <f t="shared" si="370"/>
        <v>1002</v>
      </c>
      <c r="F316">
        <f t="shared" si="370"/>
        <v>1349</v>
      </c>
      <c r="G316">
        <f t="shared" si="370"/>
        <v>1696</v>
      </c>
      <c r="H316">
        <f t="shared" si="370"/>
        <v>2043</v>
      </c>
      <c r="I316">
        <f t="shared" si="370"/>
        <v>2390</v>
      </c>
      <c r="J316">
        <f t="shared" si="370"/>
        <v>2737</v>
      </c>
      <c r="K316">
        <f t="shared" si="370"/>
        <v>3084</v>
      </c>
      <c r="L316">
        <f t="shared" si="370"/>
        <v>3431</v>
      </c>
      <c r="M316">
        <f t="shared" si="370"/>
        <v>3778</v>
      </c>
      <c r="N316">
        <f t="shared" si="370"/>
        <v>4125</v>
      </c>
      <c r="O316">
        <f t="shared" si="370"/>
        <v>4472</v>
      </c>
      <c r="P316">
        <f t="shared" si="370"/>
        <v>4819</v>
      </c>
      <c r="S316">
        <f t="shared" si="317"/>
        <v>0.65369261477045904</v>
      </c>
      <c r="U316">
        <f>G316/H316</f>
        <v>0.83015173764072447</v>
      </c>
      <c r="W316">
        <f t="shared" si="329"/>
        <v>0.88748378728923472</v>
      </c>
    </row>
    <row r="317" spans="1:35">
      <c r="A317" t="s">
        <v>124</v>
      </c>
      <c r="B317" t="s">
        <v>17</v>
      </c>
      <c r="C317">
        <v>309</v>
      </c>
      <c r="D317">
        <f t="shared" ref="D317:P317" si="371">C317+347</f>
        <v>656</v>
      </c>
      <c r="E317">
        <f t="shared" si="371"/>
        <v>1003</v>
      </c>
      <c r="F317">
        <f t="shared" si="371"/>
        <v>1350</v>
      </c>
      <c r="G317">
        <f t="shared" si="371"/>
        <v>1697</v>
      </c>
      <c r="H317">
        <f t="shared" si="371"/>
        <v>2044</v>
      </c>
      <c r="I317">
        <f t="shared" si="371"/>
        <v>2391</v>
      </c>
      <c r="J317">
        <f t="shared" si="371"/>
        <v>2738</v>
      </c>
      <c r="K317">
        <f t="shared" si="371"/>
        <v>3085</v>
      </c>
      <c r="L317">
        <f t="shared" si="371"/>
        <v>3432</v>
      </c>
      <c r="M317">
        <f t="shared" si="371"/>
        <v>3779</v>
      </c>
      <c r="N317">
        <f t="shared" si="371"/>
        <v>4126</v>
      </c>
      <c r="O317">
        <f t="shared" si="371"/>
        <v>4473</v>
      </c>
      <c r="P317">
        <f t="shared" si="371"/>
        <v>4820</v>
      </c>
      <c r="S317">
        <f t="shared" si="317"/>
        <v>0.65403788634097704</v>
      </c>
      <c r="U317">
        <f>G317/H317</f>
        <v>0.83023483365949124</v>
      </c>
      <c r="W317">
        <f t="shared" si="329"/>
        <v>0.88752025931928691</v>
      </c>
    </row>
    <row r="318" spans="1:35">
      <c r="A318" t="s">
        <v>148</v>
      </c>
      <c r="B318" t="s">
        <v>16</v>
      </c>
      <c r="C318">
        <v>310</v>
      </c>
      <c r="D318">
        <f t="shared" ref="D318:P318" si="372">C318+347</f>
        <v>657</v>
      </c>
      <c r="E318">
        <f t="shared" si="372"/>
        <v>1004</v>
      </c>
      <c r="F318">
        <f t="shared" si="372"/>
        <v>1351</v>
      </c>
      <c r="G318">
        <f t="shared" si="372"/>
        <v>1698</v>
      </c>
      <c r="H318">
        <f t="shared" si="372"/>
        <v>2045</v>
      </c>
      <c r="I318">
        <f t="shared" si="372"/>
        <v>2392</v>
      </c>
      <c r="J318">
        <f t="shared" si="372"/>
        <v>2739</v>
      </c>
      <c r="K318">
        <f t="shared" si="372"/>
        <v>3086</v>
      </c>
      <c r="L318">
        <f t="shared" si="372"/>
        <v>3433</v>
      </c>
      <c r="M318">
        <f t="shared" si="372"/>
        <v>3780</v>
      </c>
      <c r="N318">
        <f t="shared" si="372"/>
        <v>4127</v>
      </c>
      <c r="O318">
        <f t="shared" si="372"/>
        <v>4474</v>
      </c>
      <c r="P318">
        <f t="shared" si="372"/>
        <v>4821</v>
      </c>
      <c r="S318">
        <f t="shared" si="317"/>
        <v>0.65438247011952189</v>
      </c>
      <c r="U318">
        <f>G318/H318</f>
        <v>0.83031784841075795</v>
      </c>
      <c r="W318">
        <f t="shared" si="329"/>
        <v>0.88755670771224882</v>
      </c>
    </row>
    <row r="319" spans="1:35">
      <c r="A319" t="s">
        <v>148</v>
      </c>
      <c r="B319" t="s">
        <v>15</v>
      </c>
      <c r="C319">
        <v>311</v>
      </c>
      <c r="D319">
        <f t="shared" ref="D319:P319" si="373">C319+347</f>
        <v>658</v>
      </c>
      <c r="E319">
        <f t="shared" si="373"/>
        <v>1005</v>
      </c>
      <c r="F319">
        <f t="shared" si="373"/>
        <v>1352</v>
      </c>
      <c r="G319">
        <f t="shared" si="373"/>
        <v>1699</v>
      </c>
      <c r="H319">
        <f t="shared" si="373"/>
        <v>2046</v>
      </c>
      <c r="I319">
        <f t="shared" si="373"/>
        <v>2393</v>
      </c>
      <c r="J319">
        <f t="shared" si="373"/>
        <v>2740</v>
      </c>
      <c r="K319">
        <f t="shared" si="373"/>
        <v>3087</v>
      </c>
      <c r="L319">
        <f t="shared" si="373"/>
        <v>3434</v>
      </c>
      <c r="M319">
        <f t="shared" si="373"/>
        <v>3781</v>
      </c>
      <c r="N319">
        <f t="shared" si="373"/>
        <v>4128</v>
      </c>
      <c r="O319">
        <f t="shared" si="373"/>
        <v>4475</v>
      </c>
      <c r="P319">
        <f t="shared" si="373"/>
        <v>4822</v>
      </c>
      <c r="S319">
        <f t="shared" si="317"/>
        <v>0.65472636815920393</v>
      </c>
      <c r="U319">
        <f>G319/H319</f>
        <v>0.83040078201368528</v>
      </c>
      <c r="W319">
        <f t="shared" si="329"/>
        <v>0.88759313249109173</v>
      </c>
    </row>
    <row r="320" spans="1:35">
      <c r="A320" t="s">
        <v>148</v>
      </c>
      <c r="B320" t="s">
        <v>14</v>
      </c>
      <c r="C320">
        <v>312</v>
      </c>
      <c r="D320">
        <f t="shared" ref="D320:P320" si="374">C320+347</f>
        <v>659</v>
      </c>
      <c r="E320">
        <f t="shared" si="374"/>
        <v>1006</v>
      </c>
      <c r="F320">
        <f t="shared" si="374"/>
        <v>1353</v>
      </c>
      <c r="G320">
        <f t="shared" si="374"/>
        <v>1700</v>
      </c>
      <c r="H320">
        <f t="shared" si="374"/>
        <v>2047</v>
      </c>
      <c r="I320">
        <f t="shared" si="374"/>
        <v>2394</v>
      </c>
      <c r="J320">
        <f t="shared" si="374"/>
        <v>2741</v>
      </c>
      <c r="K320">
        <f t="shared" si="374"/>
        <v>3088</v>
      </c>
      <c r="L320">
        <f t="shared" si="374"/>
        <v>3435</v>
      </c>
      <c r="M320">
        <f t="shared" si="374"/>
        <v>3782</v>
      </c>
      <c r="N320">
        <f t="shared" si="374"/>
        <v>4129</v>
      </c>
      <c r="O320">
        <f t="shared" si="374"/>
        <v>4476</v>
      </c>
      <c r="P320">
        <f t="shared" si="374"/>
        <v>4823</v>
      </c>
      <c r="S320">
        <f t="shared" si="317"/>
        <v>0.65506958250497016</v>
      </c>
      <c r="U320">
        <f>G320/H320</f>
        <v>0.83048363458720076</v>
      </c>
      <c r="W320">
        <f t="shared" si="329"/>
        <v>0.88762953367875652</v>
      </c>
    </row>
    <row r="321" spans="1:35">
      <c r="A321" t="s">
        <v>179</v>
      </c>
      <c r="B321" t="s">
        <v>25</v>
      </c>
      <c r="C321">
        <v>313</v>
      </c>
      <c r="D321">
        <f t="shared" ref="D321:P321" si="375">C321+347</f>
        <v>660</v>
      </c>
      <c r="E321">
        <f t="shared" si="375"/>
        <v>1007</v>
      </c>
      <c r="F321">
        <f t="shared" si="375"/>
        <v>1354</v>
      </c>
      <c r="G321">
        <f t="shared" si="375"/>
        <v>1701</v>
      </c>
      <c r="H321">
        <f t="shared" si="375"/>
        <v>2048</v>
      </c>
      <c r="I321">
        <f t="shared" si="375"/>
        <v>2395</v>
      </c>
      <c r="J321">
        <f t="shared" si="375"/>
        <v>2742</v>
      </c>
      <c r="K321">
        <f t="shared" si="375"/>
        <v>3089</v>
      </c>
      <c r="L321">
        <f t="shared" si="375"/>
        <v>3436</v>
      </c>
      <c r="M321">
        <f t="shared" si="375"/>
        <v>3783</v>
      </c>
      <c r="N321">
        <f t="shared" si="375"/>
        <v>4130</v>
      </c>
      <c r="O321">
        <f t="shared" si="375"/>
        <v>4477</v>
      </c>
      <c r="P321">
        <f t="shared" si="375"/>
        <v>4824</v>
      </c>
      <c r="R321" t="s">
        <v>182</v>
      </c>
      <c r="S321">
        <f t="shared" ref="S321:S342" si="376">D321/E321</f>
        <v>0.65541211519364451</v>
      </c>
      <c r="T321">
        <f>AVERAGE(S327:S332)</f>
        <v>0.65846390520072928</v>
      </c>
      <c r="U321">
        <f t="shared" ref="U321:U342" si="377">G321/H321</f>
        <v>0.83056640625</v>
      </c>
      <c r="V321">
        <f>AVERAGE(U327:U332)</f>
        <v>0.83130764996699269</v>
      </c>
      <c r="W321">
        <f t="shared" ref="W321:W342" si="378">J321/K321</f>
        <v>0.88766591129815475</v>
      </c>
      <c r="X321">
        <f>AVERAGE(W327:W332)</f>
        <v>0.88799222972571346</v>
      </c>
      <c r="Z321">
        <f>SUM(D327:D332,G327:G332)/SUM(E327:E332,H327:H332)</f>
        <v>0.77408854166666663</v>
      </c>
      <c r="AA321">
        <f>SUM(D327:D332,G327:G332,M327:M332)/SUM(E327:E332,H327:H332,N327:N332)</f>
        <v>0.85562721031828581</v>
      </c>
      <c r="AB321">
        <f>AVERAGE(S327:U332)</f>
        <v>0.7448857775838611</v>
      </c>
      <c r="AC321">
        <f>AVERAGE(S327:W332)</f>
        <v>0.79258792829781188</v>
      </c>
      <c r="AE321">
        <f>SUM(J327:J332,M327:M332,P327:P332)</f>
        <v>68247</v>
      </c>
      <c r="AF321">
        <f>SUM(D327:D332,G327:G332,P327:P332)</f>
        <v>43263</v>
      </c>
      <c r="AG321">
        <f>SUM(E327:E332,H327:H332)</f>
        <v>18432</v>
      </c>
      <c r="AH321">
        <f>SUM($D327:$D328,$G327:$G328,$P327:$P328)</f>
        <v>14409</v>
      </c>
      <c r="AI321">
        <f>SUM($D327:$D331,$G327:$G331,$P327:$P331)</f>
        <v>36045</v>
      </c>
    </row>
    <row r="322" spans="1:35">
      <c r="A322" t="s">
        <v>179</v>
      </c>
      <c r="B322" t="s">
        <v>24</v>
      </c>
      <c r="C322">
        <v>314</v>
      </c>
      <c r="D322">
        <f t="shared" ref="D322:P322" si="379">C322+347</f>
        <v>661</v>
      </c>
      <c r="E322">
        <f t="shared" si="379"/>
        <v>1008</v>
      </c>
      <c r="F322">
        <f t="shared" si="379"/>
        <v>1355</v>
      </c>
      <c r="G322">
        <f t="shared" si="379"/>
        <v>1702</v>
      </c>
      <c r="H322">
        <f t="shared" si="379"/>
        <v>2049</v>
      </c>
      <c r="I322">
        <f t="shared" si="379"/>
        <v>2396</v>
      </c>
      <c r="J322">
        <f t="shared" si="379"/>
        <v>2743</v>
      </c>
      <c r="K322">
        <f t="shared" si="379"/>
        <v>3090</v>
      </c>
      <c r="L322">
        <f t="shared" si="379"/>
        <v>3437</v>
      </c>
      <c r="M322">
        <f t="shared" si="379"/>
        <v>3784</v>
      </c>
      <c r="N322">
        <f t="shared" si="379"/>
        <v>4131</v>
      </c>
      <c r="O322">
        <f t="shared" si="379"/>
        <v>4478</v>
      </c>
      <c r="P322">
        <f t="shared" si="379"/>
        <v>4825</v>
      </c>
      <c r="S322">
        <f t="shared" si="376"/>
        <v>0.65575396825396826</v>
      </c>
      <c r="U322">
        <f t="shared" si="377"/>
        <v>0.83064909712054658</v>
      </c>
      <c r="W322">
        <f t="shared" si="378"/>
        <v>0.88770226537216823</v>
      </c>
    </row>
    <row r="323" spans="1:35">
      <c r="A323" t="s">
        <v>179</v>
      </c>
      <c r="B323" t="s">
        <v>23</v>
      </c>
      <c r="C323">
        <v>315</v>
      </c>
      <c r="D323">
        <f t="shared" ref="D323:P323" si="380">C323+347</f>
        <v>662</v>
      </c>
      <c r="E323">
        <f t="shared" si="380"/>
        <v>1009</v>
      </c>
      <c r="F323">
        <f t="shared" si="380"/>
        <v>1356</v>
      </c>
      <c r="G323">
        <f t="shared" si="380"/>
        <v>1703</v>
      </c>
      <c r="H323">
        <f t="shared" si="380"/>
        <v>2050</v>
      </c>
      <c r="I323">
        <f t="shared" si="380"/>
        <v>2397</v>
      </c>
      <c r="J323">
        <f t="shared" si="380"/>
        <v>2744</v>
      </c>
      <c r="K323">
        <f t="shared" si="380"/>
        <v>3091</v>
      </c>
      <c r="L323">
        <f t="shared" si="380"/>
        <v>3438</v>
      </c>
      <c r="M323">
        <f t="shared" si="380"/>
        <v>3785</v>
      </c>
      <c r="N323">
        <f t="shared" si="380"/>
        <v>4132</v>
      </c>
      <c r="O323">
        <f t="shared" si="380"/>
        <v>4479</v>
      </c>
      <c r="P323">
        <f t="shared" si="380"/>
        <v>4826</v>
      </c>
      <c r="S323">
        <f t="shared" si="376"/>
        <v>0.65609514370664024</v>
      </c>
      <c r="U323">
        <f t="shared" si="377"/>
        <v>0.83073170731707313</v>
      </c>
      <c r="W323">
        <f t="shared" si="378"/>
        <v>0.88773859592364934</v>
      </c>
    </row>
    <row r="324" spans="1:35">
      <c r="A324" t="s">
        <v>179</v>
      </c>
      <c r="B324" t="s">
        <v>22</v>
      </c>
      <c r="C324">
        <v>316</v>
      </c>
      <c r="D324">
        <f t="shared" ref="D324:P324" si="381">C324+347</f>
        <v>663</v>
      </c>
      <c r="E324">
        <f t="shared" si="381"/>
        <v>1010</v>
      </c>
      <c r="F324">
        <f t="shared" si="381"/>
        <v>1357</v>
      </c>
      <c r="G324">
        <f t="shared" si="381"/>
        <v>1704</v>
      </c>
      <c r="H324">
        <f t="shared" si="381"/>
        <v>2051</v>
      </c>
      <c r="I324">
        <f t="shared" si="381"/>
        <v>2398</v>
      </c>
      <c r="J324">
        <f t="shared" si="381"/>
        <v>2745</v>
      </c>
      <c r="K324">
        <f t="shared" si="381"/>
        <v>3092</v>
      </c>
      <c r="L324">
        <f t="shared" si="381"/>
        <v>3439</v>
      </c>
      <c r="M324">
        <f t="shared" si="381"/>
        <v>3786</v>
      </c>
      <c r="N324">
        <f t="shared" si="381"/>
        <v>4133</v>
      </c>
      <c r="O324">
        <f t="shared" si="381"/>
        <v>4480</v>
      </c>
      <c r="P324">
        <f t="shared" si="381"/>
        <v>4827</v>
      </c>
      <c r="S324">
        <f t="shared" si="376"/>
        <v>0.65643564356435646</v>
      </c>
      <c r="U324">
        <f t="shared" si="377"/>
        <v>0.83081423695758172</v>
      </c>
      <c r="W324">
        <f t="shared" si="378"/>
        <v>0.88777490297542039</v>
      </c>
    </row>
    <row r="325" spans="1:35">
      <c r="A325" t="s">
        <v>179</v>
      </c>
      <c r="B325" t="s">
        <v>21</v>
      </c>
      <c r="C325">
        <v>317</v>
      </c>
      <c r="D325">
        <f t="shared" ref="D325:P325" si="382">C325+347</f>
        <v>664</v>
      </c>
      <c r="E325">
        <f t="shared" si="382"/>
        <v>1011</v>
      </c>
      <c r="F325">
        <f t="shared" si="382"/>
        <v>1358</v>
      </c>
      <c r="G325">
        <f t="shared" si="382"/>
        <v>1705</v>
      </c>
      <c r="H325">
        <f t="shared" si="382"/>
        <v>2052</v>
      </c>
      <c r="I325">
        <f t="shared" si="382"/>
        <v>2399</v>
      </c>
      <c r="J325">
        <f t="shared" si="382"/>
        <v>2746</v>
      </c>
      <c r="K325">
        <f t="shared" si="382"/>
        <v>3093</v>
      </c>
      <c r="L325">
        <f t="shared" si="382"/>
        <v>3440</v>
      </c>
      <c r="M325">
        <f t="shared" si="382"/>
        <v>3787</v>
      </c>
      <c r="N325">
        <f t="shared" si="382"/>
        <v>4134</v>
      </c>
      <c r="O325">
        <f t="shared" si="382"/>
        <v>4481</v>
      </c>
      <c r="P325">
        <f t="shared" si="382"/>
        <v>4828</v>
      </c>
      <c r="S325">
        <f t="shared" si="376"/>
        <v>0.65677546983184965</v>
      </c>
      <c r="U325">
        <f t="shared" si="377"/>
        <v>0.83089668615984402</v>
      </c>
      <c r="W325">
        <f t="shared" si="378"/>
        <v>0.8878111865502748</v>
      </c>
    </row>
    <row r="326" spans="1:35">
      <c r="A326" t="s">
        <v>179</v>
      </c>
      <c r="B326" t="s">
        <v>20</v>
      </c>
      <c r="C326">
        <v>318</v>
      </c>
      <c r="D326">
        <f t="shared" ref="D326:P326" si="383">C326+347</f>
        <v>665</v>
      </c>
      <c r="E326">
        <f t="shared" si="383"/>
        <v>1012</v>
      </c>
      <c r="F326">
        <f t="shared" si="383"/>
        <v>1359</v>
      </c>
      <c r="G326">
        <f t="shared" si="383"/>
        <v>1706</v>
      </c>
      <c r="H326">
        <f t="shared" si="383"/>
        <v>2053</v>
      </c>
      <c r="I326">
        <f t="shared" si="383"/>
        <v>2400</v>
      </c>
      <c r="J326">
        <f t="shared" si="383"/>
        <v>2747</v>
      </c>
      <c r="K326">
        <f t="shared" si="383"/>
        <v>3094</v>
      </c>
      <c r="L326">
        <f t="shared" si="383"/>
        <v>3441</v>
      </c>
      <c r="M326">
        <f t="shared" si="383"/>
        <v>3788</v>
      </c>
      <c r="N326">
        <f t="shared" si="383"/>
        <v>4135</v>
      </c>
      <c r="O326">
        <f t="shared" si="383"/>
        <v>4482</v>
      </c>
      <c r="P326">
        <f t="shared" si="383"/>
        <v>4829</v>
      </c>
      <c r="U326">
        <f t="shared" si="377"/>
        <v>0.83097905504140279</v>
      </c>
      <c r="W326">
        <f t="shared" si="378"/>
        <v>0.88784744667097604</v>
      </c>
    </row>
    <row r="327" spans="1:35">
      <c r="A327" t="s">
        <v>179</v>
      </c>
      <c r="B327" t="s">
        <v>19</v>
      </c>
      <c r="C327">
        <v>319</v>
      </c>
      <c r="D327">
        <f t="shared" ref="D327:P327" si="384">C327+347</f>
        <v>666</v>
      </c>
      <c r="E327">
        <f t="shared" si="384"/>
        <v>1013</v>
      </c>
      <c r="F327">
        <f t="shared" si="384"/>
        <v>1360</v>
      </c>
      <c r="G327">
        <f t="shared" si="384"/>
        <v>1707</v>
      </c>
      <c r="H327">
        <f t="shared" si="384"/>
        <v>2054</v>
      </c>
      <c r="I327">
        <f t="shared" si="384"/>
        <v>2401</v>
      </c>
      <c r="J327">
        <f t="shared" si="384"/>
        <v>2748</v>
      </c>
      <c r="K327">
        <f t="shared" si="384"/>
        <v>3095</v>
      </c>
      <c r="L327">
        <f t="shared" si="384"/>
        <v>3442</v>
      </c>
      <c r="M327">
        <f t="shared" si="384"/>
        <v>3789</v>
      </c>
      <c r="N327">
        <f t="shared" si="384"/>
        <v>4136</v>
      </c>
      <c r="O327">
        <f t="shared" si="384"/>
        <v>4483</v>
      </c>
      <c r="P327">
        <f t="shared" si="384"/>
        <v>4830</v>
      </c>
    </row>
    <row r="328" spans="1:35">
      <c r="A328" t="s">
        <v>179</v>
      </c>
      <c r="B328" t="s">
        <v>18</v>
      </c>
      <c r="C328">
        <v>320</v>
      </c>
      <c r="D328">
        <f t="shared" ref="D328:P328" si="385">C328+347</f>
        <v>667</v>
      </c>
      <c r="E328">
        <f t="shared" si="385"/>
        <v>1014</v>
      </c>
      <c r="F328">
        <f t="shared" si="385"/>
        <v>1361</v>
      </c>
      <c r="G328">
        <f t="shared" si="385"/>
        <v>1708</v>
      </c>
      <c r="H328">
        <f t="shared" si="385"/>
        <v>2055</v>
      </c>
      <c r="I328">
        <f t="shared" si="385"/>
        <v>2402</v>
      </c>
      <c r="J328">
        <f t="shared" si="385"/>
        <v>2749</v>
      </c>
      <c r="K328">
        <f t="shared" si="385"/>
        <v>3096</v>
      </c>
      <c r="L328">
        <f t="shared" si="385"/>
        <v>3443</v>
      </c>
      <c r="M328">
        <f t="shared" si="385"/>
        <v>3790</v>
      </c>
      <c r="N328">
        <f t="shared" si="385"/>
        <v>4137</v>
      </c>
      <c r="O328">
        <f t="shared" si="385"/>
        <v>4484</v>
      </c>
      <c r="P328">
        <f t="shared" si="385"/>
        <v>4831</v>
      </c>
      <c r="S328">
        <f t="shared" si="376"/>
        <v>0.65779092702169628</v>
      </c>
      <c r="U328">
        <f t="shared" si="377"/>
        <v>0.83114355231143555</v>
      </c>
      <c r="W328">
        <f t="shared" si="378"/>
        <v>0.88791989664082682</v>
      </c>
    </row>
    <row r="329" spans="1:35">
      <c r="A329" t="s">
        <v>179</v>
      </c>
      <c r="B329" t="s">
        <v>17</v>
      </c>
      <c r="C329">
        <v>321</v>
      </c>
      <c r="D329">
        <f t="shared" ref="D329:P329" si="386">C329+347</f>
        <v>668</v>
      </c>
      <c r="E329">
        <f t="shared" si="386"/>
        <v>1015</v>
      </c>
      <c r="F329">
        <f t="shared" si="386"/>
        <v>1362</v>
      </c>
      <c r="G329">
        <f t="shared" si="386"/>
        <v>1709</v>
      </c>
      <c r="H329">
        <f t="shared" si="386"/>
        <v>2056</v>
      </c>
      <c r="I329">
        <f t="shared" si="386"/>
        <v>2403</v>
      </c>
      <c r="J329">
        <f t="shared" si="386"/>
        <v>2750</v>
      </c>
      <c r="K329">
        <f t="shared" si="386"/>
        <v>3097</v>
      </c>
      <c r="L329">
        <f t="shared" si="386"/>
        <v>3444</v>
      </c>
      <c r="M329">
        <f t="shared" si="386"/>
        <v>3791</v>
      </c>
      <c r="N329">
        <f t="shared" si="386"/>
        <v>4138</v>
      </c>
      <c r="O329">
        <f t="shared" si="386"/>
        <v>4485</v>
      </c>
      <c r="P329">
        <f t="shared" si="386"/>
        <v>4832</v>
      </c>
      <c r="S329">
        <f t="shared" si="376"/>
        <v>0.65812807881773394</v>
      </c>
      <c r="U329">
        <f t="shared" si="377"/>
        <v>0.83122568093385218</v>
      </c>
      <c r="W329">
        <f t="shared" si="378"/>
        <v>0.88795608653535685</v>
      </c>
    </row>
    <row r="330" spans="1:35">
      <c r="A330" t="s">
        <v>180</v>
      </c>
      <c r="B330" t="s">
        <v>16</v>
      </c>
      <c r="C330">
        <v>322</v>
      </c>
      <c r="D330">
        <f t="shared" ref="D330:P330" si="387">C330+347</f>
        <v>669</v>
      </c>
      <c r="E330">
        <f t="shared" si="387"/>
        <v>1016</v>
      </c>
      <c r="F330">
        <f t="shared" si="387"/>
        <v>1363</v>
      </c>
      <c r="G330">
        <f t="shared" si="387"/>
        <v>1710</v>
      </c>
      <c r="H330">
        <f t="shared" si="387"/>
        <v>2057</v>
      </c>
      <c r="I330">
        <f t="shared" si="387"/>
        <v>2404</v>
      </c>
      <c r="J330">
        <f t="shared" si="387"/>
        <v>2751</v>
      </c>
      <c r="K330">
        <f t="shared" si="387"/>
        <v>3098</v>
      </c>
      <c r="L330">
        <f t="shared" si="387"/>
        <v>3445</v>
      </c>
      <c r="M330">
        <f t="shared" si="387"/>
        <v>3792</v>
      </c>
      <c r="N330">
        <f t="shared" si="387"/>
        <v>4139</v>
      </c>
      <c r="O330">
        <f t="shared" si="387"/>
        <v>4486</v>
      </c>
      <c r="P330">
        <f t="shared" si="387"/>
        <v>4833</v>
      </c>
      <c r="S330">
        <f t="shared" si="376"/>
        <v>0.65846456692913391</v>
      </c>
      <c r="U330">
        <f t="shared" si="377"/>
        <v>0.83130772970345168</v>
      </c>
      <c r="W330">
        <f t="shared" si="378"/>
        <v>0.88799225306649454</v>
      </c>
    </row>
    <row r="331" spans="1:35">
      <c r="A331" t="s">
        <v>180</v>
      </c>
      <c r="B331" t="s">
        <v>15</v>
      </c>
      <c r="C331">
        <v>323</v>
      </c>
      <c r="D331">
        <f t="shared" ref="D331:P331" si="388">C331+347</f>
        <v>670</v>
      </c>
      <c r="E331">
        <f t="shared" si="388"/>
        <v>1017</v>
      </c>
      <c r="F331">
        <f t="shared" si="388"/>
        <v>1364</v>
      </c>
      <c r="G331">
        <f t="shared" si="388"/>
        <v>1711</v>
      </c>
      <c r="H331">
        <f t="shared" si="388"/>
        <v>2058</v>
      </c>
      <c r="I331">
        <f t="shared" si="388"/>
        <v>2405</v>
      </c>
      <c r="J331">
        <f t="shared" si="388"/>
        <v>2752</v>
      </c>
      <c r="K331">
        <f t="shared" si="388"/>
        <v>3099</v>
      </c>
      <c r="L331">
        <f t="shared" si="388"/>
        <v>3446</v>
      </c>
      <c r="M331">
        <f t="shared" si="388"/>
        <v>3793</v>
      </c>
      <c r="N331">
        <f t="shared" si="388"/>
        <v>4140</v>
      </c>
      <c r="O331">
        <f t="shared" si="388"/>
        <v>4487</v>
      </c>
      <c r="P331">
        <f t="shared" si="388"/>
        <v>4834</v>
      </c>
      <c r="S331">
        <f t="shared" si="376"/>
        <v>0.65880039331366769</v>
      </c>
      <c r="U331">
        <f t="shared" si="377"/>
        <v>0.83138969873663748</v>
      </c>
      <c r="W331">
        <f t="shared" si="378"/>
        <v>0.88802839625685703</v>
      </c>
    </row>
    <row r="332" spans="1:35">
      <c r="A332" t="s">
        <v>180</v>
      </c>
      <c r="B332" t="s">
        <v>14</v>
      </c>
      <c r="C332">
        <v>324</v>
      </c>
      <c r="D332">
        <f t="shared" ref="D332:P332" si="389">C332+347</f>
        <v>671</v>
      </c>
      <c r="E332">
        <f t="shared" si="389"/>
        <v>1018</v>
      </c>
      <c r="F332">
        <f t="shared" si="389"/>
        <v>1365</v>
      </c>
      <c r="G332">
        <f t="shared" si="389"/>
        <v>1712</v>
      </c>
      <c r="H332">
        <f t="shared" si="389"/>
        <v>2059</v>
      </c>
      <c r="I332">
        <f t="shared" si="389"/>
        <v>2406</v>
      </c>
      <c r="J332">
        <f t="shared" si="389"/>
        <v>2753</v>
      </c>
      <c r="K332">
        <f t="shared" si="389"/>
        <v>3100</v>
      </c>
      <c r="L332">
        <f t="shared" si="389"/>
        <v>3447</v>
      </c>
      <c r="M332">
        <f t="shared" si="389"/>
        <v>3794</v>
      </c>
      <c r="N332">
        <f t="shared" si="389"/>
        <v>4141</v>
      </c>
      <c r="O332">
        <f t="shared" si="389"/>
        <v>4488</v>
      </c>
      <c r="P332">
        <f t="shared" si="389"/>
        <v>4835</v>
      </c>
      <c r="S332">
        <f t="shared" si="376"/>
        <v>0.65913555992141459</v>
      </c>
      <c r="U332">
        <f t="shared" si="377"/>
        <v>0.83147158814958722</v>
      </c>
      <c r="W332">
        <f t="shared" si="378"/>
        <v>0.88806451612903226</v>
      </c>
    </row>
    <row r="333" spans="1:35">
      <c r="A333" t="s">
        <v>180</v>
      </c>
      <c r="B333" t="s">
        <v>25</v>
      </c>
      <c r="C333">
        <v>325</v>
      </c>
      <c r="D333">
        <f t="shared" ref="D333:P333" si="390">C333+347</f>
        <v>672</v>
      </c>
      <c r="E333">
        <f t="shared" si="390"/>
        <v>1019</v>
      </c>
      <c r="F333">
        <f t="shared" si="390"/>
        <v>1366</v>
      </c>
      <c r="G333">
        <f t="shared" si="390"/>
        <v>1713</v>
      </c>
      <c r="H333">
        <f t="shared" si="390"/>
        <v>2060</v>
      </c>
      <c r="I333">
        <f t="shared" si="390"/>
        <v>2407</v>
      </c>
      <c r="J333">
        <f t="shared" si="390"/>
        <v>2754</v>
      </c>
      <c r="K333">
        <f t="shared" si="390"/>
        <v>3101</v>
      </c>
      <c r="L333">
        <f t="shared" si="390"/>
        <v>3448</v>
      </c>
      <c r="M333">
        <f t="shared" si="390"/>
        <v>3795</v>
      </c>
      <c r="N333">
        <f t="shared" si="390"/>
        <v>4142</v>
      </c>
      <c r="O333">
        <f t="shared" si="390"/>
        <v>4489</v>
      </c>
      <c r="P333">
        <f t="shared" si="390"/>
        <v>4836</v>
      </c>
      <c r="R333" t="s">
        <v>183</v>
      </c>
      <c r="S333">
        <f>D333/E333</f>
        <v>0.65947006869479885</v>
      </c>
      <c r="T333">
        <f>AVERAGE(S339:S344)</f>
        <v>0.66245072304326302</v>
      </c>
      <c r="U333">
        <f t="shared" si="377"/>
        <v>0.83155339805825246</v>
      </c>
      <c r="V333">
        <f>AVERAGE(U339:U344)</f>
        <v>0.83228605020742585</v>
      </c>
      <c r="W333">
        <f t="shared" si="378"/>
        <v>0.88810061270557883</v>
      </c>
      <c r="X333">
        <f>AVERAGE(W339:W344)</f>
        <v>0.88842441422739582</v>
      </c>
      <c r="Z333">
        <f>SUM(D339:D344,G339:G344)/SUM(E339:E344,H339:H344)</f>
        <v>0.77583979328165376</v>
      </c>
      <c r="AA333">
        <f>SUM(D339:D344,G339:G344,M339:M344)/SUM(E339:E344,H339:H344,N339:N344)</f>
        <v>0.85634444214448358</v>
      </c>
      <c r="AB333">
        <f>AVERAGE(S339:U344)</f>
        <v>0.74736838662534455</v>
      </c>
      <c r="AC333">
        <f>AVERAGE(S339:W344)</f>
        <v>0.79438706249269508</v>
      </c>
      <c r="AE333">
        <f>SUM(J339:J344,M339:M344,P339:P344)</f>
        <v>68463</v>
      </c>
      <c r="AF333">
        <f>SUM(D339:D344,G339:G344,P339:P344)</f>
        <v>43479</v>
      </c>
      <c r="AG333">
        <f>SUM(E339:E344,H339:H344)</f>
        <v>18576</v>
      </c>
      <c r="AH333">
        <f>SUM($D339:$D340,$G339:$G340,$P339:$P340)</f>
        <v>14481</v>
      </c>
      <c r="AI333">
        <f>SUM($D339:$D343,$G339:$G343,$P339:$P343)</f>
        <v>36225</v>
      </c>
    </row>
    <row r="334" spans="1:35">
      <c r="A334" t="s">
        <v>180</v>
      </c>
      <c r="B334" t="s">
        <v>24</v>
      </c>
      <c r="C334">
        <v>326</v>
      </c>
      <c r="D334">
        <f t="shared" ref="D334:P334" si="391">C334+347</f>
        <v>673</v>
      </c>
      <c r="E334">
        <f t="shared" si="391"/>
        <v>1020</v>
      </c>
      <c r="F334">
        <f t="shared" si="391"/>
        <v>1367</v>
      </c>
      <c r="G334">
        <f t="shared" si="391"/>
        <v>1714</v>
      </c>
      <c r="H334">
        <f t="shared" si="391"/>
        <v>2061</v>
      </c>
      <c r="I334">
        <f t="shared" si="391"/>
        <v>2408</v>
      </c>
      <c r="J334">
        <f t="shared" si="391"/>
        <v>2755</v>
      </c>
      <c r="K334">
        <f t="shared" si="391"/>
        <v>3102</v>
      </c>
      <c r="L334">
        <f t="shared" si="391"/>
        <v>3449</v>
      </c>
      <c r="M334">
        <f t="shared" si="391"/>
        <v>3796</v>
      </c>
      <c r="N334">
        <f t="shared" si="391"/>
        <v>4143</v>
      </c>
      <c r="O334">
        <f t="shared" si="391"/>
        <v>4490</v>
      </c>
      <c r="P334">
        <f t="shared" si="391"/>
        <v>4837</v>
      </c>
      <c r="S334">
        <f t="shared" si="376"/>
        <v>0.65980392156862744</v>
      </c>
      <c r="U334">
        <f t="shared" si="377"/>
        <v>0.83163512857835997</v>
      </c>
      <c r="W334">
        <f t="shared" si="378"/>
        <v>0.8881366860090264</v>
      </c>
    </row>
    <row r="335" spans="1:35">
      <c r="A335" t="s">
        <v>180</v>
      </c>
      <c r="B335" t="s">
        <v>23</v>
      </c>
      <c r="C335">
        <v>327</v>
      </c>
      <c r="D335">
        <f t="shared" ref="D335:P335" si="392">C335+347</f>
        <v>674</v>
      </c>
      <c r="E335">
        <f t="shared" si="392"/>
        <v>1021</v>
      </c>
      <c r="F335">
        <f t="shared" si="392"/>
        <v>1368</v>
      </c>
      <c r="G335">
        <f t="shared" si="392"/>
        <v>1715</v>
      </c>
      <c r="H335">
        <f t="shared" si="392"/>
        <v>2062</v>
      </c>
      <c r="I335">
        <f t="shared" si="392"/>
        <v>2409</v>
      </c>
      <c r="J335">
        <f t="shared" si="392"/>
        <v>2756</v>
      </c>
      <c r="K335">
        <f t="shared" si="392"/>
        <v>3103</v>
      </c>
      <c r="L335">
        <f t="shared" si="392"/>
        <v>3450</v>
      </c>
      <c r="M335">
        <f t="shared" si="392"/>
        <v>3797</v>
      </c>
      <c r="N335">
        <f t="shared" si="392"/>
        <v>4144</v>
      </c>
      <c r="O335">
        <f t="shared" si="392"/>
        <v>4491</v>
      </c>
      <c r="P335">
        <f t="shared" si="392"/>
        <v>4838</v>
      </c>
      <c r="S335">
        <f t="shared" si="376"/>
        <v>0.66013712047012729</v>
      </c>
      <c r="U335">
        <f t="shared" si="377"/>
        <v>0.83171677982541226</v>
      </c>
      <c r="W335">
        <f t="shared" si="378"/>
        <v>0.88817273606187563</v>
      </c>
    </row>
    <row r="336" spans="1:35">
      <c r="A336" t="s">
        <v>180</v>
      </c>
      <c r="B336" t="s">
        <v>22</v>
      </c>
      <c r="C336">
        <v>328</v>
      </c>
      <c r="D336">
        <f t="shared" ref="D336:P336" si="393">C336+347</f>
        <v>675</v>
      </c>
      <c r="E336">
        <f t="shared" si="393"/>
        <v>1022</v>
      </c>
      <c r="F336">
        <f t="shared" si="393"/>
        <v>1369</v>
      </c>
      <c r="G336">
        <f t="shared" si="393"/>
        <v>1716</v>
      </c>
      <c r="H336">
        <f t="shared" si="393"/>
        <v>2063</v>
      </c>
      <c r="I336">
        <f t="shared" si="393"/>
        <v>2410</v>
      </c>
      <c r="J336">
        <f t="shared" si="393"/>
        <v>2757</v>
      </c>
      <c r="K336">
        <f t="shared" si="393"/>
        <v>3104</v>
      </c>
      <c r="L336">
        <f t="shared" si="393"/>
        <v>3451</v>
      </c>
      <c r="M336">
        <f t="shared" si="393"/>
        <v>3798</v>
      </c>
      <c r="N336">
        <f t="shared" si="393"/>
        <v>4145</v>
      </c>
      <c r="O336">
        <f t="shared" si="393"/>
        <v>4492</v>
      </c>
      <c r="P336">
        <f t="shared" si="393"/>
        <v>4839</v>
      </c>
      <c r="S336">
        <f t="shared" si="376"/>
        <v>0.66046966731898238</v>
      </c>
      <c r="U336">
        <f t="shared" si="377"/>
        <v>0.83179835191468732</v>
      </c>
      <c r="W336">
        <f t="shared" si="378"/>
        <v>0.88820876288659789</v>
      </c>
    </row>
    <row r="337" spans="1:35">
      <c r="A337" t="s">
        <v>180</v>
      </c>
      <c r="B337" t="s">
        <v>21</v>
      </c>
      <c r="C337">
        <v>329</v>
      </c>
      <c r="D337">
        <f t="shared" ref="D337:P337" si="394">C337+347</f>
        <v>676</v>
      </c>
      <c r="E337">
        <f t="shared" si="394"/>
        <v>1023</v>
      </c>
      <c r="F337">
        <f t="shared" si="394"/>
        <v>1370</v>
      </c>
      <c r="G337">
        <f t="shared" si="394"/>
        <v>1717</v>
      </c>
      <c r="H337">
        <f t="shared" si="394"/>
        <v>2064</v>
      </c>
      <c r="I337">
        <f t="shared" si="394"/>
        <v>2411</v>
      </c>
      <c r="J337">
        <f t="shared" si="394"/>
        <v>2758</v>
      </c>
      <c r="K337">
        <f t="shared" si="394"/>
        <v>3105</v>
      </c>
      <c r="L337">
        <f t="shared" si="394"/>
        <v>3452</v>
      </c>
      <c r="M337">
        <f t="shared" si="394"/>
        <v>3799</v>
      </c>
      <c r="N337">
        <f t="shared" si="394"/>
        <v>4146</v>
      </c>
      <c r="O337">
        <f t="shared" si="394"/>
        <v>4493</v>
      </c>
      <c r="P337">
        <f t="shared" si="394"/>
        <v>4840</v>
      </c>
      <c r="U337">
        <f t="shared" si="377"/>
        <v>0.83187984496124034</v>
      </c>
      <c r="W337">
        <f t="shared" si="378"/>
        <v>0.88824476650563611</v>
      </c>
    </row>
    <row r="338" spans="1:35">
      <c r="A338" t="s">
        <v>180</v>
      </c>
      <c r="B338" t="s">
        <v>20</v>
      </c>
      <c r="C338">
        <v>330</v>
      </c>
      <c r="D338">
        <f t="shared" ref="D338:P338" si="395">C338+347</f>
        <v>677</v>
      </c>
      <c r="E338">
        <f t="shared" si="395"/>
        <v>1024</v>
      </c>
      <c r="F338">
        <f t="shared" si="395"/>
        <v>1371</v>
      </c>
      <c r="G338">
        <f t="shared" si="395"/>
        <v>1718</v>
      </c>
      <c r="H338">
        <f t="shared" si="395"/>
        <v>2065</v>
      </c>
      <c r="I338">
        <f t="shared" si="395"/>
        <v>2412</v>
      </c>
      <c r="J338">
        <f t="shared" si="395"/>
        <v>2759</v>
      </c>
      <c r="K338">
        <f t="shared" si="395"/>
        <v>3106</v>
      </c>
      <c r="L338">
        <f t="shared" si="395"/>
        <v>3453</v>
      </c>
      <c r="M338">
        <f t="shared" si="395"/>
        <v>3800</v>
      </c>
      <c r="N338">
        <f t="shared" si="395"/>
        <v>4147</v>
      </c>
      <c r="O338">
        <f t="shared" si="395"/>
        <v>4494</v>
      </c>
      <c r="P338">
        <f t="shared" si="395"/>
        <v>4841</v>
      </c>
    </row>
    <row r="339" spans="1:35">
      <c r="A339" t="s">
        <v>180</v>
      </c>
      <c r="B339" t="s">
        <v>19</v>
      </c>
      <c r="C339">
        <v>331</v>
      </c>
      <c r="D339">
        <f t="shared" ref="D339:P339" si="396">C339+347</f>
        <v>678</v>
      </c>
      <c r="E339">
        <f t="shared" si="396"/>
        <v>1025</v>
      </c>
      <c r="F339">
        <f t="shared" si="396"/>
        <v>1372</v>
      </c>
      <c r="G339">
        <f t="shared" si="396"/>
        <v>1719</v>
      </c>
      <c r="H339">
        <f t="shared" si="396"/>
        <v>2066</v>
      </c>
      <c r="I339">
        <f t="shared" si="396"/>
        <v>2413</v>
      </c>
      <c r="J339">
        <f t="shared" si="396"/>
        <v>2760</v>
      </c>
      <c r="K339">
        <f t="shared" si="396"/>
        <v>3107</v>
      </c>
      <c r="L339">
        <f t="shared" si="396"/>
        <v>3454</v>
      </c>
      <c r="M339">
        <f t="shared" si="396"/>
        <v>3801</v>
      </c>
      <c r="N339">
        <f t="shared" si="396"/>
        <v>4148</v>
      </c>
      <c r="O339">
        <f t="shared" si="396"/>
        <v>4495</v>
      </c>
      <c r="P339">
        <f t="shared" si="396"/>
        <v>4842</v>
      </c>
    </row>
    <row r="340" spans="1:35">
      <c r="A340" t="s">
        <v>180</v>
      </c>
      <c r="B340" t="s">
        <v>18</v>
      </c>
      <c r="C340">
        <v>332</v>
      </c>
      <c r="D340">
        <f t="shared" ref="D340:P340" si="397">C340+347</f>
        <v>679</v>
      </c>
      <c r="E340">
        <f t="shared" si="397"/>
        <v>1026</v>
      </c>
      <c r="F340">
        <f t="shared" si="397"/>
        <v>1373</v>
      </c>
      <c r="G340">
        <f t="shared" si="397"/>
        <v>1720</v>
      </c>
      <c r="H340">
        <f t="shared" si="397"/>
        <v>2067</v>
      </c>
      <c r="I340">
        <f t="shared" si="397"/>
        <v>2414</v>
      </c>
      <c r="J340">
        <f t="shared" si="397"/>
        <v>2761</v>
      </c>
      <c r="K340">
        <f t="shared" si="397"/>
        <v>3108</v>
      </c>
      <c r="L340">
        <f t="shared" si="397"/>
        <v>3455</v>
      </c>
      <c r="M340">
        <f t="shared" si="397"/>
        <v>3802</v>
      </c>
      <c r="N340">
        <f t="shared" si="397"/>
        <v>4149</v>
      </c>
      <c r="O340">
        <f t="shared" si="397"/>
        <v>4496</v>
      </c>
      <c r="P340">
        <f t="shared" si="397"/>
        <v>4843</v>
      </c>
      <c r="S340">
        <f t="shared" si="376"/>
        <v>0.66179337231968816</v>
      </c>
      <c r="U340">
        <f t="shared" si="377"/>
        <v>0.83212385099177555</v>
      </c>
      <c r="W340">
        <f t="shared" si="378"/>
        <v>0.88835263835263834</v>
      </c>
    </row>
    <row r="341" spans="1:35">
      <c r="A341" t="s">
        <v>180</v>
      </c>
      <c r="B341" t="s">
        <v>17</v>
      </c>
      <c r="C341">
        <v>333</v>
      </c>
      <c r="D341">
        <f t="shared" ref="D341:P341" si="398">C341+347</f>
        <v>680</v>
      </c>
      <c r="E341">
        <f t="shared" si="398"/>
        <v>1027</v>
      </c>
      <c r="F341">
        <f t="shared" si="398"/>
        <v>1374</v>
      </c>
      <c r="G341">
        <f t="shared" si="398"/>
        <v>1721</v>
      </c>
      <c r="H341">
        <f t="shared" si="398"/>
        <v>2068</v>
      </c>
      <c r="I341">
        <f t="shared" si="398"/>
        <v>2415</v>
      </c>
      <c r="J341">
        <f t="shared" si="398"/>
        <v>2762</v>
      </c>
      <c r="K341">
        <f t="shared" si="398"/>
        <v>3109</v>
      </c>
      <c r="L341">
        <f t="shared" si="398"/>
        <v>3456</v>
      </c>
      <c r="M341">
        <f t="shared" si="398"/>
        <v>3803</v>
      </c>
      <c r="N341">
        <f t="shared" si="398"/>
        <v>4150</v>
      </c>
      <c r="O341">
        <f t="shared" si="398"/>
        <v>4497</v>
      </c>
      <c r="P341">
        <f t="shared" si="398"/>
        <v>4844</v>
      </c>
      <c r="S341">
        <f t="shared" si="376"/>
        <v>0.66212268743914315</v>
      </c>
      <c r="U341">
        <f t="shared" si="377"/>
        <v>0.83220502901353965</v>
      </c>
      <c r="W341">
        <f t="shared" si="378"/>
        <v>0.88838854937278866</v>
      </c>
    </row>
    <row r="342" spans="1:35">
      <c r="A342" t="s">
        <v>181</v>
      </c>
      <c r="B342" t="s">
        <v>16</v>
      </c>
      <c r="C342">
        <v>334</v>
      </c>
      <c r="D342">
        <f t="shared" ref="D342:P342" si="399">C342+347</f>
        <v>681</v>
      </c>
      <c r="E342">
        <f t="shared" si="399"/>
        <v>1028</v>
      </c>
      <c r="F342">
        <f t="shared" si="399"/>
        <v>1375</v>
      </c>
      <c r="G342">
        <f t="shared" si="399"/>
        <v>1722</v>
      </c>
      <c r="H342">
        <f t="shared" si="399"/>
        <v>2069</v>
      </c>
      <c r="I342">
        <f t="shared" si="399"/>
        <v>2416</v>
      </c>
      <c r="J342">
        <f t="shared" si="399"/>
        <v>2763</v>
      </c>
      <c r="K342">
        <f t="shared" si="399"/>
        <v>3110</v>
      </c>
      <c r="L342">
        <f t="shared" si="399"/>
        <v>3457</v>
      </c>
      <c r="M342">
        <f t="shared" si="399"/>
        <v>3804</v>
      </c>
      <c r="N342">
        <f t="shared" si="399"/>
        <v>4151</v>
      </c>
      <c r="O342">
        <f t="shared" si="399"/>
        <v>4498</v>
      </c>
      <c r="P342">
        <f t="shared" si="399"/>
        <v>4845</v>
      </c>
      <c r="Q342">
        <v>23</v>
      </c>
      <c r="S342">
        <f t="shared" si="376"/>
        <v>0.66245136186770426</v>
      </c>
      <c r="U342">
        <f t="shared" si="377"/>
        <v>0.83228612856452389</v>
      </c>
      <c r="W342">
        <f t="shared" si="378"/>
        <v>0.88842443729903542</v>
      </c>
    </row>
    <row r="343" spans="1:35">
      <c r="A343" t="s">
        <v>181</v>
      </c>
      <c r="B343" t="s">
        <v>15</v>
      </c>
      <c r="C343">
        <v>335</v>
      </c>
      <c r="D343">
        <f t="shared" ref="D343:P343" si="400">C343+347</f>
        <v>682</v>
      </c>
      <c r="E343">
        <f t="shared" si="400"/>
        <v>1029</v>
      </c>
      <c r="F343">
        <f t="shared" si="400"/>
        <v>1376</v>
      </c>
      <c r="G343">
        <f t="shared" si="400"/>
        <v>1723</v>
      </c>
      <c r="H343">
        <f t="shared" si="400"/>
        <v>2070</v>
      </c>
      <c r="I343">
        <f t="shared" si="400"/>
        <v>2417</v>
      </c>
      <c r="J343">
        <f t="shared" si="400"/>
        <v>2764</v>
      </c>
      <c r="K343">
        <f t="shared" si="400"/>
        <v>3111</v>
      </c>
      <c r="L343">
        <f t="shared" si="400"/>
        <v>3458</v>
      </c>
      <c r="M343">
        <f t="shared" si="400"/>
        <v>3805</v>
      </c>
      <c r="N343">
        <f t="shared" si="400"/>
        <v>4152</v>
      </c>
      <c r="O343">
        <f t="shared" si="400"/>
        <v>4499</v>
      </c>
      <c r="P343">
        <f t="shared" si="400"/>
        <v>4846</v>
      </c>
      <c r="Q343">
        <v>19</v>
      </c>
      <c r="S343">
        <f t="shared" ref="S343:S344" si="401">D343/E343</f>
        <v>0.66277939747327508</v>
      </c>
      <c r="U343">
        <f t="shared" ref="U343:U344" si="402">G343/H343</f>
        <v>0.83236714975845416</v>
      </c>
      <c r="W343">
        <f t="shared" ref="W343:W344" si="403">J343/K343</f>
        <v>0.88846030215364835</v>
      </c>
    </row>
    <row r="344" spans="1:35">
      <c r="A344" t="s">
        <v>181</v>
      </c>
      <c r="B344" t="s">
        <v>14</v>
      </c>
      <c r="C344">
        <v>336</v>
      </c>
      <c r="D344">
        <f t="shared" ref="D344:P344" si="404">C344+347</f>
        <v>683</v>
      </c>
      <c r="E344">
        <f t="shared" si="404"/>
        <v>1030</v>
      </c>
      <c r="F344">
        <f t="shared" si="404"/>
        <v>1377</v>
      </c>
      <c r="G344">
        <f t="shared" si="404"/>
        <v>1724</v>
      </c>
      <c r="H344">
        <f t="shared" si="404"/>
        <v>2071</v>
      </c>
      <c r="I344">
        <f t="shared" si="404"/>
        <v>2418</v>
      </c>
      <c r="J344">
        <f t="shared" si="404"/>
        <v>2765</v>
      </c>
      <c r="K344">
        <f t="shared" si="404"/>
        <v>3112</v>
      </c>
      <c r="L344">
        <f t="shared" si="404"/>
        <v>3459</v>
      </c>
      <c r="M344">
        <f t="shared" si="404"/>
        <v>3806</v>
      </c>
      <c r="N344">
        <f t="shared" si="404"/>
        <v>4153</v>
      </c>
      <c r="O344">
        <f t="shared" si="404"/>
        <v>4500</v>
      </c>
      <c r="P344">
        <f t="shared" si="404"/>
        <v>4847</v>
      </c>
      <c r="Q344">
        <v>22</v>
      </c>
      <c r="S344">
        <f t="shared" si="401"/>
        <v>0.6631067961165048</v>
      </c>
      <c r="U344">
        <f t="shared" si="402"/>
        <v>0.83244809270883635</v>
      </c>
      <c r="W344">
        <f t="shared" si="403"/>
        <v>0.88849614395886889</v>
      </c>
    </row>
    <row r="345" spans="1:35">
      <c r="A345" t="s">
        <v>181</v>
      </c>
      <c r="B345" t="s">
        <v>25</v>
      </c>
      <c r="C345">
        <v>337</v>
      </c>
      <c r="D345">
        <f t="shared" ref="D345:P345" si="405">C345+347</f>
        <v>684</v>
      </c>
      <c r="E345">
        <f t="shared" si="405"/>
        <v>1031</v>
      </c>
      <c r="F345">
        <f t="shared" si="405"/>
        <v>1378</v>
      </c>
      <c r="G345">
        <f t="shared" si="405"/>
        <v>1725</v>
      </c>
      <c r="H345">
        <f t="shared" si="405"/>
        <v>2072</v>
      </c>
      <c r="I345">
        <f t="shared" si="405"/>
        <v>2419</v>
      </c>
      <c r="J345">
        <f t="shared" si="405"/>
        <v>2766</v>
      </c>
      <c r="K345">
        <f t="shared" si="405"/>
        <v>3113</v>
      </c>
      <c r="L345">
        <f t="shared" si="405"/>
        <v>3460</v>
      </c>
      <c r="M345">
        <f t="shared" si="405"/>
        <v>3807</v>
      </c>
      <c r="N345">
        <f t="shared" si="405"/>
        <v>4154</v>
      </c>
      <c r="O345">
        <f t="shared" si="405"/>
        <v>4501</v>
      </c>
      <c r="P345">
        <f t="shared" si="405"/>
        <v>4848</v>
      </c>
      <c r="Q345">
        <v>21</v>
      </c>
      <c r="R345" t="s">
        <v>2104</v>
      </c>
      <c r="S345">
        <f>D345/E345</f>
        <v>0.6634335596508244</v>
      </c>
      <c r="T345">
        <f>AVERAGE(S351:S356)</f>
        <v>0.6661852800260708</v>
      </c>
      <c r="U345">
        <f t="shared" ref="U345:U355" si="406">G345/H345</f>
        <v>0.8325289575289575</v>
      </c>
      <c r="V345">
        <f>AVERAGE(U351:U356)</f>
        <v>0.83325321796309304</v>
      </c>
      <c r="W345">
        <f t="shared" ref="W345:W355" si="407">J345/K345</f>
        <v>0.88853196273690971</v>
      </c>
      <c r="X345">
        <f>AVERAGE(W351:W356)</f>
        <v>0.88883548149425962</v>
      </c>
      <c r="Z345">
        <f>SUM(D351:D356,G351:G356)/SUM(E351:E356,H351:H356)</f>
        <v>0.77749278614940687</v>
      </c>
      <c r="AA345">
        <f>SUM(D351:D356,G351:G356,M351:M356)/SUM(E351:E356,H351:H356,N351:N356)</f>
        <v>0.85702513391017721</v>
      </c>
      <c r="AB345" t="e">
        <f>AVERAGE(S351:U356)</f>
        <v>#DIV/0!</v>
      </c>
      <c r="AC345" t="e">
        <f>AVERAGE(S351:W356)</f>
        <v>#DIV/0!</v>
      </c>
      <c r="AE345">
        <f>SUM(J351:J356,M351:M356,P351:P356)</f>
        <v>57225</v>
      </c>
      <c r="AF345">
        <f>SUM(D351:D356,G351:G356,P351:P356)</f>
        <v>36405</v>
      </c>
      <c r="AG345">
        <f>SUM(E351:E356,H351:H356)</f>
        <v>15595</v>
      </c>
      <c r="AH345">
        <f>SUM($D351:$D352,$G351:$G352,$P351:$P352)</f>
        <v>14553</v>
      </c>
      <c r="AI345">
        <f>SUM($D351:$D355,$G351:$G355,$P351:$P355)</f>
        <v>36405</v>
      </c>
    </row>
    <row r="346" spans="1:35">
      <c r="A346" t="s">
        <v>181</v>
      </c>
      <c r="B346" t="s">
        <v>24</v>
      </c>
      <c r="C346">
        <v>338</v>
      </c>
      <c r="D346">
        <f t="shared" ref="D346:P346" si="408">C346+347</f>
        <v>685</v>
      </c>
      <c r="E346">
        <f t="shared" si="408"/>
        <v>1032</v>
      </c>
      <c r="F346">
        <f t="shared" si="408"/>
        <v>1379</v>
      </c>
      <c r="G346">
        <f t="shared" si="408"/>
        <v>1726</v>
      </c>
      <c r="H346">
        <f t="shared" si="408"/>
        <v>2073</v>
      </c>
      <c r="I346">
        <f t="shared" si="408"/>
        <v>2420</v>
      </c>
      <c r="J346">
        <f t="shared" si="408"/>
        <v>2767</v>
      </c>
      <c r="K346">
        <f t="shared" si="408"/>
        <v>3114</v>
      </c>
      <c r="L346">
        <f t="shared" si="408"/>
        <v>3461</v>
      </c>
      <c r="M346">
        <f t="shared" si="408"/>
        <v>3808</v>
      </c>
      <c r="N346">
        <f t="shared" si="408"/>
        <v>4155</v>
      </c>
      <c r="O346">
        <f t="shared" si="408"/>
        <v>4502</v>
      </c>
      <c r="P346">
        <f t="shared" si="408"/>
        <v>4849</v>
      </c>
      <c r="Q346">
        <v>23</v>
      </c>
      <c r="S346">
        <f t="shared" ref="S346:S355" si="409">D346/E346</f>
        <v>0.66375968992248058</v>
      </c>
      <c r="U346">
        <f t="shared" si="406"/>
        <v>0.83260974433188617</v>
      </c>
      <c r="W346">
        <f t="shared" si="407"/>
        <v>0.88856775850995506</v>
      </c>
    </row>
    <row r="347" spans="1:35">
      <c r="A347" t="s">
        <v>181</v>
      </c>
      <c r="B347" t="s">
        <v>23</v>
      </c>
      <c r="C347">
        <v>339</v>
      </c>
      <c r="D347">
        <f t="shared" ref="D347:P347" si="410">C347+347</f>
        <v>686</v>
      </c>
      <c r="E347">
        <f t="shared" si="410"/>
        <v>1033</v>
      </c>
      <c r="F347">
        <f t="shared" si="410"/>
        <v>1380</v>
      </c>
      <c r="G347">
        <f t="shared" si="410"/>
        <v>1727</v>
      </c>
      <c r="H347">
        <f t="shared" si="410"/>
        <v>2074</v>
      </c>
      <c r="I347">
        <f t="shared" si="410"/>
        <v>2421</v>
      </c>
      <c r="J347">
        <f t="shared" si="410"/>
        <v>2768</v>
      </c>
      <c r="K347">
        <f t="shared" si="410"/>
        <v>3115</v>
      </c>
      <c r="L347">
        <f t="shared" si="410"/>
        <v>3462</v>
      </c>
      <c r="M347">
        <f t="shared" si="410"/>
        <v>3809</v>
      </c>
      <c r="N347">
        <f t="shared" si="410"/>
        <v>4156</v>
      </c>
      <c r="O347">
        <f t="shared" si="410"/>
        <v>4503</v>
      </c>
      <c r="P347">
        <f t="shared" si="410"/>
        <v>4850</v>
      </c>
      <c r="Q347">
        <v>20</v>
      </c>
      <c r="S347">
        <f t="shared" si="409"/>
        <v>0.6640851887705711</v>
      </c>
      <c r="U347">
        <f t="shared" si="406"/>
        <v>0.83269045323047253</v>
      </c>
      <c r="W347">
        <f t="shared" si="407"/>
        <v>0.88860353130016057</v>
      </c>
    </row>
    <row r="348" spans="1:35">
      <c r="A348" t="s">
        <v>181</v>
      </c>
      <c r="B348" t="s">
        <v>22</v>
      </c>
      <c r="C348">
        <v>340</v>
      </c>
      <c r="D348">
        <f t="shared" ref="D348:P348" si="411">C348+347</f>
        <v>687</v>
      </c>
      <c r="E348">
        <f t="shared" si="411"/>
        <v>1034</v>
      </c>
      <c r="F348">
        <f t="shared" si="411"/>
        <v>1381</v>
      </c>
      <c r="G348">
        <f t="shared" si="411"/>
        <v>1728</v>
      </c>
      <c r="H348">
        <f t="shared" si="411"/>
        <v>2075</v>
      </c>
      <c r="I348">
        <f t="shared" si="411"/>
        <v>2422</v>
      </c>
      <c r="J348">
        <f t="shared" si="411"/>
        <v>2769</v>
      </c>
      <c r="K348">
        <f t="shared" si="411"/>
        <v>3116</v>
      </c>
      <c r="L348">
        <f t="shared" si="411"/>
        <v>3463</v>
      </c>
      <c r="M348">
        <f t="shared" si="411"/>
        <v>3810</v>
      </c>
      <c r="N348">
        <f t="shared" si="411"/>
        <v>4157</v>
      </c>
      <c r="O348">
        <f t="shared" si="411"/>
        <v>4504</v>
      </c>
      <c r="P348">
        <f t="shared" si="411"/>
        <v>4851</v>
      </c>
      <c r="Q348">
        <v>26</v>
      </c>
      <c r="S348">
        <f t="shared" si="409"/>
        <v>0.66441005802707931</v>
      </c>
      <c r="U348">
        <f t="shared" si="406"/>
        <v>0.83277108433734937</v>
      </c>
      <c r="W348">
        <f t="shared" si="407"/>
        <v>0.8886392811296534</v>
      </c>
    </row>
    <row r="349" spans="1:35">
      <c r="A349" t="s">
        <v>181</v>
      </c>
      <c r="B349" t="s">
        <v>21</v>
      </c>
      <c r="C349">
        <v>341</v>
      </c>
      <c r="D349">
        <f t="shared" ref="D349:P349" si="412">C349+347</f>
        <v>688</v>
      </c>
      <c r="E349">
        <f t="shared" si="412"/>
        <v>1035</v>
      </c>
      <c r="F349">
        <f t="shared" si="412"/>
        <v>1382</v>
      </c>
      <c r="G349">
        <f t="shared" si="412"/>
        <v>1729</v>
      </c>
      <c r="H349">
        <f t="shared" si="412"/>
        <v>2076</v>
      </c>
      <c r="I349">
        <f t="shared" si="412"/>
        <v>2423</v>
      </c>
      <c r="J349">
        <f t="shared" si="412"/>
        <v>2770</v>
      </c>
      <c r="K349">
        <f t="shared" si="412"/>
        <v>3117</v>
      </c>
      <c r="L349">
        <f t="shared" si="412"/>
        <v>3464</v>
      </c>
      <c r="M349">
        <f t="shared" si="412"/>
        <v>3811</v>
      </c>
      <c r="N349">
        <f t="shared" si="412"/>
        <v>4158</v>
      </c>
      <c r="O349">
        <f t="shared" si="412"/>
        <v>4505</v>
      </c>
      <c r="P349">
        <f t="shared" si="412"/>
        <v>4852</v>
      </c>
      <c r="Q349">
        <v>11</v>
      </c>
      <c r="S349">
        <f t="shared" si="409"/>
        <v>0.66473429951690821</v>
      </c>
      <c r="U349">
        <f t="shared" si="406"/>
        <v>0.83285163776493254</v>
      </c>
      <c r="W349">
        <f t="shared" si="407"/>
        <v>0.88867500802053256</v>
      </c>
    </row>
    <row r="350" spans="1:35">
      <c r="A350" t="s">
        <v>181</v>
      </c>
      <c r="B350" t="s">
        <v>20</v>
      </c>
      <c r="C350">
        <v>342</v>
      </c>
      <c r="D350">
        <f t="shared" ref="D350:P350" si="413">C350+347</f>
        <v>689</v>
      </c>
      <c r="E350">
        <f t="shared" si="413"/>
        <v>1036</v>
      </c>
      <c r="F350">
        <f t="shared" si="413"/>
        <v>1383</v>
      </c>
      <c r="G350">
        <f t="shared" si="413"/>
        <v>1730</v>
      </c>
      <c r="H350">
        <f t="shared" si="413"/>
        <v>2077</v>
      </c>
      <c r="I350">
        <f t="shared" si="413"/>
        <v>2424</v>
      </c>
      <c r="J350">
        <f t="shared" si="413"/>
        <v>2771</v>
      </c>
      <c r="K350">
        <f t="shared" si="413"/>
        <v>3118</v>
      </c>
      <c r="L350">
        <f t="shared" si="413"/>
        <v>3465</v>
      </c>
      <c r="M350">
        <f t="shared" si="413"/>
        <v>3812</v>
      </c>
      <c r="N350">
        <f t="shared" si="413"/>
        <v>4159</v>
      </c>
      <c r="O350">
        <f t="shared" si="413"/>
        <v>4506</v>
      </c>
      <c r="P350">
        <f t="shared" si="413"/>
        <v>4853</v>
      </c>
      <c r="Q350">
        <v>2</v>
      </c>
      <c r="S350">
        <f t="shared" si="409"/>
        <v>0.66505791505791501</v>
      </c>
      <c r="U350">
        <f t="shared" si="406"/>
        <v>0.8329321136254213</v>
      </c>
      <c r="W350">
        <f t="shared" si="407"/>
        <v>0.88871071199486851</v>
      </c>
    </row>
    <row r="351" spans="1:35">
      <c r="A351" t="s">
        <v>2187</v>
      </c>
      <c r="B351" t="s">
        <v>19</v>
      </c>
      <c r="C351">
        <v>343</v>
      </c>
      <c r="D351">
        <f t="shared" ref="D351:P351" si="414">C351+347</f>
        <v>690</v>
      </c>
      <c r="E351">
        <f t="shared" si="414"/>
        <v>1037</v>
      </c>
      <c r="F351">
        <f t="shared" si="414"/>
        <v>1384</v>
      </c>
      <c r="G351">
        <f t="shared" si="414"/>
        <v>1731</v>
      </c>
      <c r="H351">
        <f t="shared" si="414"/>
        <v>2078</v>
      </c>
      <c r="I351">
        <f t="shared" si="414"/>
        <v>2425</v>
      </c>
      <c r="J351">
        <f t="shared" si="414"/>
        <v>2772</v>
      </c>
      <c r="K351">
        <f t="shared" si="414"/>
        <v>3119</v>
      </c>
      <c r="L351">
        <f t="shared" si="414"/>
        <v>3466</v>
      </c>
      <c r="M351">
        <f t="shared" si="414"/>
        <v>3813</v>
      </c>
      <c r="N351">
        <f t="shared" si="414"/>
        <v>4160</v>
      </c>
      <c r="O351">
        <f t="shared" si="414"/>
        <v>4507</v>
      </c>
      <c r="P351">
        <f t="shared" si="414"/>
        <v>4854</v>
      </c>
      <c r="Q351" s="111">
        <v>6</v>
      </c>
    </row>
    <row r="352" spans="1:35">
      <c r="A352" t="s">
        <v>2187</v>
      </c>
      <c r="B352" t="s">
        <v>18</v>
      </c>
      <c r="C352">
        <v>344</v>
      </c>
      <c r="D352">
        <f t="shared" ref="D352:P352" si="415">C352+347</f>
        <v>691</v>
      </c>
      <c r="E352">
        <f t="shared" si="415"/>
        <v>1038</v>
      </c>
      <c r="F352">
        <f t="shared" si="415"/>
        <v>1385</v>
      </c>
      <c r="G352">
        <f t="shared" si="415"/>
        <v>1732</v>
      </c>
      <c r="H352">
        <f t="shared" si="415"/>
        <v>2079</v>
      </c>
      <c r="I352">
        <f t="shared" si="415"/>
        <v>2426</v>
      </c>
      <c r="J352">
        <f t="shared" si="415"/>
        <v>2773</v>
      </c>
      <c r="K352">
        <f t="shared" si="415"/>
        <v>3120</v>
      </c>
      <c r="L352">
        <f t="shared" si="415"/>
        <v>3467</v>
      </c>
      <c r="M352">
        <f t="shared" si="415"/>
        <v>3814</v>
      </c>
      <c r="N352">
        <f t="shared" si="415"/>
        <v>4161</v>
      </c>
      <c r="O352">
        <f t="shared" si="415"/>
        <v>4508</v>
      </c>
      <c r="P352">
        <f t="shared" si="415"/>
        <v>4855</v>
      </c>
      <c r="Q352">
        <v>16</v>
      </c>
      <c r="S352">
        <f t="shared" si="409"/>
        <v>0.66570327552986508</v>
      </c>
      <c r="W352">
        <f t="shared" si="407"/>
        <v>0.88878205128205123</v>
      </c>
    </row>
    <row r="353" spans="1:35">
      <c r="A353" t="s">
        <v>2187</v>
      </c>
      <c r="B353" t="s">
        <v>17</v>
      </c>
      <c r="C353">
        <v>345</v>
      </c>
      <c r="D353">
        <f t="shared" ref="D353:P353" si="416">C353+347</f>
        <v>692</v>
      </c>
      <c r="E353">
        <f t="shared" si="416"/>
        <v>1039</v>
      </c>
      <c r="F353">
        <f t="shared" si="416"/>
        <v>1386</v>
      </c>
      <c r="G353">
        <f t="shared" si="416"/>
        <v>1733</v>
      </c>
      <c r="H353">
        <f t="shared" si="416"/>
        <v>2080</v>
      </c>
      <c r="I353">
        <f t="shared" si="416"/>
        <v>2427</v>
      </c>
      <c r="J353">
        <f t="shared" si="416"/>
        <v>2774</v>
      </c>
      <c r="K353">
        <f t="shared" si="416"/>
        <v>3121</v>
      </c>
      <c r="L353">
        <f t="shared" si="416"/>
        <v>3468</v>
      </c>
      <c r="M353">
        <f t="shared" si="416"/>
        <v>3815</v>
      </c>
      <c r="N353">
        <f t="shared" si="416"/>
        <v>4162</v>
      </c>
      <c r="O353">
        <f t="shared" si="416"/>
        <v>4509</v>
      </c>
      <c r="P353">
        <f t="shared" si="416"/>
        <v>4856</v>
      </c>
      <c r="Q353">
        <v>20</v>
      </c>
      <c r="S353">
        <f t="shared" si="409"/>
        <v>0.66602502406159769</v>
      </c>
      <c r="U353">
        <f t="shared" si="406"/>
        <v>0.83317307692307696</v>
      </c>
      <c r="W353">
        <f t="shared" si="407"/>
        <v>0.88881768663889782</v>
      </c>
    </row>
    <row r="354" spans="1:35">
      <c r="A354" t="s">
        <v>2188</v>
      </c>
      <c r="B354" t="s">
        <v>16</v>
      </c>
      <c r="C354">
        <v>346</v>
      </c>
      <c r="D354">
        <f t="shared" ref="D354:P354" si="417">C354+347</f>
        <v>693</v>
      </c>
      <c r="E354">
        <f t="shared" si="417"/>
        <v>1040</v>
      </c>
      <c r="F354">
        <f t="shared" si="417"/>
        <v>1387</v>
      </c>
      <c r="G354">
        <f t="shared" si="417"/>
        <v>1734</v>
      </c>
      <c r="H354">
        <f t="shared" si="417"/>
        <v>2081</v>
      </c>
      <c r="I354">
        <f t="shared" si="417"/>
        <v>2428</v>
      </c>
      <c r="J354">
        <f t="shared" si="417"/>
        <v>2775</v>
      </c>
      <c r="K354">
        <f t="shared" si="417"/>
        <v>3122</v>
      </c>
      <c r="L354">
        <f t="shared" si="417"/>
        <v>3469</v>
      </c>
      <c r="M354">
        <f t="shared" si="417"/>
        <v>3816</v>
      </c>
      <c r="N354">
        <f t="shared" si="417"/>
        <v>4163</v>
      </c>
      <c r="O354">
        <f t="shared" si="417"/>
        <v>4510</v>
      </c>
      <c r="P354">
        <f t="shared" si="417"/>
        <v>4857</v>
      </c>
      <c r="Q354">
        <v>20</v>
      </c>
      <c r="R354" t="s">
        <v>2188</v>
      </c>
      <c r="S354">
        <f t="shared" si="409"/>
        <v>0.66634615384615381</v>
      </c>
      <c r="T354" t="e">
        <f>AVERAGE(S360:S365)</f>
        <v>#DIV/0!</v>
      </c>
      <c r="U354">
        <f t="shared" si="406"/>
        <v>0.83325324363286879</v>
      </c>
      <c r="V354" t="e">
        <f>AVERAGE(U360:U365)</f>
        <v>#DIV/0!</v>
      </c>
      <c r="W354">
        <f t="shared" si="407"/>
        <v>0.88885329916720046</v>
      </c>
      <c r="X354" t="e">
        <f>AVERAGE(W360:W365)</f>
        <v>#DIV/0!</v>
      </c>
      <c r="Z354" t="e">
        <f>SUM(D360:D365,G360:G365)/SUM(E360:E365,H360:H365)</f>
        <v>#DIV/0!</v>
      </c>
      <c r="AA354" t="e">
        <f>SUM(D360:D365,G360:G365,M360:M365)/SUM(E360:E365,H360:H365,N360:N365)</f>
        <v>#DIV/0!</v>
      </c>
      <c r="AB354" t="e">
        <f>AVERAGE(S360:U365)</f>
        <v>#DIV/0!</v>
      </c>
      <c r="AC354" t="e">
        <f>AVERAGE(S360:W365)</f>
        <v>#DIV/0!</v>
      </c>
      <c r="AE354">
        <f>SUM(J360:J365,M360:M365,P360:P365)</f>
        <v>0</v>
      </c>
      <c r="AF354">
        <f>SUM(D360:D365,G360:G365,P360:P365)</f>
        <v>0</v>
      </c>
      <c r="AG354">
        <f>SUM(E360:E365,H360:H365)</f>
        <v>0</v>
      </c>
      <c r="AH354">
        <f>SUM($D360:$D361,$G360:$G361,$P360:$P361)</f>
        <v>0</v>
      </c>
      <c r="AI354">
        <f>SUM($D360:$D364,$G360:$G364,$P360:$P364)</f>
        <v>0</v>
      </c>
    </row>
    <row r="355" spans="1:35">
      <c r="A355" t="s">
        <v>2188</v>
      </c>
      <c r="B355" t="s">
        <v>15</v>
      </c>
      <c r="C355">
        <v>347</v>
      </c>
      <c r="D355">
        <f t="shared" ref="D355:P355" si="418">C355+347</f>
        <v>694</v>
      </c>
      <c r="E355">
        <f t="shared" si="418"/>
        <v>1041</v>
      </c>
      <c r="F355">
        <f t="shared" si="418"/>
        <v>1388</v>
      </c>
      <c r="G355">
        <f t="shared" si="418"/>
        <v>1735</v>
      </c>
      <c r="H355">
        <f t="shared" si="418"/>
        <v>2082</v>
      </c>
      <c r="I355">
        <f t="shared" si="418"/>
        <v>2429</v>
      </c>
      <c r="J355">
        <f t="shared" si="418"/>
        <v>2776</v>
      </c>
      <c r="K355">
        <f t="shared" si="418"/>
        <v>3123</v>
      </c>
      <c r="L355">
        <f t="shared" si="418"/>
        <v>3470</v>
      </c>
      <c r="M355">
        <f t="shared" si="418"/>
        <v>3817</v>
      </c>
      <c r="N355">
        <f t="shared" si="418"/>
        <v>4164</v>
      </c>
      <c r="O355">
        <f t="shared" si="418"/>
        <v>4511</v>
      </c>
      <c r="P355">
        <f t="shared" si="418"/>
        <v>4858</v>
      </c>
      <c r="Q355">
        <v>23</v>
      </c>
      <c r="S355">
        <f t="shared" si="409"/>
        <v>0.66666666666666663</v>
      </c>
      <c r="U355">
        <f t="shared" si="406"/>
        <v>0.83333333333333337</v>
      </c>
      <c r="W355">
        <f t="shared" si="407"/>
        <v>0.88888888888888884</v>
      </c>
    </row>
    <row r="359" spans="1:35">
      <c r="C359" t="s">
        <v>2186</v>
      </c>
      <c r="O359" t="s">
        <v>2189</v>
      </c>
      <c r="P359" t="s">
        <v>2190</v>
      </c>
    </row>
  </sheetData>
  <phoneticPr fontId="16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FF00"/>
  </sheetPr>
  <dimension ref="A1:U43"/>
  <sheetViews>
    <sheetView workbookViewId="0">
      <selection activeCell="N30" sqref="N30"/>
    </sheetView>
  </sheetViews>
  <sheetFormatPr baseColWidth="10" defaultColWidth="9" defaultRowHeight="14"/>
  <cols>
    <col min="1" max="1" width="8.83203125" style="5" customWidth="1"/>
    <col min="2" max="13" width="6.6640625" style="5" customWidth="1"/>
    <col min="14" max="14" width="7.1640625" style="5" customWidth="1"/>
    <col min="15" max="15" width="11.1640625" style="5" bestFit="1" customWidth="1"/>
    <col min="16" max="16" width="7.33203125" style="5" customWidth="1"/>
    <col min="17" max="19" width="7.1640625" style="5" customWidth="1"/>
    <col min="20" max="16384" width="9" style="5"/>
  </cols>
  <sheetData>
    <row r="1" spans="1:18" ht="15" thickBot="1">
      <c r="A1" s="13" t="s">
        <v>0</v>
      </c>
      <c r="B1" s="14"/>
      <c r="C1" s="15" t="s">
        <v>1</v>
      </c>
      <c r="D1" s="15"/>
      <c r="E1" s="15"/>
      <c r="F1" s="15"/>
      <c r="G1" s="15"/>
      <c r="H1" s="15"/>
      <c r="I1" s="15"/>
      <c r="J1" s="15"/>
      <c r="K1" s="15"/>
      <c r="L1" s="16"/>
      <c r="M1" s="17"/>
      <c r="N1" s="17"/>
    </row>
    <row r="2" spans="1:18" ht="15" thickTop="1"/>
    <row r="3" spans="1:18">
      <c r="A3" s="5" t="s">
        <v>218</v>
      </c>
      <c r="N3" s="5" t="s">
        <v>102</v>
      </c>
      <c r="O3" s="5" t="s">
        <v>103</v>
      </c>
      <c r="P3" s="5" t="s">
        <v>102</v>
      </c>
    </row>
    <row r="4" spans="1:18">
      <c r="B4" s="5" t="s">
        <v>41</v>
      </c>
      <c r="C4" s="5" t="s">
        <v>42</v>
      </c>
      <c r="D4" s="5" t="s">
        <v>43</v>
      </c>
      <c r="E4" s="5" t="s">
        <v>44</v>
      </c>
      <c r="F4" s="5" t="s">
        <v>24</v>
      </c>
      <c r="G4" s="5" t="s">
        <v>23</v>
      </c>
      <c r="H4" s="5" t="s">
        <v>22</v>
      </c>
      <c r="I4" s="5" t="s">
        <v>21</v>
      </c>
      <c r="J4" s="5" t="s">
        <v>20</v>
      </c>
      <c r="K4" s="5" t="s">
        <v>19</v>
      </c>
      <c r="L4" s="5" t="s">
        <v>18</v>
      </c>
      <c r="M4" s="5" t="s">
        <v>17</v>
      </c>
      <c r="N4" s="5" t="s">
        <v>45</v>
      </c>
      <c r="O4" s="5" t="s">
        <v>40</v>
      </c>
      <c r="P4" s="5" t="s">
        <v>116</v>
      </c>
      <c r="Q4" s="5" t="s">
        <v>198</v>
      </c>
      <c r="R4" s="6" t="s">
        <v>199</v>
      </c>
    </row>
    <row r="5" spans="1:18">
      <c r="A5" s="5">
        <v>1982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7">
        <f>SUM(B5:M5)/1000</f>
        <v>7.8E-2</v>
      </c>
      <c r="O5" s="7">
        <f>SUM(E5:M5,B6:D6)/1000</f>
        <v>0.114</v>
      </c>
      <c r="P5" s="47">
        <f>SUM(E5:G5)/1000</f>
        <v>1.4999999999999999E-2</v>
      </c>
      <c r="Q5" s="8">
        <f>SUM(E5:L5)/1000</f>
        <v>0.06</v>
      </c>
      <c r="R5" s="5">
        <f>SUM(E5:M5,B6:C6)/1000</f>
        <v>9.9000000000000005E-2</v>
      </c>
    </row>
    <row r="6" spans="1:18">
      <c r="A6" s="5">
        <v>1983</v>
      </c>
      <c r="B6" s="5">
        <f>B5+12</f>
        <v>13</v>
      </c>
      <c r="C6" s="5">
        <f t="shared" ref="C6:M6" si="0">C5+12</f>
        <v>14</v>
      </c>
      <c r="D6" s="5">
        <f t="shared" si="0"/>
        <v>15</v>
      </c>
      <c r="E6" s="5">
        <f t="shared" si="0"/>
        <v>16</v>
      </c>
      <c r="F6" s="5">
        <f t="shared" si="0"/>
        <v>17</v>
      </c>
      <c r="G6" s="5">
        <f t="shared" si="0"/>
        <v>18</v>
      </c>
      <c r="H6" s="5">
        <f t="shared" si="0"/>
        <v>19</v>
      </c>
      <c r="I6" s="5">
        <f t="shared" si="0"/>
        <v>20</v>
      </c>
      <c r="J6" s="5">
        <f t="shared" si="0"/>
        <v>21</v>
      </c>
      <c r="K6" s="5">
        <f t="shared" si="0"/>
        <v>22</v>
      </c>
      <c r="L6" s="5">
        <f t="shared" si="0"/>
        <v>23</v>
      </c>
      <c r="M6" s="5">
        <f t="shared" si="0"/>
        <v>24</v>
      </c>
      <c r="N6" s="7">
        <f t="shared" ref="N6:N37" si="1">SUM(B6:M6)/1000</f>
        <v>0.222</v>
      </c>
      <c r="O6" s="7">
        <f t="shared" ref="O6:O39" si="2">SUM(E6:M6,B7:D7)/1000</f>
        <v>0.25800000000000001</v>
      </c>
      <c r="P6" s="47">
        <f t="shared" ref="P6:P37" si="3">SUM(E6:G6)/1000</f>
        <v>5.0999999999999997E-2</v>
      </c>
      <c r="Q6" s="8">
        <f t="shared" ref="Q6:Q39" si="4">SUM(E6:L6)/1000</f>
        <v>0.156</v>
      </c>
      <c r="R6" s="5">
        <f t="shared" ref="R6:R39" si="5">SUM(E6:M6,B7:C7)/1000</f>
        <v>0.23100000000000001</v>
      </c>
    </row>
    <row r="7" spans="1:18">
      <c r="A7" s="5">
        <v>1984</v>
      </c>
      <c r="B7" s="5">
        <f t="shared" ref="B7:B42" si="6">B6+12</f>
        <v>25</v>
      </c>
      <c r="C7" s="5">
        <f t="shared" ref="C7:C42" si="7">C6+12</f>
        <v>26</v>
      </c>
      <c r="D7" s="5">
        <f t="shared" ref="D7:D42" si="8">D6+12</f>
        <v>27</v>
      </c>
      <c r="E7" s="5">
        <f t="shared" ref="E7:E42" si="9">E6+12</f>
        <v>28</v>
      </c>
      <c r="F7" s="5">
        <f t="shared" ref="F7:F42" si="10">F6+12</f>
        <v>29</v>
      </c>
      <c r="G7" s="5">
        <f t="shared" ref="G7:G42" si="11">G6+12</f>
        <v>30</v>
      </c>
      <c r="H7" s="5">
        <f t="shared" ref="H7:H42" si="12">H6+12</f>
        <v>31</v>
      </c>
      <c r="I7" s="5">
        <f t="shared" ref="I7:I42" si="13">I6+12</f>
        <v>32</v>
      </c>
      <c r="J7" s="5">
        <f t="shared" ref="J7:J42" si="14">J6+12</f>
        <v>33</v>
      </c>
      <c r="K7" s="5">
        <f t="shared" ref="K7:K42" si="15">K6+12</f>
        <v>34</v>
      </c>
      <c r="L7" s="5">
        <f t="shared" ref="L7:L42" si="16">L6+12</f>
        <v>35</v>
      </c>
      <c r="M7" s="5">
        <f t="shared" ref="M7:M42" si="17">M6+12</f>
        <v>36</v>
      </c>
      <c r="N7" s="7">
        <f t="shared" si="1"/>
        <v>0.36599999999999999</v>
      </c>
      <c r="O7" s="7">
        <f t="shared" si="2"/>
        <v>0.40200000000000002</v>
      </c>
      <c r="P7" s="47">
        <f t="shared" si="3"/>
        <v>8.6999999999999994E-2</v>
      </c>
      <c r="Q7" s="8">
        <f t="shared" si="4"/>
        <v>0.252</v>
      </c>
      <c r="R7" s="5">
        <f t="shared" si="5"/>
        <v>0.36299999999999999</v>
      </c>
    </row>
    <row r="8" spans="1:18">
      <c r="A8" s="5">
        <v>1985</v>
      </c>
      <c r="B8" s="5">
        <f t="shared" si="6"/>
        <v>37</v>
      </c>
      <c r="C8" s="5">
        <f t="shared" si="7"/>
        <v>38</v>
      </c>
      <c r="D8" s="5">
        <f t="shared" si="8"/>
        <v>39</v>
      </c>
      <c r="E8" s="5">
        <f t="shared" si="9"/>
        <v>40</v>
      </c>
      <c r="F8" s="5">
        <f t="shared" si="10"/>
        <v>41</v>
      </c>
      <c r="G8" s="5">
        <f t="shared" si="11"/>
        <v>42</v>
      </c>
      <c r="H8" s="5">
        <f t="shared" si="12"/>
        <v>43</v>
      </c>
      <c r="I8" s="5">
        <f t="shared" si="13"/>
        <v>44</v>
      </c>
      <c r="J8" s="5">
        <f t="shared" si="14"/>
        <v>45</v>
      </c>
      <c r="K8" s="5">
        <f t="shared" si="15"/>
        <v>46</v>
      </c>
      <c r="L8" s="5">
        <f t="shared" si="16"/>
        <v>47</v>
      </c>
      <c r="M8" s="5">
        <f t="shared" si="17"/>
        <v>48</v>
      </c>
      <c r="N8" s="7">
        <f t="shared" si="1"/>
        <v>0.51</v>
      </c>
      <c r="O8" s="7">
        <f t="shared" si="2"/>
        <v>0.54600000000000004</v>
      </c>
      <c r="P8" s="47">
        <f t="shared" si="3"/>
        <v>0.123</v>
      </c>
      <c r="Q8" s="8">
        <f t="shared" si="4"/>
        <v>0.34799999999999998</v>
      </c>
      <c r="R8" s="5">
        <f t="shared" si="5"/>
        <v>0.495</v>
      </c>
    </row>
    <row r="9" spans="1:18">
      <c r="A9" s="5">
        <v>1986</v>
      </c>
      <c r="B9" s="5">
        <f t="shared" si="6"/>
        <v>49</v>
      </c>
      <c r="C9" s="5">
        <f t="shared" si="7"/>
        <v>50</v>
      </c>
      <c r="D9" s="5">
        <f t="shared" si="8"/>
        <v>51</v>
      </c>
      <c r="E9" s="5">
        <f t="shared" si="9"/>
        <v>52</v>
      </c>
      <c r="F9" s="5">
        <f t="shared" si="10"/>
        <v>53</v>
      </c>
      <c r="G9" s="5">
        <f t="shared" si="11"/>
        <v>54</v>
      </c>
      <c r="H9" s="5">
        <f t="shared" si="12"/>
        <v>55</v>
      </c>
      <c r="I9" s="5">
        <f t="shared" si="13"/>
        <v>56</v>
      </c>
      <c r="J9" s="5">
        <f t="shared" si="14"/>
        <v>57</v>
      </c>
      <c r="K9" s="5">
        <f t="shared" si="15"/>
        <v>58</v>
      </c>
      <c r="L9" s="5">
        <f t="shared" si="16"/>
        <v>59</v>
      </c>
      <c r="M9" s="5">
        <f t="shared" si="17"/>
        <v>60</v>
      </c>
      <c r="N9" s="7">
        <f t="shared" si="1"/>
        <v>0.65400000000000003</v>
      </c>
      <c r="O9" s="7">
        <f t="shared" si="2"/>
        <v>0.69</v>
      </c>
      <c r="P9" s="47">
        <f t="shared" si="3"/>
        <v>0.159</v>
      </c>
      <c r="Q9" s="8">
        <f t="shared" si="4"/>
        <v>0.44400000000000001</v>
      </c>
      <c r="R9" s="5">
        <f t="shared" si="5"/>
        <v>0.627</v>
      </c>
    </row>
    <row r="10" spans="1:18">
      <c r="A10" s="5">
        <v>1987</v>
      </c>
      <c r="B10" s="5">
        <f t="shared" si="6"/>
        <v>61</v>
      </c>
      <c r="C10" s="5">
        <f t="shared" si="7"/>
        <v>62</v>
      </c>
      <c r="D10" s="5">
        <f t="shared" si="8"/>
        <v>63</v>
      </c>
      <c r="E10" s="5">
        <f t="shared" si="9"/>
        <v>64</v>
      </c>
      <c r="F10" s="5">
        <f t="shared" si="10"/>
        <v>65</v>
      </c>
      <c r="G10" s="5">
        <f t="shared" si="11"/>
        <v>66</v>
      </c>
      <c r="H10" s="5">
        <f t="shared" si="12"/>
        <v>67</v>
      </c>
      <c r="I10" s="5">
        <f t="shared" si="13"/>
        <v>68</v>
      </c>
      <c r="J10" s="5">
        <f t="shared" si="14"/>
        <v>69</v>
      </c>
      <c r="K10" s="5">
        <f t="shared" si="15"/>
        <v>70</v>
      </c>
      <c r="L10" s="5">
        <f t="shared" si="16"/>
        <v>71</v>
      </c>
      <c r="M10" s="5">
        <f t="shared" si="17"/>
        <v>72</v>
      </c>
      <c r="N10" s="7">
        <f t="shared" si="1"/>
        <v>0.79800000000000004</v>
      </c>
      <c r="O10" s="7">
        <f t="shared" si="2"/>
        <v>0.83399999999999996</v>
      </c>
      <c r="P10" s="47">
        <f t="shared" si="3"/>
        <v>0.19500000000000001</v>
      </c>
      <c r="Q10" s="8">
        <f t="shared" si="4"/>
        <v>0.54</v>
      </c>
      <c r="R10" s="5">
        <f t="shared" si="5"/>
        <v>0.75900000000000001</v>
      </c>
    </row>
    <row r="11" spans="1:18">
      <c r="A11" s="5">
        <v>1988</v>
      </c>
      <c r="B11" s="5">
        <f t="shared" si="6"/>
        <v>73</v>
      </c>
      <c r="C11" s="5">
        <f t="shared" si="7"/>
        <v>74</v>
      </c>
      <c r="D11" s="5">
        <f t="shared" si="8"/>
        <v>75</v>
      </c>
      <c r="E11" s="5">
        <f t="shared" si="9"/>
        <v>76</v>
      </c>
      <c r="F11" s="5">
        <f t="shared" si="10"/>
        <v>77</v>
      </c>
      <c r="G11" s="5">
        <f t="shared" si="11"/>
        <v>78</v>
      </c>
      <c r="H11" s="5">
        <f t="shared" si="12"/>
        <v>79</v>
      </c>
      <c r="I11" s="5">
        <f t="shared" si="13"/>
        <v>80</v>
      </c>
      <c r="J11" s="5">
        <f t="shared" si="14"/>
        <v>81</v>
      </c>
      <c r="K11" s="5">
        <f t="shared" si="15"/>
        <v>82</v>
      </c>
      <c r="L11" s="5">
        <f t="shared" si="16"/>
        <v>83</v>
      </c>
      <c r="M11" s="5">
        <f t="shared" si="17"/>
        <v>84</v>
      </c>
      <c r="N11" s="7">
        <f t="shared" si="1"/>
        <v>0.94199999999999995</v>
      </c>
      <c r="O11" s="7">
        <f t="shared" si="2"/>
        <v>0.97799999999999998</v>
      </c>
      <c r="P11" s="47">
        <f t="shared" si="3"/>
        <v>0.23100000000000001</v>
      </c>
      <c r="Q11" s="8">
        <f t="shared" si="4"/>
        <v>0.63600000000000001</v>
      </c>
      <c r="R11" s="5">
        <f t="shared" si="5"/>
        <v>0.89100000000000001</v>
      </c>
    </row>
    <row r="12" spans="1:18">
      <c r="A12" s="5">
        <v>1989</v>
      </c>
      <c r="B12" s="5">
        <f t="shared" si="6"/>
        <v>85</v>
      </c>
      <c r="C12" s="5">
        <f t="shared" si="7"/>
        <v>86</v>
      </c>
      <c r="D12" s="5">
        <f t="shared" si="8"/>
        <v>87</v>
      </c>
      <c r="E12" s="5">
        <f t="shared" si="9"/>
        <v>88</v>
      </c>
      <c r="F12" s="5">
        <f t="shared" si="10"/>
        <v>89</v>
      </c>
      <c r="G12" s="5">
        <f t="shared" si="11"/>
        <v>90</v>
      </c>
      <c r="H12" s="5">
        <f t="shared" si="12"/>
        <v>91</v>
      </c>
      <c r="I12" s="5">
        <f t="shared" si="13"/>
        <v>92</v>
      </c>
      <c r="J12" s="5">
        <f t="shared" si="14"/>
        <v>93</v>
      </c>
      <c r="K12" s="5">
        <f t="shared" si="15"/>
        <v>94</v>
      </c>
      <c r="L12" s="5">
        <f t="shared" si="16"/>
        <v>95</v>
      </c>
      <c r="M12" s="5">
        <f t="shared" si="17"/>
        <v>96</v>
      </c>
      <c r="N12" s="7">
        <f t="shared" si="1"/>
        <v>1.0860000000000001</v>
      </c>
      <c r="O12" s="7">
        <f t="shared" si="2"/>
        <v>1.1220000000000001</v>
      </c>
      <c r="P12" s="47">
        <f t="shared" si="3"/>
        <v>0.26700000000000002</v>
      </c>
      <c r="Q12" s="8">
        <f t="shared" si="4"/>
        <v>0.73199999999999998</v>
      </c>
      <c r="R12" s="5">
        <f t="shared" si="5"/>
        <v>1.0229999999999999</v>
      </c>
    </row>
    <row r="13" spans="1:18">
      <c r="A13" s="5">
        <v>1990</v>
      </c>
      <c r="B13" s="5">
        <f t="shared" si="6"/>
        <v>97</v>
      </c>
      <c r="C13" s="5">
        <f t="shared" si="7"/>
        <v>98</v>
      </c>
      <c r="D13" s="5">
        <f t="shared" si="8"/>
        <v>99</v>
      </c>
      <c r="E13" s="5">
        <f t="shared" si="9"/>
        <v>100</v>
      </c>
      <c r="F13" s="5">
        <f t="shared" si="10"/>
        <v>101</v>
      </c>
      <c r="G13" s="5">
        <f t="shared" si="11"/>
        <v>102</v>
      </c>
      <c r="H13" s="5">
        <f t="shared" si="12"/>
        <v>103</v>
      </c>
      <c r="I13" s="5">
        <f t="shared" si="13"/>
        <v>104</v>
      </c>
      <c r="J13" s="5">
        <f t="shared" si="14"/>
        <v>105</v>
      </c>
      <c r="K13" s="5">
        <f t="shared" si="15"/>
        <v>106</v>
      </c>
      <c r="L13" s="5">
        <f t="shared" si="16"/>
        <v>107</v>
      </c>
      <c r="M13" s="5">
        <f t="shared" si="17"/>
        <v>108</v>
      </c>
      <c r="N13" s="7">
        <f t="shared" si="1"/>
        <v>1.23</v>
      </c>
      <c r="O13" s="7">
        <f t="shared" si="2"/>
        <v>1.266</v>
      </c>
      <c r="P13" s="47">
        <f t="shared" si="3"/>
        <v>0.30299999999999999</v>
      </c>
      <c r="Q13" s="8">
        <f t="shared" si="4"/>
        <v>0.82799999999999996</v>
      </c>
      <c r="R13" s="5">
        <f t="shared" si="5"/>
        <v>1.155</v>
      </c>
    </row>
    <row r="14" spans="1:18">
      <c r="A14" s="5">
        <v>1991</v>
      </c>
      <c r="B14" s="5">
        <f t="shared" si="6"/>
        <v>109</v>
      </c>
      <c r="C14" s="5">
        <f t="shared" si="7"/>
        <v>110</v>
      </c>
      <c r="D14" s="5">
        <f t="shared" si="8"/>
        <v>111</v>
      </c>
      <c r="E14" s="5">
        <f t="shared" si="9"/>
        <v>112</v>
      </c>
      <c r="F14" s="5">
        <f t="shared" si="10"/>
        <v>113</v>
      </c>
      <c r="G14" s="5">
        <f t="shared" si="11"/>
        <v>114</v>
      </c>
      <c r="H14" s="5">
        <f t="shared" si="12"/>
        <v>115</v>
      </c>
      <c r="I14" s="5">
        <f t="shared" si="13"/>
        <v>116</v>
      </c>
      <c r="J14" s="5">
        <f t="shared" si="14"/>
        <v>117</v>
      </c>
      <c r="K14" s="5">
        <f t="shared" si="15"/>
        <v>118</v>
      </c>
      <c r="L14" s="5">
        <f t="shared" si="16"/>
        <v>119</v>
      </c>
      <c r="M14" s="5">
        <f t="shared" si="17"/>
        <v>120</v>
      </c>
      <c r="N14" s="7">
        <f t="shared" si="1"/>
        <v>1.3740000000000001</v>
      </c>
      <c r="O14" s="7">
        <f t="shared" si="2"/>
        <v>1.41</v>
      </c>
      <c r="P14" s="47">
        <f t="shared" si="3"/>
        <v>0.33900000000000002</v>
      </c>
      <c r="Q14" s="8">
        <f t="shared" si="4"/>
        <v>0.92400000000000004</v>
      </c>
      <c r="R14" s="5">
        <f t="shared" si="5"/>
        <v>1.2869999999999999</v>
      </c>
    </row>
    <row r="15" spans="1:18">
      <c r="A15" s="5">
        <v>1992</v>
      </c>
      <c r="B15" s="5">
        <f t="shared" si="6"/>
        <v>121</v>
      </c>
      <c r="C15" s="5">
        <f t="shared" si="7"/>
        <v>122</v>
      </c>
      <c r="D15" s="5">
        <f t="shared" si="8"/>
        <v>123</v>
      </c>
      <c r="E15" s="5">
        <f t="shared" si="9"/>
        <v>124</v>
      </c>
      <c r="F15" s="5">
        <f t="shared" si="10"/>
        <v>125</v>
      </c>
      <c r="G15" s="5">
        <f t="shared" si="11"/>
        <v>126</v>
      </c>
      <c r="H15" s="5">
        <f t="shared" si="12"/>
        <v>127</v>
      </c>
      <c r="I15" s="5">
        <f t="shared" si="13"/>
        <v>128</v>
      </c>
      <c r="J15" s="5">
        <f t="shared" si="14"/>
        <v>129</v>
      </c>
      <c r="K15" s="5">
        <f t="shared" si="15"/>
        <v>130</v>
      </c>
      <c r="L15" s="5">
        <f t="shared" si="16"/>
        <v>131</v>
      </c>
      <c r="M15" s="5">
        <f t="shared" si="17"/>
        <v>132</v>
      </c>
      <c r="N15" s="7">
        <f t="shared" si="1"/>
        <v>1.518</v>
      </c>
      <c r="O15" s="7">
        <f t="shared" si="2"/>
        <v>1.554</v>
      </c>
      <c r="P15" s="47">
        <f t="shared" si="3"/>
        <v>0.375</v>
      </c>
      <c r="Q15" s="8">
        <f t="shared" si="4"/>
        <v>1.02</v>
      </c>
      <c r="R15" s="5">
        <f t="shared" si="5"/>
        <v>1.419</v>
      </c>
    </row>
    <row r="16" spans="1:18">
      <c r="A16" s="5">
        <v>1993</v>
      </c>
      <c r="B16" s="5">
        <f t="shared" si="6"/>
        <v>133</v>
      </c>
      <c r="C16" s="5">
        <f t="shared" si="7"/>
        <v>134</v>
      </c>
      <c r="D16" s="5">
        <f t="shared" si="8"/>
        <v>135</v>
      </c>
      <c r="E16" s="5">
        <f t="shared" si="9"/>
        <v>136</v>
      </c>
      <c r="F16" s="5">
        <f t="shared" si="10"/>
        <v>137</v>
      </c>
      <c r="G16" s="5">
        <f t="shared" si="11"/>
        <v>138</v>
      </c>
      <c r="H16" s="5">
        <f t="shared" si="12"/>
        <v>139</v>
      </c>
      <c r="I16" s="5">
        <f t="shared" si="13"/>
        <v>140</v>
      </c>
      <c r="J16" s="5">
        <f t="shared" si="14"/>
        <v>141</v>
      </c>
      <c r="K16" s="5">
        <f t="shared" si="15"/>
        <v>142</v>
      </c>
      <c r="L16" s="5">
        <f t="shared" si="16"/>
        <v>143</v>
      </c>
      <c r="M16" s="5">
        <f t="shared" si="17"/>
        <v>144</v>
      </c>
      <c r="N16" s="7">
        <f t="shared" si="1"/>
        <v>1.6619999999999999</v>
      </c>
      <c r="O16" s="7">
        <f t="shared" si="2"/>
        <v>1.698</v>
      </c>
      <c r="P16" s="47">
        <f t="shared" si="3"/>
        <v>0.41099999999999998</v>
      </c>
      <c r="Q16" s="8">
        <f t="shared" si="4"/>
        <v>1.1160000000000001</v>
      </c>
      <c r="R16" s="5">
        <f t="shared" si="5"/>
        <v>1.5509999999999999</v>
      </c>
    </row>
    <row r="17" spans="1:21">
      <c r="A17" s="5">
        <v>1994</v>
      </c>
      <c r="B17" s="5">
        <f t="shared" si="6"/>
        <v>145</v>
      </c>
      <c r="C17" s="5">
        <f t="shared" si="7"/>
        <v>146</v>
      </c>
      <c r="D17" s="5">
        <f t="shared" si="8"/>
        <v>147</v>
      </c>
      <c r="E17" s="5">
        <f t="shared" si="9"/>
        <v>148</v>
      </c>
      <c r="F17" s="5">
        <f t="shared" si="10"/>
        <v>149</v>
      </c>
      <c r="G17" s="5">
        <f t="shared" si="11"/>
        <v>150</v>
      </c>
      <c r="H17" s="5">
        <f t="shared" si="12"/>
        <v>151</v>
      </c>
      <c r="I17" s="5">
        <f t="shared" si="13"/>
        <v>152</v>
      </c>
      <c r="J17" s="5">
        <f t="shared" si="14"/>
        <v>153</v>
      </c>
      <c r="K17" s="5">
        <f t="shared" si="15"/>
        <v>154</v>
      </c>
      <c r="L17" s="5">
        <f t="shared" si="16"/>
        <v>155</v>
      </c>
      <c r="M17" s="5">
        <f t="shared" si="17"/>
        <v>156</v>
      </c>
      <c r="N17" s="7">
        <f t="shared" si="1"/>
        <v>1.806</v>
      </c>
      <c r="O17" s="7">
        <f t="shared" si="2"/>
        <v>1.8420000000000001</v>
      </c>
      <c r="P17" s="47">
        <f t="shared" si="3"/>
        <v>0.44700000000000001</v>
      </c>
      <c r="Q17" s="8">
        <f t="shared" si="4"/>
        <v>1.212</v>
      </c>
      <c r="R17" s="5">
        <f t="shared" si="5"/>
        <v>1.6830000000000001</v>
      </c>
    </row>
    <row r="18" spans="1:21">
      <c r="A18" s="5">
        <v>1995</v>
      </c>
      <c r="B18" s="5">
        <f t="shared" si="6"/>
        <v>157</v>
      </c>
      <c r="C18" s="5">
        <f t="shared" si="7"/>
        <v>158</v>
      </c>
      <c r="D18" s="5">
        <f t="shared" si="8"/>
        <v>159</v>
      </c>
      <c r="E18" s="5">
        <f t="shared" si="9"/>
        <v>160</v>
      </c>
      <c r="F18" s="5">
        <f t="shared" si="10"/>
        <v>161</v>
      </c>
      <c r="G18" s="5">
        <f t="shared" si="11"/>
        <v>162</v>
      </c>
      <c r="H18" s="5">
        <f t="shared" si="12"/>
        <v>163</v>
      </c>
      <c r="I18" s="5">
        <f t="shared" si="13"/>
        <v>164</v>
      </c>
      <c r="J18" s="5">
        <f t="shared" si="14"/>
        <v>165</v>
      </c>
      <c r="K18" s="5">
        <f t="shared" si="15"/>
        <v>166</v>
      </c>
      <c r="L18" s="5">
        <f t="shared" si="16"/>
        <v>167</v>
      </c>
      <c r="M18" s="5">
        <f t="shared" si="17"/>
        <v>168</v>
      </c>
      <c r="N18" s="7">
        <f t="shared" si="1"/>
        <v>1.95</v>
      </c>
      <c r="O18" s="7">
        <f t="shared" si="2"/>
        <v>1.986</v>
      </c>
      <c r="P18" s="47">
        <f t="shared" si="3"/>
        <v>0.48299999999999998</v>
      </c>
      <c r="Q18" s="8">
        <f t="shared" si="4"/>
        <v>1.3080000000000001</v>
      </c>
      <c r="R18" s="5">
        <f t="shared" si="5"/>
        <v>1.8149999999999999</v>
      </c>
    </row>
    <row r="19" spans="1:21">
      <c r="A19" s="5">
        <v>1996</v>
      </c>
      <c r="B19" s="5">
        <f t="shared" si="6"/>
        <v>169</v>
      </c>
      <c r="C19" s="5">
        <f t="shared" si="7"/>
        <v>170</v>
      </c>
      <c r="D19" s="5">
        <f t="shared" si="8"/>
        <v>171</v>
      </c>
      <c r="E19" s="5">
        <f t="shared" si="9"/>
        <v>172</v>
      </c>
      <c r="F19" s="5">
        <f t="shared" si="10"/>
        <v>173</v>
      </c>
      <c r="G19" s="5">
        <f t="shared" si="11"/>
        <v>174</v>
      </c>
      <c r="H19" s="5">
        <f t="shared" si="12"/>
        <v>175</v>
      </c>
      <c r="I19" s="5">
        <f t="shared" si="13"/>
        <v>176</v>
      </c>
      <c r="J19" s="5">
        <f t="shared" si="14"/>
        <v>177</v>
      </c>
      <c r="K19" s="5">
        <f t="shared" si="15"/>
        <v>178</v>
      </c>
      <c r="L19" s="5">
        <f t="shared" si="16"/>
        <v>179</v>
      </c>
      <c r="M19" s="5">
        <f t="shared" si="17"/>
        <v>180</v>
      </c>
      <c r="N19" s="7">
        <f t="shared" si="1"/>
        <v>2.0939999999999999</v>
      </c>
      <c r="O19" s="7">
        <f t="shared" si="2"/>
        <v>2.13</v>
      </c>
      <c r="P19" s="47">
        <f t="shared" si="3"/>
        <v>0.51900000000000002</v>
      </c>
      <c r="Q19" s="8">
        <f t="shared" si="4"/>
        <v>1.4039999999999999</v>
      </c>
      <c r="R19" s="5">
        <f t="shared" si="5"/>
        <v>1.9470000000000001</v>
      </c>
    </row>
    <row r="20" spans="1:21">
      <c r="A20" s="5">
        <v>1997</v>
      </c>
      <c r="B20" s="5">
        <f t="shared" si="6"/>
        <v>181</v>
      </c>
      <c r="C20" s="5">
        <f t="shared" si="7"/>
        <v>182</v>
      </c>
      <c r="D20" s="5">
        <f t="shared" si="8"/>
        <v>183</v>
      </c>
      <c r="E20" s="5">
        <f t="shared" si="9"/>
        <v>184</v>
      </c>
      <c r="F20" s="5">
        <f t="shared" si="10"/>
        <v>185</v>
      </c>
      <c r="G20" s="5">
        <f t="shared" si="11"/>
        <v>186</v>
      </c>
      <c r="H20" s="5">
        <f t="shared" si="12"/>
        <v>187</v>
      </c>
      <c r="I20" s="5">
        <f t="shared" si="13"/>
        <v>188</v>
      </c>
      <c r="J20" s="5">
        <f t="shared" si="14"/>
        <v>189</v>
      </c>
      <c r="K20" s="5">
        <f t="shared" si="15"/>
        <v>190</v>
      </c>
      <c r="L20" s="5">
        <f t="shared" si="16"/>
        <v>191</v>
      </c>
      <c r="M20" s="5">
        <f t="shared" si="17"/>
        <v>192</v>
      </c>
      <c r="N20" s="7">
        <f t="shared" si="1"/>
        <v>2.238</v>
      </c>
      <c r="O20" s="7">
        <f t="shared" si="2"/>
        <v>2.274</v>
      </c>
      <c r="P20" s="47">
        <f t="shared" si="3"/>
        <v>0.55500000000000005</v>
      </c>
      <c r="Q20" s="8">
        <f t="shared" si="4"/>
        <v>1.5</v>
      </c>
      <c r="R20" s="5">
        <f t="shared" si="5"/>
        <v>2.0790000000000002</v>
      </c>
    </row>
    <row r="21" spans="1:21">
      <c r="A21" s="5">
        <v>1998</v>
      </c>
      <c r="B21" s="5">
        <f t="shared" si="6"/>
        <v>193</v>
      </c>
      <c r="C21" s="5">
        <f t="shared" si="7"/>
        <v>194</v>
      </c>
      <c r="D21" s="5">
        <f t="shared" si="8"/>
        <v>195</v>
      </c>
      <c r="E21" s="5">
        <f t="shared" si="9"/>
        <v>196</v>
      </c>
      <c r="F21" s="5">
        <f t="shared" si="10"/>
        <v>197</v>
      </c>
      <c r="G21" s="5">
        <f t="shared" si="11"/>
        <v>198</v>
      </c>
      <c r="H21" s="5">
        <f t="shared" si="12"/>
        <v>199</v>
      </c>
      <c r="I21" s="5">
        <f t="shared" si="13"/>
        <v>200</v>
      </c>
      <c r="J21" s="5">
        <f t="shared" si="14"/>
        <v>201</v>
      </c>
      <c r="K21" s="5">
        <f t="shared" si="15"/>
        <v>202</v>
      </c>
      <c r="L21" s="5">
        <f t="shared" si="16"/>
        <v>203</v>
      </c>
      <c r="M21" s="5">
        <f t="shared" si="17"/>
        <v>204</v>
      </c>
      <c r="N21" s="7">
        <f t="shared" si="1"/>
        <v>2.3820000000000001</v>
      </c>
      <c r="O21" s="7">
        <f t="shared" si="2"/>
        <v>2.4180000000000001</v>
      </c>
      <c r="P21" s="47">
        <f t="shared" si="3"/>
        <v>0.59099999999999997</v>
      </c>
      <c r="Q21" s="8">
        <f t="shared" si="4"/>
        <v>1.5960000000000001</v>
      </c>
      <c r="R21" s="5">
        <f t="shared" si="5"/>
        <v>2.2109999999999999</v>
      </c>
    </row>
    <row r="22" spans="1:21">
      <c r="A22" s="5">
        <v>1999</v>
      </c>
      <c r="B22" s="5">
        <f t="shared" si="6"/>
        <v>205</v>
      </c>
      <c r="C22" s="5">
        <f t="shared" si="7"/>
        <v>206</v>
      </c>
      <c r="D22" s="5">
        <f t="shared" si="8"/>
        <v>207</v>
      </c>
      <c r="E22" s="5">
        <f t="shared" si="9"/>
        <v>208</v>
      </c>
      <c r="F22" s="5">
        <f t="shared" si="10"/>
        <v>209</v>
      </c>
      <c r="G22" s="5">
        <f t="shared" si="11"/>
        <v>210</v>
      </c>
      <c r="H22" s="5">
        <f t="shared" si="12"/>
        <v>211</v>
      </c>
      <c r="I22" s="5">
        <f t="shared" si="13"/>
        <v>212</v>
      </c>
      <c r="J22" s="5">
        <f t="shared" si="14"/>
        <v>213</v>
      </c>
      <c r="K22" s="5">
        <f t="shared" si="15"/>
        <v>214</v>
      </c>
      <c r="L22" s="5">
        <f t="shared" si="16"/>
        <v>215</v>
      </c>
      <c r="M22" s="5">
        <f t="shared" si="17"/>
        <v>216</v>
      </c>
      <c r="N22" s="7">
        <f t="shared" si="1"/>
        <v>2.5259999999999998</v>
      </c>
      <c r="O22" s="7">
        <f t="shared" si="2"/>
        <v>2.5619999999999998</v>
      </c>
      <c r="P22" s="47">
        <f t="shared" si="3"/>
        <v>0.627</v>
      </c>
      <c r="Q22" s="8">
        <f t="shared" si="4"/>
        <v>1.6919999999999999</v>
      </c>
      <c r="R22" s="5">
        <f t="shared" si="5"/>
        <v>2.343</v>
      </c>
      <c r="U22" s="18"/>
    </row>
    <row r="23" spans="1:21">
      <c r="A23" s="5">
        <v>2000</v>
      </c>
      <c r="B23" s="5">
        <f t="shared" si="6"/>
        <v>217</v>
      </c>
      <c r="C23" s="5">
        <f t="shared" si="7"/>
        <v>218</v>
      </c>
      <c r="D23" s="5">
        <f t="shared" si="8"/>
        <v>219</v>
      </c>
      <c r="E23" s="5">
        <f t="shared" si="9"/>
        <v>220</v>
      </c>
      <c r="F23" s="5">
        <f t="shared" si="10"/>
        <v>221</v>
      </c>
      <c r="G23" s="5">
        <f t="shared" si="11"/>
        <v>222</v>
      </c>
      <c r="H23" s="5">
        <f t="shared" si="12"/>
        <v>223</v>
      </c>
      <c r="I23" s="5">
        <f t="shared" si="13"/>
        <v>224</v>
      </c>
      <c r="J23" s="5">
        <f t="shared" si="14"/>
        <v>225</v>
      </c>
      <c r="K23" s="5">
        <f t="shared" si="15"/>
        <v>226</v>
      </c>
      <c r="L23" s="5">
        <f t="shared" si="16"/>
        <v>227</v>
      </c>
      <c r="M23" s="5">
        <f t="shared" si="17"/>
        <v>228</v>
      </c>
      <c r="N23" s="7">
        <f t="shared" si="1"/>
        <v>2.67</v>
      </c>
      <c r="O23" s="7">
        <f>SUM(E23:M23,B24:D24)/1000</f>
        <v>2.706</v>
      </c>
      <c r="P23" s="47">
        <f t="shared" si="3"/>
        <v>0.66300000000000003</v>
      </c>
      <c r="Q23" s="8">
        <f t="shared" si="4"/>
        <v>1.788</v>
      </c>
      <c r="R23" s="5">
        <f t="shared" si="5"/>
        <v>2.4750000000000001</v>
      </c>
      <c r="U23" s="18"/>
    </row>
    <row r="24" spans="1:21">
      <c r="A24" s="5">
        <v>2001</v>
      </c>
      <c r="B24" s="5">
        <f t="shared" si="6"/>
        <v>229</v>
      </c>
      <c r="C24" s="5">
        <f t="shared" si="7"/>
        <v>230</v>
      </c>
      <c r="D24" s="5">
        <f t="shared" si="8"/>
        <v>231</v>
      </c>
      <c r="E24" s="5">
        <f t="shared" si="9"/>
        <v>232</v>
      </c>
      <c r="F24" s="5">
        <f t="shared" si="10"/>
        <v>233</v>
      </c>
      <c r="G24" s="5">
        <f t="shared" si="11"/>
        <v>234</v>
      </c>
      <c r="H24" s="5">
        <f t="shared" si="12"/>
        <v>235</v>
      </c>
      <c r="I24" s="5">
        <f t="shared" si="13"/>
        <v>236</v>
      </c>
      <c r="J24" s="5">
        <f t="shared" si="14"/>
        <v>237</v>
      </c>
      <c r="K24" s="5">
        <f t="shared" si="15"/>
        <v>238</v>
      </c>
      <c r="L24" s="5">
        <f t="shared" si="16"/>
        <v>239</v>
      </c>
      <c r="M24" s="5">
        <f t="shared" si="17"/>
        <v>240</v>
      </c>
      <c r="N24" s="7">
        <f t="shared" si="1"/>
        <v>2.8140000000000001</v>
      </c>
      <c r="O24" s="7">
        <f t="shared" si="2"/>
        <v>2.85</v>
      </c>
      <c r="P24" s="47">
        <f t="shared" si="3"/>
        <v>0.69899999999999995</v>
      </c>
      <c r="Q24" s="8">
        <f t="shared" si="4"/>
        <v>1.8839999999999999</v>
      </c>
      <c r="R24" s="5">
        <f t="shared" si="5"/>
        <v>2.6070000000000002</v>
      </c>
    </row>
    <row r="25" spans="1:21">
      <c r="A25" s="5">
        <v>2002</v>
      </c>
      <c r="B25" s="5">
        <f t="shared" si="6"/>
        <v>241</v>
      </c>
      <c r="C25" s="5">
        <f t="shared" si="7"/>
        <v>242</v>
      </c>
      <c r="D25" s="5">
        <f t="shared" si="8"/>
        <v>243</v>
      </c>
      <c r="E25" s="5">
        <f t="shared" si="9"/>
        <v>244</v>
      </c>
      <c r="F25" s="5">
        <f t="shared" si="10"/>
        <v>245</v>
      </c>
      <c r="G25" s="5">
        <f t="shared" si="11"/>
        <v>246</v>
      </c>
      <c r="H25" s="5">
        <f t="shared" si="12"/>
        <v>247</v>
      </c>
      <c r="I25" s="5">
        <f t="shared" si="13"/>
        <v>248</v>
      </c>
      <c r="J25" s="5">
        <f t="shared" si="14"/>
        <v>249</v>
      </c>
      <c r="K25" s="5">
        <f t="shared" si="15"/>
        <v>250</v>
      </c>
      <c r="L25" s="5">
        <f t="shared" si="16"/>
        <v>251</v>
      </c>
      <c r="M25" s="5">
        <f t="shared" si="17"/>
        <v>252</v>
      </c>
      <c r="N25" s="7">
        <f t="shared" si="1"/>
        <v>2.9580000000000002</v>
      </c>
      <c r="O25" s="7">
        <f t="shared" si="2"/>
        <v>2.9940000000000002</v>
      </c>
      <c r="P25" s="47">
        <f t="shared" si="3"/>
        <v>0.73499999999999999</v>
      </c>
      <c r="Q25" s="8">
        <f t="shared" si="4"/>
        <v>1.98</v>
      </c>
      <c r="R25" s="5">
        <f t="shared" si="5"/>
        <v>2.7389999999999999</v>
      </c>
    </row>
    <row r="26" spans="1:21">
      <c r="A26" s="5">
        <v>2003</v>
      </c>
      <c r="B26" s="5">
        <f t="shared" si="6"/>
        <v>253</v>
      </c>
      <c r="C26" s="5">
        <f t="shared" si="7"/>
        <v>254</v>
      </c>
      <c r="D26" s="5">
        <f t="shared" si="8"/>
        <v>255</v>
      </c>
      <c r="E26" s="5">
        <f t="shared" si="9"/>
        <v>256</v>
      </c>
      <c r="F26" s="5">
        <f t="shared" si="10"/>
        <v>257</v>
      </c>
      <c r="G26" s="5">
        <f t="shared" si="11"/>
        <v>258</v>
      </c>
      <c r="H26" s="5">
        <f t="shared" si="12"/>
        <v>259</v>
      </c>
      <c r="I26" s="5">
        <f t="shared" si="13"/>
        <v>260</v>
      </c>
      <c r="J26" s="5">
        <f t="shared" si="14"/>
        <v>261</v>
      </c>
      <c r="K26" s="5">
        <f t="shared" si="15"/>
        <v>262</v>
      </c>
      <c r="L26" s="5">
        <f t="shared" si="16"/>
        <v>263</v>
      </c>
      <c r="M26" s="5">
        <f t="shared" si="17"/>
        <v>264</v>
      </c>
      <c r="N26" s="7">
        <f t="shared" si="1"/>
        <v>3.1019999999999999</v>
      </c>
      <c r="O26" s="7">
        <f t="shared" si="2"/>
        <v>3.1379999999999999</v>
      </c>
      <c r="P26" s="47">
        <f t="shared" si="3"/>
        <v>0.77100000000000002</v>
      </c>
      <c r="Q26" s="8">
        <f t="shared" si="4"/>
        <v>2.0760000000000001</v>
      </c>
      <c r="R26" s="5">
        <f t="shared" si="5"/>
        <v>2.871</v>
      </c>
    </row>
    <row r="27" spans="1:21">
      <c r="A27" s="5">
        <v>2004</v>
      </c>
      <c r="B27" s="5">
        <f t="shared" si="6"/>
        <v>265</v>
      </c>
      <c r="C27" s="5">
        <f t="shared" si="7"/>
        <v>266</v>
      </c>
      <c r="D27" s="5">
        <f t="shared" si="8"/>
        <v>267</v>
      </c>
      <c r="E27" s="5">
        <f t="shared" si="9"/>
        <v>268</v>
      </c>
      <c r="F27" s="5">
        <f t="shared" si="10"/>
        <v>269</v>
      </c>
      <c r="G27" s="5">
        <f t="shared" si="11"/>
        <v>270</v>
      </c>
      <c r="H27" s="5">
        <f t="shared" si="12"/>
        <v>271</v>
      </c>
      <c r="I27" s="5">
        <f t="shared" si="13"/>
        <v>272</v>
      </c>
      <c r="J27" s="5">
        <f t="shared" si="14"/>
        <v>273</v>
      </c>
      <c r="K27" s="5">
        <f t="shared" si="15"/>
        <v>274</v>
      </c>
      <c r="L27" s="5">
        <f t="shared" si="16"/>
        <v>275</v>
      </c>
      <c r="M27" s="5">
        <f t="shared" si="17"/>
        <v>276</v>
      </c>
      <c r="N27" s="7">
        <f t="shared" si="1"/>
        <v>3.246</v>
      </c>
      <c r="O27" s="7">
        <f t="shared" si="2"/>
        <v>3.282</v>
      </c>
      <c r="P27" s="47">
        <f t="shared" si="3"/>
        <v>0.80700000000000005</v>
      </c>
      <c r="Q27" s="8">
        <f t="shared" si="4"/>
        <v>2.1720000000000002</v>
      </c>
      <c r="R27" s="5">
        <f t="shared" si="5"/>
        <v>3.0030000000000001</v>
      </c>
    </row>
    <row r="28" spans="1:21">
      <c r="A28" s="5">
        <v>2005</v>
      </c>
      <c r="B28" s="5">
        <f t="shared" si="6"/>
        <v>277</v>
      </c>
      <c r="C28" s="5">
        <f t="shared" si="7"/>
        <v>278</v>
      </c>
      <c r="D28" s="5">
        <f t="shared" si="8"/>
        <v>279</v>
      </c>
      <c r="E28" s="5">
        <f t="shared" si="9"/>
        <v>280</v>
      </c>
      <c r="F28" s="5">
        <f t="shared" si="10"/>
        <v>281</v>
      </c>
      <c r="G28" s="5">
        <f t="shared" si="11"/>
        <v>282</v>
      </c>
      <c r="H28" s="5">
        <f t="shared" si="12"/>
        <v>283</v>
      </c>
      <c r="I28" s="5">
        <f t="shared" si="13"/>
        <v>284</v>
      </c>
      <c r="J28" s="5">
        <f t="shared" si="14"/>
        <v>285</v>
      </c>
      <c r="K28" s="5">
        <f t="shared" si="15"/>
        <v>286</v>
      </c>
      <c r="L28" s="5">
        <f t="shared" si="16"/>
        <v>287</v>
      </c>
      <c r="M28" s="5">
        <f t="shared" si="17"/>
        <v>288</v>
      </c>
      <c r="N28" s="7">
        <f t="shared" si="1"/>
        <v>3.39</v>
      </c>
      <c r="O28" s="7">
        <f t="shared" si="2"/>
        <v>3.4260000000000002</v>
      </c>
      <c r="P28" s="47">
        <f t="shared" si="3"/>
        <v>0.84299999999999997</v>
      </c>
      <c r="Q28" s="8">
        <f t="shared" si="4"/>
        <v>2.2679999999999998</v>
      </c>
      <c r="R28" s="5">
        <f t="shared" si="5"/>
        <v>3.1349999999999998</v>
      </c>
    </row>
    <row r="29" spans="1:21">
      <c r="A29" s="5">
        <v>2006</v>
      </c>
      <c r="B29" s="5">
        <f t="shared" si="6"/>
        <v>289</v>
      </c>
      <c r="C29" s="5">
        <f t="shared" si="7"/>
        <v>290</v>
      </c>
      <c r="D29" s="5">
        <f t="shared" si="8"/>
        <v>291</v>
      </c>
      <c r="E29" s="5">
        <f t="shared" si="9"/>
        <v>292</v>
      </c>
      <c r="F29" s="5">
        <f t="shared" si="10"/>
        <v>293</v>
      </c>
      <c r="G29" s="5">
        <f t="shared" si="11"/>
        <v>294</v>
      </c>
      <c r="H29" s="5">
        <f t="shared" si="12"/>
        <v>295</v>
      </c>
      <c r="I29" s="5">
        <f t="shared" si="13"/>
        <v>296</v>
      </c>
      <c r="J29" s="5">
        <f t="shared" si="14"/>
        <v>297</v>
      </c>
      <c r="K29" s="5">
        <f t="shared" si="15"/>
        <v>298</v>
      </c>
      <c r="L29" s="5">
        <f t="shared" si="16"/>
        <v>299</v>
      </c>
      <c r="M29" s="5">
        <f t="shared" si="17"/>
        <v>300</v>
      </c>
      <c r="N29" s="7">
        <f t="shared" si="1"/>
        <v>3.5339999999999998</v>
      </c>
      <c r="O29" s="7">
        <f t="shared" si="2"/>
        <v>3.57</v>
      </c>
      <c r="P29" s="47">
        <f t="shared" si="3"/>
        <v>0.879</v>
      </c>
      <c r="Q29" s="8">
        <f t="shared" si="4"/>
        <v>2.3639999999999999</v>
      </c>
      <c r="R29" s="5">
        <f t="shared" si="5"/>
        <v>3.2669999999999999</v>
      </c>
    </row>
    <row r="30" spans="1:21">
      <c r="A30" s="5">
        <v>2007</v>
      </c>
      <c r="B30" s="5">
        <f t="shared" si="6"/>
        <v>301</v>
      </c>
      <c r="C30" s="5">
        <f t="shared" si="7"/>
        <v>302</v>
      </c>
      <c r="D30" s="5">
        <f t="shared" si="8"/>
        <v>303</v>
      </c>
      <c r="E30" s="5">
        <f t="shared" si="9"/>
        <v>304</v>
      </c>
      <c r="F30" s="5">
        <f t="shared" si="10"/>
        <v>305</v>
      </c>
      <c r="G30" s="5">
        <f t="shared" si="11"/>
        <v>306</v>
      </c>
      <c r="H30" s="5">
        <f t="shared" si="12"/>
        <v>307</v>
      </c>
      <c r="I30" s="5">
        <f t="shared" si="13"/>
        <v>308</v>
      </c>
      <c r="J30" s="5">
        <f t="shared" si="14"/>
        <v>309</v>
      </c>
      <c r="K30" s="5">
        <f t="shared" si="15"/>
        <v>310</v>
      </c>
      <c r="L30" s="5">
        <f t="shared" si="16"/>
        <v>311</v>
      </c>
      <c r="M30" s="5">
        <f t="shared" si="17"/>
        <v>312</v>
      </c>
      <c r="N30" s="7">
        <f t="shared" si="1"/>
        <v>3.6779999999999999</v>
      </c>
      <c r="O30" s="7">
        <f t="shared" si="2"/>
        <v>3.714</v>
      </c>
      <c r="P30" s="47">
        <f t="shared" si="3"/>
        <v>0.91500000000000004</v>
      </c>
      <c r="Q30" s="8">
        <f t="shared" si="4"/>
        <v>2.46</v>
      </c>
      <c r="R30" s="5">
        <f t="shared" si="5"/>
        <v>3.399</v>
      </c>
    </row>
    <row r="31" spans="1:21">
      <c r="A31" s="5">
        <v>2008</v>
      </c>
      <c r="B31" s="5">
        <f t="shared" si="6"/>
        <v>313</v>
      </c>
      <c r="C31" s="5">
        <f t="shared" si="7"/>
        <v>314</v>
      </c>
      <c r="D31" s="5">
        <f t="shared" si="8"/>
        <v>315</v>
      </c>
      <c r="E31" s="5">
        <f t="shared" si="9"/>
        <v>316</v>
      </c>
      <c r="F31" s="5">
        <f t="shared" si="10"/>
        <v>317</v>
      </c>
      <c r="G31" s="5">
        <f t="shared" si="11"/>
        <v>318</v>
      </c>
      <c r="H31" s="5">
        <f t="shared" si="12"/>
        <v>319</v>
      </c>
      <c r="I31" s="5">
        <f t="shared" si="13"/>
        <v>320</v>
      </c>
      <c r="J31" s="5">
        <f t="shared" si="14"/>
        <v>321</v>
      </c>
      <c r="K31" s="5">
        <f t="shared" si="15"/>
        <v>322</v>
      </c>
      <c r="L31" s="5">
        <f t="shared" si="16"/>
        <v>323</v>
      </c>
      <c r="M31" s="5">
        <f t="shared" si="17"/>
        <v>324</v>
      </c>
      <c r="N31" s="7">
        <f t="shared" si="1"/>
        <v>3.8220000000000001</v>
      </c>
      <c r="O31" s="7">
        <f t="shared" si="2"/>
        <v>3.8580000000000001</v>
      </c>
      <c r="P31" s="47">
        <f t="shared" si="3"/>
        <v>0.95099999999999996</v>
      </c>
      <c r="Q31" s="8">
        <f t="shared" si="4"/>
        <v>2.556</v>
      </c>
      <c r="R31" s="5">
        <f t="shared" si="5"/>
        <v>3.5310000000000001</v>
      </c>
    </row>
    <row r="32" spans="1:21">
      <c r="A32" s="5">
        <v>2009</v>
      </c>
      <c r="B32" s="5">
        <f t="shared" si="6"/>
        <v>325</v>
      </c>
      <c r="C32" s="5">
        <f t="shared" si="7"/>
        <v>326</v>
      </c>
      <c r="D32" s="5">
        <f t="shared" si="8"/>
        <v>327</v>
      </c>
      <c r="E32" s="5">
        <f t="shared" si="9"/>
        <v>328</v>
      </c>
      <c r="F32" s="5">
        <f t="shared" si="10"/>
        <v>329</v>
      </c>
      <c r="G32" s="5">
        <f t="shared" si="11"/>
        <v>330</v>
      </c>
      <c r="H32" s="5">
        <f t="shared" si="12"/>
        <v>331</v>
      </c>
      <c r="I32" s="5">
        <f t="shared" si="13"/>
        <v>332</v>
      </c>
      <c r="J32" s="5">
        <f t="shared" si="14"/>
        <v>333</v>
      </c>
      <c r="K32" s="5">
        <f t="shared" si="15"/>
        <v>334</v>
      </c>
      <c r="L32" s="5">
        <f t="shared" si="16"/>
        <v>335</v>
      </c>
      <c r="M32" s="5">
        <f t="shared" si="17"/>
        <v>336</v>
      </c>
      <c r="N32" s="7">
        <f t="shared" si="1"/>
        <v>3.9660000000000002</v>
      </c>
      <c r="O32" s="7">
        <f t="shared" si="2"/>
        <v>4.0019999999999998</v>
      </c>
      <c r="P32" s="47">
        <f t="shared" si="3"/>
        <v>0.98699999999999999</v>
      </c>
      <c r="Q32" s="8">
        <f t="shared" si="4"/>
        <v>2.6520000000000001</v>
      </c>
      <c r="R32" s="5">
        <f t="shared" si="5"/>
        <v>3.6629999999999998</v>
      </c>
    </row>
    <row r="33" spans="1:21">
      <c r="A33" s="5">
        <v>2010</v>
      </c>
      <c r="B33" s="5">
        <f t="shared" si="6"/>
        <v>337</v>
      </c>
      <c r="C33" s="5">
        <f t="shared" si="7"/>
        <v>338</v>
      </c>
      <c r="D33" s="5">
        <f t="shared" si="8"/>
        <v>339</v>
      </c>
      <c r="E33" s="5">
        <f t="shared" si="9"/>
        <v>340</v>
      </c>
      <c r="F33" s="5">
        <f t="shared" si="10"/>
        <v>341</v>
      </c>
      <c r="G33" s="5">
        <f t="shared" si="11"/>
        <v>342</v>
      </c>
      <c r="H33" s="5">
        <f t="shared" si="12"/>
        <v>343</v>
      </c>
      <c r="I33" s="5">
        <f t="shared" si="13"/>
        <v>344</v>
      </c>
      <c r="J33" s="5">
        <f t="shared" si="14"/>
        <v>345</v>
      </c>
      <c r="K33" s="5">
        <f t="shared" si="15"/>
        <v>346</v>
      </c>
      <c r="L33" s="5">
        <f t="shared" si="16"/>
        <v>347</v>
      </c>
      <c r="M33" s="5">
        <f t="shared" si="17"/>
        <v>348</v>
      </c>
      <c r="N33" s="7">
        <f t="shared" si="1"/>
        <v>4.1100000000000003</v>
      </c>
      <c r="O33" s="7">
        <f t="shared" si="2"/>
        <v>4.1459999999999999</v>
      </c>
      <c r="P33" s="47">
        <f t="shared" si="3"/>
        <v>1.0229999999999999</v>
      </c>
      <c r="Q33" s="8">
        <f t="shared" si="4"/>
        <v>2.7480000000000002</v>
      </c>
      <c r="R33" s="5">
        <f t="shared" si="5"/>
        <v>3.7949999999999999</v>
      </c>
    </row>
    <row r="34" spans="1:21">
      <c r="A34" s="5">
        <v>2011</v>
      </c>
      <c r="B34" s="5">
        <f t="shared" si="6"/>
        <v>349</v>
      </c>
      <c r="C34" s="5">
        <f t="shared" si="7"/>
        <v>350</v>
      </c>
      <c r="D34" s="5">
        <f t="shared" si="8"/>
        <v>351</v>
      </c>
      <c r="E34" s="5">
        <f t="shared" si="9"/>
        <v>352</v>
      </c>
      <c r="F34" s="5">
        <f t="shared" si="10"/>
        <v>353</v>
      </c>
      <c r="G34" s="5">
        <f t="shared" si="11"/>
        <v>354</v>
      </c>
      <c r="H34" s="5">
        <f t="shared" si="12"/>
        <v>355</v>
      </c>
      <c r="I34" s="5">
        <f t="shared" si="13"/>
        <v>356</v>
      </c>
      <c r="J34" s="5">
        <f t="shared" si="14"/>
        <v>357</v>
      </c>
      <c r="K34" s="5">
        <f t="shared" si="15"/>
        <v>358</v>
      </c>
      <c r="L34" s="5">
        <f t="shared" si="16"/>
        <v>359</v>
      </c>
      <c r="M34" s="5">
        <f t="shared" si="17"/>
        <v>360</v>
      </c>
      <c r="N34" s="7">
        <f t="shared" si="1"/>
        <v>4.2539999999999996</v>
      </c>
      <c r="O34" s="7">
        <f t="shared" si="2"/>
        <v>4.29</v>
      </c>
      <c r="P34" s="47">
        <f t="shared" si="3"/>
        <v>1.0589999999999999</v>
      </c>
      <c r="Q34" s="8">
        <f t="shared" si="4"/>
        <v>2.8439999999999999</v>
      </c>
      <c r="R34" s="5">
        <f t="shared" si="5"/>
        <v>3.927</v>
      </c>
    </row>
    <row r="35" spans="1:21">
      <c r="A35" s="5">
        <v>2012</v>
      </c>
      <c r="B35" s="5">
        <f t="shared" si="6"/>
        <v>361</v>
      </c>
      <c r="C35" s="5">
        <f t="shared" si="7"/>
        <v>362</v>
      </c>
      <c r="D35" s="5">
        <f t="shared" si="8"/>
        <v>363</v>
      </c>
      <c r="E35" s="5">
        <f t="shared" si="9"/>
        <v>364</v>
      </c>
      <c r="F35" s="5">
        <f t="shared" si="10"/>
        <v>365</v>
      </c>
      <c r="G35" s="5">
        <f t="shared" si="11"/>
        <v>366</v>
      </c>
      <c r="H35" s="5">
        <f t="shared" si="12"/>
        <v>367</v>
      </c>
      <c r="I35" s="5">
        <f t="shared" si="13"/>
        <v>368</v>
      </c>
      <c r="J35" s="5">
        <f t="shared" si="14"/>
        <v>369</v>
      </c>
      <c r="K35" s="5">
        <f t="shared" si="15"/>
        <v>370</v>
      </c>
      <c r="L35" s="5">
        <f t="shared" si="16"/>
        <v>371</v>
      </c>
      <c r="M35" s="5">
        <f t="shared" si="17"/>
        <v>372</v>
      </c>
      <c r="N35" s="7">
        <f t="shared" si="1"/>
        <v>4.3979999999999997</v>
      </c>
      <c r="O35" s="7">
        <f t="shared" si="2"/>
        <v>4.4340000000000002</v>
      </c>
      <c r="P35" s="47">
        <f t="shared" si="3"/>
        <v>1.095</v>
      </c>
      <c r="Q35" s="8">
        <f t="shared" si="4"/>
        <v>2.94</v>
      </c>
      <c r="R35" s="5">
        <f t="shared" si="5"/>
        <v>4.0590000000000002</v>
      </c>
      <c r="U35" s="18"/>
    </row>
    <row r="36" spans="1:21">
      <c r="A36" s="5">
        <v>2013</v>
      </c>
      <c r="B36" s="5">
        <f t="shared" si="6"/>
        <v>373</v>
      </c>
      <c r="C36" s="5">
        <f t="shared" si="7"/>
        <v>374</v>
      </c>
      <c r="D36" s="5">
        <f t="shared" si="8"/>
        <v>375</v>
      </c>
      <c r="E36" s="5">
        <f t="shared" si="9"/>
        <v>376</v>
      </c>
      <c r="F36" s="5">
        <f t="shared" si="10"/>
        <v>377</v>
      </c>
      <c r="G36" s="5">
        <f t="shared" si="11"/>
        <v>378</v>
      </c>
      <c r="H36" s="5">
        <f t="shared" si="12"/>
        <v>379</v>
      </c>
      <c r="I36" s="5">
        <f t="shared" si="13"/>
        <v>380</v>
      </c>
      <c r="J36" s="5">
        <f t="shared" si="14"/>
        <v>381</v>
      </c>
      <c r="K36" s="5">
        <f t="shared" si="15"/>
        <v>382</v>
      </c>
      <c r="L36" s="5">
        <f t="shared" si="16"/>
        <v>383</v>
      </c>
      <c r="M36" s="5">
        <f t="shared" si="17"/>
        <v>384</v>
      </c>
      <c r="N36" s="7">
        <f t="shared" si="1"/>
        <v>4.5419999999999998</v>
      </c>
      <c r="O36" s="7">
        <f t="shared" si="2"/>
        <v>4.5780000000000003</v>
      </c>
      <c r="P36" s="47">
        <f t="shared" si="3"/>
        <v>1.131</v>
      </c>
      <c r="Q36" s="8">
        <f t="shared" si="4"/>
        <v>3.036</v>
      </c>
      <c r="R36" s="5">
        <f t="shared" si="5"/>
        <v>4.1909999999999998</v>
      </c>
      <c r="U36" s="18"/>
    </row>
    <row r="37" spans="1:21">
      <c r="A37" s="5">
        <v>2014</v>
      </c>
      <c r="B37" s="5">
        <f t="shared" si="6"/>
        <v>385</v>
      </c>
      <c r="C37" s="5">
        <f t="shared" si="7"/>
        <v>386</v>
      </c>
      <c r="D37" s="5">
        <f t="shared" si="8"/>
        <v>387</v>
      </c>
      <c r="E37" s="5">
        <f t="shared" si="9"/>
        <v>388</v>
      </c>
      <c r="F37" s="5">
        <f t="shared" si="10"/>
        <v>389</v>
      </c>
      <c r="G37" s="5">
        <f t="shared" si="11"/>
        <v>390</v>
      </c>
      <c r="H37" s="5">
        <f t="shared" si="12"/>
        <v>391</v>
      </c>
      <c r="I37" s="5">
        <f t="shared" si="13"/>
        <v>392</v>
      </c>
      <c r="J37" s="5">
        <f t="shared" si="14"/>
        <v>393</v>
      </c>
      <c r="K37" s="5">
        <f t="shared" si="15"/>
        <v>394</v>
      </c>
      <c r="L37" s="5">
        <f t="shared" si="16"/>
        <v>395</v>
      </c>
      <c r="M37" s="5">
        <f t="shared" si="17"/>
        <v>396</v>
      </c>
      <c r="N37" s="7">
        <f t="shared" si="1"/>
        <v>4.6859999999999999</v>
      </c>
      <c r="O37" s="7">
        <f t="shared" si="2"/>
        <v>4.7220000000000004</v>
      </c>
      <c r="P37" s="47">
        <f t="shared" si="3"/>
        <v>1.167</v>
      </c>
      <c r="Q37" s="8">
        <f t="shared" si="4"/>
        <v>3.1320000000000001</v>
      </c>
      <c r="R37" s="5">
        <f t="shared" si="5"/>
        <v>4.3230000000000004</v>
      </c>
      <c r="U37" s="18"/>
    </row>
    <row r="38" spans="1:21">
      <c r="A38" s="5">
        <v>2015</v>
      </c>
      <c r="B38" s="5">
        <f t="shared" si="6"/>
        <v>397</v>
      </c>
      <c r="C38" s="5">
        <f t="shared" si="7"/>
        <v>398</v>
      </c>
      <c r="D38" s="5">
        <f t="shared" si="8"/>
        <v>399</v>
      </c>
      <c r="E38" s="5">
        <f t="shared" si="9"/>
        <v>400</v>
      </c>
      <c r="F38" s="5">
        <f t="shared" si="10"/>
        <v>401</v>
      </c>
      <c r="G38" s="5">
        <f t="shared" si="11"/>
        <v>402</v>
      </c>
      <c r="H38" s="5">
        <f t="shared" si="12"/>
        <v>403</v>
      </c>
      <c r="I38" s="5">
        <f t="shared" si="13"/>
        <v>404</v>
      </c>
      <c r="J38" s="5">
        <f t="shared" si="14"/>
        <v>405</v>
      </c>
      <c r="K38" s="5">
        <f t="shared" si="15"/>
        <v>406</v>
      </c>
      <c r="L38" s="5">
        <f t="shared" si="16"/>
        <v>407</v>
      </c>
      <c r="M38" s="5">
        <f t="shared" si="17"/>
        <v>408</v>
      </c>
      <c r="N38" s="7">
        <f t="shared" ref="N38:N43" si="18">SUM(B38:M38)/1000</f>
        <v>4.83</v>
      </c>
      <c r="O38" s="7">
        <f t="shared" si="2"/>
        <v>4.8659999999999997</v>
      </c>
      <c r="P38" s="47">
        <f t="shared" ref="P38:P43" si="19">SUM(E38:G38)/1000</f>
        <v>1.2030000000000001</v>
      </c>
      <c r="Q38" s="8">
        <f t="shared" si="4"/>
        <v>3.2280000000000002</v>
      </c>
      <c r="R38" s="5">
        <f t="shared" si="5"/>
        <v>4.4550000000000001</v>
      </c>
    </row>
    <row r="39" spans="1:21">
      <c r="A39" s="5">
        <v>2016</v>
      </c>
      <c r="B39" s="5">
        <f t="shared" si="6"/>
        <v>409</v>
      </c>
      <c r="C39" s="5">
        <f t="shared" si="7"/>
        <v>410</v>
      </c>
      <c r="D39" s="5">
        <f t="shared" si="8"/>
        <v>411</v>
      </c>
      <c r="E39" s="5">
        <f t="shared" si="9"/>
        <v>412</v>
      </c>
      <c r="F39" s="5">
        <f t="shared" si="10"/>
        <v>413</v>
      </c>
      <c r="G39" s="5">
        <f t="shared" si="11"/>
        <v>414</v>
      </c>
      <c r="H39" s="5">
        <f t="shared" si="12"/>
        <v>415</v>
      </c>
      <c r="I39" s="5">
        <f t="shared" si="13"/>
        <v>416</v>
      </c>
      <c r="J39" s="5">
        <f t="shared" si="14"/>
        <v>417</v>
      </c>
      <c r="K39" s="5">
        <f t="shared" si="15"/>
        <v>418</v>
      </c>
      <c r="L39" s="5">
        <f t="shared" si="16"/>
        <v>419</v>
      </c>
      <c r="M39" s="5">
        <f t="shared" si="17"/>
        <v>420</v>
      </c>
      <c r="N39" s="7">
        <f t="shared" si="18"/>
        <v>4.9740000000000002</v>
      </c>
      <c r="O39" s="7">
        <f t="shared" si="2"/>
        <v>5.01</v>
      </c>
      <c r="P39" s="47">
        <f t="shared" si="19"/>
        <v>1.2390000000000001</v>
      </c>
      <c r="Q39" s="8">
        <f t="shared" si="4"/>
        <v>3.3239999999999998</v>
      </c>
      <c r="R39" s="5">
        <f t="shared" si="5"/>
        <v>4.5869999999999997</v>
      </c>
    </row>
    <row r="40" spans="1:21">
      <c r="A40" s="5">
        <v>2017</v>
      </c>
      <c r="B40" s="5">
        <f t="shared" si="6"/>
        <v>421</v>
      </c>
      <c r="C40" s="5">
        <f t="shared" si="7"/>
        <v>422</v>
      </c>
      <c r="D40" s="5">
        <f t="shared" si="8"/>
        <v>423</v>
      </c>
      <c r="E40" s="5">
        <f t="shared" si="9"/>
        <v>424</v>
      </c>
      <c r="F40" s="5">
        <f t="shared" si="10"/>
        <v>425</v>
      </c>
      <c r="G40" s="5">
        <f t="shared" si="11"/>
        <v>426</v>
      </c>
      <c r="H40" s="5">
        <f t="shared" si="12"/>
        <v>427</v>
      </c>
      <c r="I40" s="5">
        <f t="shared" si="13"/>
        <v>428</v>
      </c>
      <c r="J40" s="5">
        <f t="shared" si="14"/>
        <v>429</v>
      </c>
      <c r="K40" s="5">
        <f t="shared" si="15"/>
        <v>430</v>
      </c>
      <c r="L40" s="5">
        <f t="shared" si="16"/>
        <v>431</v>
      </c>
      <c r="M40" s="5">
        <f t="shared" si="17"/>
        <v>432</v>
      </c>
      <c r="N40" s="7">
        <f t="shared" si="18"/>
        <v>5.1180000000000003</v>
      </c>
      <c r="O40" s="7">
        <f>SUM(E40:M40,B41:D41)/1000</f>
        <v>5.1539999999999999</v>
      </c>
      <c r="P40" s="47">
        <f t="shared" si="19"/>
        <v>1.2749999999999999</v>
      </c>
      <c r="Q40" s="8">
        <f>SUM(E40:L40)/1000</f>
        <v>3.42</v>
      </c>
      <c r="R40" s="5">
        <f>SUM(E40:M40,B41:C41)/1000</f>
        <v>4.7190000000000003</v>
      </c>
    </row>
    <row r="41" spans="1:21">
      <c r="A41" s="5">
        <v>2018</v>
      </c>
      <c r="B41" s="5">
        <f t="shared" si="6"/>
        <v>433</v>
      </c>
      <c r="C41" s="5">
        <f t="shared" si="7"/>
        <v>434</v>
      </c>
      <c r="D41" s="5">
        <f t="shared" si="8"/>
        <v>435</v>
      </c>
      <c r="E41" s="5">
        <f t="shared" si="9"/>
        <v>436</v>
      </c>
      <c r="F41" s="5">
        <f t="shared" si="10"/>
        <v>437</v>
      </c>
      <c r="G41" s="5">
        <f t="shared" si="11"/>
        <v>438</v>
      </c>
      <c r="H41" s="5">
        <f t="shared" si="12"/>
        <v>439</v>
      </c>
      <c r="I41" s="5">
        <f t="shared" si="13"/>
        <v>440</v>
      </c>
      <c r="J41" s="5">
        <f t="shared" si="14"/>
        <v>441</v>
      </c>
      <c r="K41" s="5">
        <f t="shared" si="15"/>
        <v>442</v>
      </c>
      <c r="L41" s="5">
        <f t="shared" si="16"/>
        <v>443</v>
      </c>
      <c r="M41" s="5">
        <f t="shared" si="17"/>
        <v>444</v>
      </c>
      <c r="N41" s="7">
        <f t="shared" si="18"/>
        <v>5.2619999999999996</v>
      </c>
      <c r="O41" s="7">
        <f>SUM(E41:M41,B42:D42)/1000</f>
        <v>5.298</v>
      </c>
      <c r="P41" s="47">
        <f t="shared" si="19"/>
        <v>1.3109999999999999</v>
      </c>
      <c r="Q41" s="8">
        <f>SUM(E41:L41)/1000</f>
        <v>3.516</v>
      </c>
      <c r="R41" s="5">
        <f>SUM(E41:M41,B42:C42)/1000</f>
        <v>4.851</v>
      </c>
    </row>
    <row r="42" spans="1:21">
      <c r="A42" s="5">
        <v>2019</v>
      </c>
      <c r="B42" s="5">
        <f t="shared" si="6"/>
        <v>445</v>
      </c>
      <c r="C42" s="5">
        <f t="shared" si="7"/>
        <v>446</v>
      </c>
      <c r="D42" s="5">
        <f t="shared" si="8"/>
        <v>447</v>
      </c>
      <c r="E42" s="5">
        <f t="shared" si="9"/>
        <v>448</v>
      </c>
      <c r="F42" s="5">
        <f t="shared" si="10"/>
        <v>449</v>
      </c>
      <c r="G42" s="5">
        <f t="shared" si="11"/>
        <v>450</v>
      </c>
      <c r="H42" s="5">
        <f t="shared" si="12"/>
        <v>451</v>
      </c>
      <c r="I42" s="5">
        <f t="shared" si="13"/>
        <v>452</v>
      </c>
      <c r="J42" s="5">
        <f t="shared" si="14"/>
        <v>453</v>
      </c>
      <c r="K42" s="5">
        <f t="shared" si="15"/>
        <v>454</v>
      </c>
      <c r="L42" s="5">
        <f t="shared" si="16"/>
        <v>455</v>
      </c>
      <c r="M42" s="5">
        <f t="shared" si="17"/>
        <v>456</v>
      </c>
      <c r="N42" s="7">
        <f t="shared" si="18"/>
        <v>5.4059999999999997</v>
      </c>
      <c r="O42" s="7">
        <f>SUM(E42:M42,B43:D43)/1000</f>
        <v>4.9829999999999997</v>
      </c>
      <c r="P42" s="47">
        <f t="shared" si="19"/>
        <v>1.347</v>
      </c>
      <c r="Q42" s="8">
        <f>SUM(E42:L42)/1000</f>
        <v>3.6120000000000001</v>
      </c>
      <c r="R42" s="5">
        <f>SUM(E42:M42,B43:C43)/1000</f>
        <v>4.9829999999999997</v>
      </c>
    </row>
    <row r="43" spans="1:21">
      <c r="A43" s="5">
        <v>2020</v>
      </c>
      <c r="B43" s="5">
        <f t="shared" ref="B43" si="20">B42+12</f>
        <v>457</v>
      </c>
      <c r="C43" s="5">
        <f t="shared" ref="C43" si="21">C42+12</f>
        <v>458</v>
      </c>
      <c r="M43" s="221"/>
      <c r="N43" s="7">
        <f t="shared" si="18"/>
        <v>0.91500000000000004</v>
      </c>
      <c r="O43" s="7">
        <f>SUM(E43:M43,B44:D44)/1000</f>
        <v>0</v>
      </c>
      <c r="P43" s="47">
        <f t="shared" si="19"/>
        <v>0</v>
      </c>
      <c r="Q43" s="8">
        <f>SUM(E43:L43)/1000</f>
        <v>0</v>
      </c>
      <c r="R43" s="5">
        <f>SUM(E43:M43,B44:C44)/1000</f>
        <v>0</v>
      </c>
    </row>
  </sheetData>
  <phoneticPr fontId="4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資源評価用table&amp;graph</vt:lpstr>
      <vt:lpstr>資源評価用data</vt:lpstr>
      <vt:lpstr>漁海況用（３月会議用）</vt:lpstr>
      <vt:lpstr>漁海況用（７月会議用）</vt:lpstr>
      <vt:lpstr>漁海況用（12月会議用）</vt:lpstr>
      <vt:lpstr>漁海況用（'20年３月会議用）</vt:lpstr>
      <vt:lpstr>整理</vt:lpstr>
      <vt:lpstr>宇和島（月別相乗）‗19年評価から使用　</vt:lpstr>
      <vt:lpstr>宿毛湾中まきゼンゴ（日別相乗）‗19年評価から使用　</vt:lpstr>
      <vt:lpstr>宮崎県アジ仔漁獲量</vt:lpstr>
      <vt:lpstr>串本棒受け網マアジ漁獲量（当歳魚のみ）</vt:lpstr>
      <vt:lpstr>伊勢湾豆板マアジ当歳</vt:lpstr>
      <vt:lpstr>千葉</vt:lpstr>
      <vt:lpstr>伊豆東岸定置網（資源評価には使用しない）</vt:lpstr>
      <vt:lpstr>'宿毛湾中まきゼンゴ（日別相乗）‗19年評価から使用　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ChikaWata</dc:creator>
  <cp:lastModifiedBy>林 晃</cp:lastModifiedBy>
  <cp:lastPrinted>2012-06-29T04:19:20Z</cp:lastPrinted>
  <dcterms:created xsi:type="dcterms:W3CDTF">2012-06-18T02:36:55Z</dcterms:created>
  <dcterms:modified xsi:type="dcterms:W3CDTF">2020-05-19T03:12:51Z</dcterms:modified>
</cp:coreProperties>
</file>