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PO\Desktop\김정 수업\목요일\"/>
    </mc:Choice>
  </mc:AlternateContent>
  <bookViews>
    <workbookView xWindow="240" yWindow="135" windowWidth="28770" windowHeight="15450" tabRatio="500" activeTab="1"/>
  </bookViews>
  <sheets>
    <sheet name="산정결과" sheetId="3" r:id="rId1"/>
    <sheet name="우선순위산정" sheetId="2" r:id="rId2"/>
    <sheet name="평가기준" sheetId="5" r:id="rId3"/>
    <sheet name="평가결과" sheetId="1" r:id="rId4"/>
  </sheets>
  <externalReferences>
    <externalReference r:id="rId5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Q19" i="1"/>
  <c r="C18" i="2" s="1"/>
  <c r="G19" i="1"/>
  <c r="E19" i="1"/>
  <c r="H19" i="1" s="1"/>
  <c r="I19" i="1" s="1"/>
  <c r="Q18" i="1"/>
  <c r="G18" i="1"/>
  <c r="E18" i="1"/>
  <c r="H18" i="1" s="1"/>
  <c r="I18" i="1" s="1"/>
  <c r="Q17" i="1"/>
  <c r="C16" i="2" s="1"/>
  <c r="G17" i="1"/>
  <c r="E17" i="1"/>
  <c r="H17" i="1" s="1"/>
  <c r="I17" i="1" s="1"/>
  <c r="Q16" i="1"/>
  <c r="C15" i="2" s="1"/>
  <c r="G16" i="1"/>
  <c r="E16" i="1"/>
  <c r="H16" i="1" s="1"/>
  <c r="I16" i="1" s="1"/>
  <c r="Q15" i="1"/>
  <c r="C14" i="2" s="1"/>
  <c r="E15" i="1"/>
  <c r="H15" i="1" s="1"/>
  <c r="I15" i="1" s="1"/>
  <c r="D15" i="1"/>
  <c r="G15" i="1" s="1"/>
  <c r="Q14" i="1"/>
  <c r="C13" i="2" s="1"/>
  <c r="G14" i="1"/>
  <c r="E14" i="1"/>
  <c r="H14" i="1" s="1"/>
  <c r="I14" i="1" s="1"/>
  <c r="Q13" i="1"/>
  <c r="C12" i="2" s="1"/>
  <c r="G13" i="1"/>
  <c r="Q12" i="1"/>
  <c r="C11" i="2" s="1"/>
  <c r="H12" i="1"/>
  <c r="I12" i="1" s="1"/>
  <c r="G12" i="1"/>
  <c r="E12" i="1"/>
  <c r="E13" i="1" s="1"/>
  <c r="H13" i="1" s="1"/>
  <c r="I13" i="1" s="1"/>
  <c r="Q11" i="1"/>
  <c r="C10" i="2" s="1"/>
  <c r="G11" i="1"/>
  <c r="E11" i="1"/>
  <c r="H11" i="1" s="1"/>
  <c r="I11" i="1" s="1"/>
  <c r="Q10" i="1"/>
  <c r="C9" i="2" s="1"/>
  <c r="G10" i="1"/>
  <c r="E10" i="1"/>
  <c r="H10" i="1" s="1"/>
  <c r="I10" i="1" s="1"/>
  <c r="Q9" i="1"/>
  <c r="C8" i="2" s="1"/>
  <c r="G9" i="1"/>
  <c r="E9" i="1"/>
  <c r="H9" i="1" s="1"/>
  <c r="I9" i="1" s="1"/>
  <c r="Q8" i="1"/>
  <c r="C7" i="2" s="1"/>
  <c r="G8" i="1"/>
  <c r="E8" i="1"/>
  <c r="H8" i="1" s="1"/>
  <c r="I8" i="1" s="1"/>
  <c r="Q7" i="1"/>
  <c r="C6" i="2" s="1"/>
  <c r="G7" i="1"/>
  <c r="E7" i="1"/>
  <c r="H7" i="1" s="1"/>
  <c r="I7" i="1" s="1"/>
  <c r="Q6" i="1"/>
  <c r="C5" i="2" s="1"/>
  <c r="G6" i="1"/>
  <c r="E6" i="1"/>
  <c r="H6" i="1" s="1"/>
  <c r="I6" i="1" s="1"/>
  <c r="Q5" i="1"/>
  <c r="C4" i="2" s="1"/>
  <c r="G5" i="1"/>
  <c r="E5" i="1"/>
  <c r="H5" i="1" s="1"/>
  <c r="I5" i="1" s="1"/>
  <c r="Q4" i="1"/>
  <c r="C3" i="2" s="1"/>
  <c r="G4" i="1"/>
  <c r="E4" i="1"/>
  <c r="H4" i="1" s="1"/>
  <c r="I4" i="1" s="1"/>
  <c r="J17" i="1" l="1"/>
  <c r="B16" i="2" s="1"/>
  <c r="J16" i="1"/>
  <c r="B15" i="2" s="1"/>
  <c r="J5" i="1"/>
  <c r="B4" i="2" s="1"/>
  <c r="J7" i="1"/>
  <c r="B6" i="2" s="1"/>
  <c r="J9" i="1"/>
  <c r="B8" i="2" s="1"/>
  <c r="J11" i="1"/>
  <c r="B10" i="2" s="1"/>
  <c r="J18" i="1"/>
  <c r="B17" i="2" s="1"/>
  <c r="J13" i="1"/>
  <c r="B12" i="2" s="1"/>
  <c r="J15" i="1"/>
  <c r="B14" i="2" s="1"/>
  <c r="J14" i="1"/>
  <c r="B13" i="2" s="1"/>
  <c r="J19" i="1"/>
  <c r="B18" i="2" s="1"/>
  <c r="J4" i="1"/>
  <c r="B3" i="2" s="1"/>
  <c r="J6" i="1"/>
  <c r="B5" i="2" s="1"/>
  <c r="J8" i="1"/>
  <c r="B7" i="2" s="1"/>
  <c r="J10" i="1"/>
  <c r="B9" i="2" s="1"/>
  <c r="J12" i="1"/>
  <c r="B11" i="2" s="1"/>
</calcChain>
</file>

<file path=xl/sharedStrings.xml><?xml version="1.0" encoding="utf-8"?>
<sst xmlns="http://schemas.openxmlformats.org/spreadsheetml/2006/main" count="127" uniqueCount="97">
  <si>
    <t>RPA ID</t>
  </si>
  <si>
    <t>업무 점수</t>
    <phoneticPr fontId="4" type="noConversion"/>
  </si>
  <si>
    <t>구현 점수</t>
    <phoneticPr fontId="4" type="noConversion"/>
  </si>
  <si>
    <t>RPA-010</t>
    <phoneticPr fontId="1" type="noConversion"/>
  </si>
  <si>
    <t>RPA-020</t>
    <phoneticPr fontId="1" type="noConversion"/>
  </si>
  <si>
    <t>RPA-030</t>
  </si>
  <si>
    <t>RPA-040</t>
  </si>
  <si>
    <t>RPA-050</t>
  </si>
  <si>
    <t>RPA-060</t>
  </si>
  <si>
    <t>RPA-070</t>
  </si>
  <si>
    <t>RPA-080</t>
  </si>
  <si>
    <t>RPA-090</t>
  </si>
  <si>
    <t>RPA-100</t>
  </si>
  <si>
    <t>RPA-110</t>
  </si>
  <si>
    <t>RPA-120</t>
  </si>
  <si>
    <t>RPA-130</t>
  </si>
  <si>
    <t>RPA-140</t>
  </si>
  <si>
    <t>RPA-150</t>
  </si>
  <si>
    <t>RPA-160</t>
  </si>
  <si>
    <t>평가 기준</t>
  </si>
  <si>
    <t>기준 정의</t>
  </si>
  <si>
    <t>평가 근거</t>
  </si>
  <si>
    <t>업무</t>
  </si>
  <si>
    <t>동일한 업무를 다양하게 처리하거나 예외 사항의 발생빈도 등 업무처리 흐름의 표준화 정도</t>
  </si>
  <si>
    <t>업무 수행시 경우의 수, 예외사항 발생빈도</t>
  </si>
  <si>
    <t xml:space="preserve">5 단계 평가 기준 </t>
  </si>
  <si>
    <t>적합성</t>
  </si>
  <si>
    <t>표준화</t>
  </si>
  <si>
    <t>(50점 만점)</t>
  </si>
  <si>
    <t>업무가 처리 절차가 단순하며, 여러 사용자에 의해 반복적인지 여부</t>
  </si>
  <si>
    <t>현업 인터뷰 결과</t>
  </si>
  <si>
    <t xml:space="preserve">별도 상세 구간별 평가 기준 </t>
  </si>
  <si>
    <t>반복성</t>
  </si>
  <si>
    <t xml:space="preserve">(담당자, 단일 부서, 여러 부서,  전원) </t>
  </si>
  <si>
    <t>업무량이 많거나, RPA를 적용함으로써 업무 효율성이 높아지는지 여부</t>
  </si>
  <si>
    <t>FTE 산정 결과 (인원수X수행주기X소요시간)</t>
  </si>
  <si>
    <t>별도 상세 구간별 평가 기준</t>
  </si>
  <si>
    <t>절감효과</t>
  </si>
  <si>
    <t>RPA 적용 예상범위</t>
  </si>
  <si>
    <t>구현</t>
  </si>
  <si>
    <t>업무 프로세스 중에 사람의 인지적 판단이 필요한지 여부와 RPA 인지 기술적 수준과 역량</t>
  </si>
  <si>
    <t xml:space="preserve">OCR 인지 기술 필요, 비표준 환경 지원 여부, 관련 시스템 종류, 조건 판단 처리 </t>
  </si>
  <si>
    <t>각 항목별 난이도 차감 점수</t>
  </si>
  <si>
    <t>용이성</t>
  </si>
  <si>
    <t xml:space="preserve">OCR (10), 비표준 시스템 (5), </t>
  </si>
  <si>
    <t xml:space="preserve">관련 시스템 수 (2), 판단 처리 (3) </t>
  </si>
  <si>
    <t>데이터</t>
  </si>
  <si>
    <t>업무에 사용되는 서식과 정형/비정형 데이터 등이 표준화 되었는지 여부</t>
  </si>
  <si>
    <t>데이터/서식 표준화  여부</t>
  </si>
  <si>
    <t>난이도 차감 점수</t>
  </si>
  <si>
    <t>구조화</t>
  </si>
  <si>
    <t>비정형 데이터 사용</t>
  </si>
  <si>
    <t>비정형 데이터 처리 (5)</t>
  </si>
  <si>
    <t>업무/시스템</t>
  </si>
  <si>
    <t>법제도/규정 등의 업무 변경이 빈번하거나, 시스템의 정기적 또는 수시적 변경이 많은지 여부</t>
  </si>
  <si>
    <t>법제도/규정에 따른 시스템 변화, 정기/수시 시스템 변경</t>
  </si>
  <si>
    <t>변경</t>
  </si>
  <si>
    <t>업무변경 가능성 (5)</t>
  </si>
  <si>
    <t>RPA 적용 대상 업무 목록</t>
    <phoneticPr fontId="4" type="noConversion"/>
  </si>
  <si>
    <t>타당성 조사</t>
    <phoneticPr fontId="4" type="noConversion"/>
  </si>
  <si>
    <t>RPA 업무 적합성</t>
    <phoneticPr fontId="4" type="noConversion"/>
  </si>
  <si>
    <t>RPA 구현 적합성</t>
    <phoneticPr fontId="4" type="noConversion"/>
  </si>
  <si>
    <t>RPA 적용 상세 업무명</t>
  </si>
  <si>
    <t>대상
담당자</t>
    <phoneticPr fontId="4" type="noConversion"/>
  </si>
  <si>
    <t>처리
건수</t>
    <phoneticPr fontId="4" type="noConversion"/>
  </si>
  <si>
    <t>연간시간</t>
    <phoneticPr fontId="4" type="noConversion"/>
  </si>
  <si>
    <t>업무
표준화</t>
    <phoneticPr fontId="4" type="noConversion"/>
  </si>
  <si>
    <t>반복성</t>
    <phoneticPr fontId="4" type="noConversion"/>
  </si>
  <si>
    <t>FTE기준
절감</t>
    <phoneticPr fontId="4" type="noConversion"/>
  </si>
  <si>
    <t>FTE기준
효과평가</t>
    <phoneticPr fontId="4" type="noConversion"/>
  </si>
  <si>
    <t>평균점수</t>
    <phoneticPr fontId="4" type="noConversion"/>
  </si>
  <si>
    <t>OCR</t>
    <phoneticPr fontId="4" type="noConversion"/>
  </si>
  <si>
    <t>비표준
시스템</t>
    <phoneticPr fontId="4" type="noConversion"/>
  </si>
  <si>
    <t>관련
시스템</t>
    <phoneticPr fontId="4" type="noConversion"/>
  </si>
  <si>
    <t>판단
처리</t>
    <phoneticPr fontId="4" type="noConversion"/>
  </si>
  <si>
    <t>비정형
데이터</t>
    <phoneticPr fontId="4" type="noConversion"/>
  </si>
  <si>
    <t>업무변경
가능성</t>
    <phoneticPr fontId="4" type="noConversion"/>
  </si>
  <si>
    <t>여부</t>
    <phoneticPr fontId="4" type="noConversion"/>
  </si>
  <si>
    <t>개수</t>
    <phoneticPr fontId="4" type="noConversion"/>
  </si>
  <si>
    <t>0~5</t>
    <phoneticPr fontId="4" type="noConversion"/>
  </si>
  <si>
    <t>최종학력 스캔 문서 상세 확인 처리</t>
    <phoneticPr fontId="4" type="noConversion"/>
  </si>
  <si>
    <t>성적증명서 스캔 문서 상세 확인 처리</t>
    <phoneticPr fontId="4" type="noConversion"/>
  </si>
  <si>
    <t>최종학력 온라인 첨부 문서 상세 확인 처리</t>
    <phoneticPr fontId="4" type="noConversion"/>
  </si>
  <si>
    <t>성적증명서 온라인 첨부 문서 상세 확인 처리</t>
    <phoneticPr fontId="4" type="noConversion"/>
  </si>
  <si>
    <t>최종학력 증명 검증 확인 (공문 발송 및 확인 처리)</t>
    <phoneticPr fontId="4" type="noConversion"/>
  </si>
  <si>
    <t>학습자 등록 최종학력 확인 및 검수</t>
  </si>
  <si>
    <t>학습 구분 심의 건 처리</t>
    <phoneticPr fontId="4" type="noConversion"/>
  </si>
  <si>
    <t>자격조사 업무 (공문 발송 및 확인 처리)</t>
  </si>
  <si>
    <t>학위 수여 대상자 검증 (탈락자)</t>
    <phoneticPr fontId="4" type="noConversion"/>
  </si>
  <si>
    <t>학위 수여 대상자 검증 (전수검사)</t>
    <phoneticPr fontId="4" type="noConversion"/>
  </si>
  <si>
    <t>학습 설계 상담 상세 정보 (성적증명서) 등록 처리</t>
  </si>
  <si>
    <t>온라인 학습 신청 내용 확인 및 학습설계 상담</t>
  </si>
  <si>
    <t>온라인 일반 상담 업무 배분</t>
  </si>
  <si>
    <t xml:space="preserve">환불 처리 </t>
  </si>
  <si>
    <t>학점 인정 표준 DB 심의 자료 생성</t>
  </si>
  <si>
    <t>우편 발송 주소 출력</t>
  </si>
  <si>
    <t>업무 우선 순위 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</si>
</sst>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\ &quot;명&quot;"/>
    <numFmt numFmtId="177" formatCode="#,##0\ &quot;건&quot;"/>
    <numFmt numFmtId="178" formatCode="#,##0\ &quot;시간&quot;"/>
    <numFmt numFmtId="179" formatCode="0.00_ "/>
  </numFmts>
  <fonts count="11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6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4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179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9" fontId="5" fillId="3" borderId="1" xfId="0" applyNumberFormat="1" applyFont="1" applyFill="1" applyBorder="1" applyAlignment="1">
      <alignment horizontal="center" vertical="center" wrapText="1" readingOrder="1"/>
    </xf>
    <xf numFmtId="176" fontId="7" fillId="5" borderId="1" xfId="0" applyNumberFormat="1" applyFont="1" applyFill="1" applyBorder="1" applyAlignment="1">
      <alignment horizontal="right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178" fontId="7" fillId="6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left" vertical="center" wrapText="1" readingOrder="1"/>
    </xf>
    <xf numFmtId="0" fontId="10" fillId="0" borderId="7" xfId="0" applyFont="1" applyBorder="1" applyAlignment="1">
      <alignment horizontal="left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0" fontId="10" fillId="0" borderId="6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5" xfId="0" applyFont="1" applyBorder="1" applyAlignment="1">
      <alignment horizontal="left" vertical="center" wrapText="1" readingOrder="1"/>
    </xf>
    <xf numFmtId="0" fontId="10" fillId="0" borderId="6" xfId="0" applyFont="1" applyBorder="1" applyAlignment="1">
      <alignment horizontal="left" vertical="center" wrapText="1" readingOrder="1"/>
    </xf>
    <xf numFmtId="0" fontId="10" fillId="0" borderId="7" xfId="0" applyFont="1" applyBorder="1" applyAlignment="1">
      <alignment horizontal="left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우선순위산정!$C$1:$C$2</c:f>
              <c:strCache>
                <c:ptCount val="2"/>
                <c:pt idx="1">
                  <c:v>구현 점수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5673C2B-7364-45D7-908C-BCA6FEDF779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5F-493D-9449-83B922F0116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68BDBC7-1F4E-45D1-8759-7B8ACAF38DB7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5F-493D-9449-83B922F0116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5DB45F-F773-4096-9D52-6A9840FD4BD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5F-493D-9449-83B922F0116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D5265E4-8DD8-434D-B0D9-9C78DB01EB0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5F-493D-9449-83B922F0116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C099ADB-54C2-430B-9C47-43DFAD81CB1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5F-493D-9449-83B922F0116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EE94AC5-3C8A-4A61-9637-6D4754C99E07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5F-493D-9449-83B922F0116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B313FE0-9AFC-44C1-A9B5-F7306CD6667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5F-493D-9449-83B922F0116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63FB6B0-8139-4422-9125-75798C8E470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5F-493D-9449-83B922F0116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BB09FAA-1F6F-428C-91A9-9F2D78A01DC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5F-493D-9449-83B922F0116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8DD3B4D-11F5-4212-B0A2-DAC2558BF9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5F-493D-9449-83B922F0116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2174FAF-022F-4DE9-A933-3D716EC914B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5F-493D-9449-83B922F0116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CF8080D-4224-49C4-B209-1194A6C7400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5F-493D-9449-83B922F0116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4BFF864-AF69-4EA3-9F5B-D1D8DDBD09D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5F-493D-9449-83B922F0116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CC26C7F-4012-455E-AEDF-6DAA93C5E2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5F-493D-9449-83B922F0116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A330BBB0-F4B1-4853-A224-8943C85A7E7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5F-493D-9449-83B922F0116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8F9075D-C99E-410D-BD9D-0A7CAA16A38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5F-493D-9449-83B922F01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우선순위산정!$B$3:$B$18</c:f>
              <c:numCache>
                <c:formatCode>General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30</c:v>
                </c:pt>
                <c:pt idx="3">
                  <c:v>36</c:v>
                </c:pt>
                <c:pt idx="4">
                  <c:v>12</c:v>
                </c:pt>
                <c:pt idx="5">
                  <c:v>28</c:v>
                </c:pt>
                <c:pt idx="6">
                  <c:v>42</c:v>
                </c:pt>
                <c:pt idx="7">
                  <c:v>16</c:v>
                </c:pt>
                <c:pt idx="8">
                  <c:v>22</c:v>
                </c:pt>
                <c:pt idx="9">
                  <c:v>38</c:v>
                </c:pt>
                <c:pt idx="10">
                  <c:v>6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22</c:v>
                </c:pt>
              </c:numCache>
            </c:numRef>
          </c:xVal>
          <c:yVal>
            <c:numRef>
              <c:f>우선순위산정!$C$3:$C$18</c:f>
              <c:numCache>
                <c:formatCode>General</c:formatCode>
                <c:ptCount val="16"/>
                <c:pt idx="0">
                  <c:v>23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  <c:pt idx="4">
                  <c:v>36</c:v>
                </c:pt>
                <c:pt idx="5">
                  <c:v>25</c:v>
                </c:pt>
                <c:pt idx="6">
                  <c:v>34</c:v>
                </c:pt>
                <c:pt idx="7">
                  <c:v>26</c:v>
                </c:pt>
                <c:pt idx="8">
                  <c:v>37</c:v>
                </c:pt>
                <c:pt idx="9">
                  <c:v>37</c:v>
                </c:pt>
                <c:pt idx="10">
                  <c:v>19</c:v>
                </c:pt>
                <c:pt idx="11">
                  <c:v>29</c:v>
                </c:pt>
                <c:pt idx="12">
                  <c:v>43</c:v>
                </c:pt>
                <c:pt idx="13">
                  <c:v>41</c:v>
                </c:pt>
                <c:pt idx="14">
                  <c:v>32</c:v>
                </c:pt>
                <c:pt idx="15">
                  <c:v>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우선순위산정!$A$3:$A$18</c15:f>
                <c15:dlblRangeCache>
                  <c:ptCount val="16"/>
                  <c:pt idx="0">
                    <c:v>RPA-010</c:v>
                  </c:pt>
                  <c:pt idx="1">
                    <c:v>RPA-020</c:v>
                  </c:pt>
                  <c:pt idx="2">
                    <c:v>RPA-030</c:v>
                  </c:pt>
                  <c:pt idx="3">
                    <c:v>RPA-040</c:v>
                  </c:pt>
                  <c:pt idx="4">
                    <c:v>RPA-050</c:v>
                  </c:pt>
                  <c:pt idx="5">
                    <c:v>RPA-060</c:v>
                  </c:pt>
                  <c:pt idx="6">
                    <c:v>RPA-070</c:v>
                  </c:pt>
                  <c:pt idx="7">
                    <c:v>RPA-080</c:v>
                  </c:pt>
                  <c:pt idx="8">
                    <c:v>RPA-090</c:v>
                  </c:pt>
                  <c:pt idx="9">
                    <c:v>RPA-100</c:v>
                  </c:pt>
                  <c:pt idx="10">
                    <c:v>RPA-110</c:v>
                  </c:pt>
                  <c:pt idx="11">
                    <c:v>RPA-120</c:v>
                  </c:pt>
                  <c:pt idx="12">
                    <c:v>RPA-130</c:v>
                  </c:pt>
                  <c:pt idx="13">
                    <c:v>RPA-140</c:v>
                  </c:pt>
                  <c:pt idx="14">
                    <c:v>RPA-150</c:v>
                  </c:pt>
                  <c:pt idx="15">
                    <c:v>RPA-160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5F-493D-9449-83B922F0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90559"/>
        <c:axId val="1240095551"/>
      </c:scatterChart>
      <c:valAx>
        <c:axId val="1240090559"/>
        <c:scaling>
          <c:orientation val="minMax"/>
          <c:max val="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95551"/>
        <c:crossesAt val="25"/>
        <c:crossBetween val="midCat"/>
      </c:valAx>
      <c:valAx>
        <c:axId val="124009555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90559"/>
        <c:crossesAt val="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38099</xdr:rowOff>
    </xdr:from>
    <xdr:to>
      <xdr:col>18</xdr:col>
      <xdr:colOff>333374</xdr:colOff>
      <xdr:row>27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6.Workplace\01.&#54260;&#47532;&#53581;_RPA&#44368;&#50977;\2023\05.&#44053;&#51032;\&#52280;&#44256;&#44368;&#51116;\UiPath\&#50629;&#47924;&#49440;&#51221;\NILE_RPA_&#51201;&#54633;&#49457;&#54217;&#44032;_202102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실행"/>
      <sheetName val="업무량산정"/>
      <sheetName val="산정기준"/>
      <sheetName val="적합성평가"/>
      <sheetName val="비용절검"/>
      <sheetName val="도입비용"/>
    </sheetNames>
    <sheetDataSet>
      <sheetData sheetId="0" refreshError="1"/>
      <sheetData sheetId="1">
        <row r="3">
          <cell r="I3">
            <v>2025</v>
          </cell>
          <cell r="K3">
            <v>14056</v>
          </cell>
        </row>
        <row r="4">
          <cell r="I4">
            <v>4156</v>
          </cell>
        </row>
        <row r="5">
          <cell r="I5">
            <v>182608</v>
          </cell>
        </row>
        <row r="6">
          <cell r="I6">
            <v>426555</v>
          </cell>
        </row>
        <row r="7">
          <cell r="K7">
            <v>960</v>
          </cell>
        </row>
        <row r="8">
          <cell r="K8">
            <v>502</v>
          </cell>
        </row>
        <row r="9">
          <cell r="K9">
            <v>12650.4</v>
          </cell>
        </row>
        <row r="10">
          <cell r="K10">
            <v>12048</v>
          </cell>
        </row>
        <row r="11">
          <cell r="K11">
            <v>84</v>
          </cell>
        </row>
        <row r="13">
          <cell r="K13">
            <v>4800</v>
          </cell>
        </row>
        <row r="15">
          <cell r="K15">
            <v>32.5</v>
          </cell>
        </row>
        <row r="16">
          <cell r="I16">
            <v>74181</v>
          </cell>
          <cell r="K16">
            <v>6024</v>
          </cell>
        </row>
        <row r="17">
          <cell r="K17">
            <v>52</v>
          </cell>
        </row>
        <row r="18">
          <cell r="K18">
            <v>401.6</v>
          </cell>
        </row>
        <row r="19">
          <cell r="K19">
            <v>602.4</v>
          </cell>
        </row>
        <row r="20">
          <cell r="K20">
            <v>200.8</v>
          </cell>
        </row>
      </sheetData>
      <sheetData sheetId="2">
        <row r="1">
          <cell r="G1" t="str">
            <v>반복성 (건수)</v>
          </cell>
        </row>
        <row r="2">
          <cell r="G2">
            <v>0</v>
          </cell>
          <cell r="H2">
            <v>0</v>
          </cell>
        </row>
        <row r="3">
          <cell r="G3">
            <v>100</v>
          </cell>
          <cell r="H3">
            <v>2</v>
          </cell>
        </row>
        <row r="4">
          <cell r="G4">
            <v>500</v>
          </cell>
          <cell r="H4">
            <v>3</v>
          </cell>
        </row>
        <row r="5">
          <cell r="D5" t="str">
            <v xml:space="preserve">FTE 절감 평가 </v>
          </cell>
          <cell r="G5">
            <v>1000</v>
          </cell>
          <cell r="H5">
            <v>5</v>
          </cell>
        </row>
        <row r="6">
          <cell r="D6">
            <v>0</v>
          </cell>
          <cell r="E6">
            <v>0</v>
          </cell>
          <cell r="G6">
            <v>2000</v>
          </cell>
          <cell r="H6">
            <v>10</v>
          </cell>
        </row>
        <row r="7">
          <cell r="D7">
            <v>0.1</v>
          </cell>
          <cell r="E7">
            <v>5</v>
          </cell>
          <cell r="G7">
            <v>5000</v>
          </cell>
          <cell r="H7">
            <v>20</v>
          </cell>
        </row>
        <row r="8">
          <cell r="D8">
            <v>0.2</v>
          </cell>
          <cell r="E8">
            <v>10</v>
          </cell>
          <cell r="G8">
            <v>10000</v>
          </cell>
          <cell r="H8">
            <v>25</v>
          </cell>
        </row>
        <row r="9">
          <cell r="D9">
            <v>0.5</v>
          </cell>
          <cell r="E9">
            <v>15</v>
          </cell>
          <cell r="G9">
            <v>20000</v>
          </cell>
          <cell r="H9">
            <v>30</v>
          </cell>
        </row>
        <row r="10">
          <cell r="D10">
            <v>1</v>
          </cell>
          <cell r="E10">
            <v>20</v>
          </cell>
          <cell r="G10">
            <v>50000</v>
          </cell>
          <cell r="H10">
            <v>35</v>
          </cell>
        </row>
        <row r="11">
          <cell r="D11">
            <v>2</v>
          </cell>
          <cell r="E11">
            <v>25</v>
          </cell>
          <cell r="G11">
            <v>100000</v>
          </cell>
          <cell r="H11">
            <v>40</v>
          </cell>
        </row>
        <row r="12">
          <cell r="D12">
            <v>5</v>
          </cell>
          <cell r="E12">
            <v>30</v>
          </cell>
          <cell r="G12">
            <v>200000</v>
          </cell>
          <cell r="H12">
            <v>45</v>
          </cell>
        </row>
        <row r="13">
          <cell r="D13">
            <v>10</v>
          </cell>
          <cell r="E13">
            <v>40</v>
          </cell>
          <cell r="G13">
            <v>500000</v>
          </cell>
          <cell r="H13">
            <v>50</v>
          </cell>
        </row>
        <row r="14">
          <cell r="D14">
            <v>100</v>
          </cell>
          <cell r="E14">
            <v>50</v>
          </cell>
          <cell r="G14">
            <v>1000000</v>
          </cell>
          <cell r="H14">
            <v>50</v>
          </cell>
        </row>
        <row r="20">
          <cell r="B20">
            <v>2008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U9" sqref="U9"/>
    </sheetView>
  </sheetViews>
  <sheetFormatPr defaultRowHeight="16.5" x14ac:dyDescent="0.3"/>
  <sheetData>
    <row r="1" spans="1:3" x14ac:dyDescent="0.3">
      <c r="A1" s="26" t="s">
        <v>96</v>
      </c>
      <c r="B1" s="27"/>
      <c r="C1" s="27"/>
    </row>
    <row r="2" spans="1:3" x14ac:dyDescent="0.3">
      <c r="A2" s="7" t="s">
        <v>0</v>
      </c>
      <c r="B2" s="6" t="s">
        <v>1</v>
      </c>
      <c r="C2" s="6" t="s">
        <v>2</v>
      </c>
    </row>
    <row r="3" spans="1:3" x14ac:dyDescent="0.3">
      <c r="A3" s="1" t="s">
        <v>3</v>
      </c>
      <c r="B3" s="5">
        <f>평가결과!J4</f>
        <v>12</v>
      </c>
      <c r="C3" s="5">
        <f>평가결과!Q4</f>
        <v>23</v>
      </c>
    </row>
    <row r="4" spans="1:3" x14ac:dyDescent="0.3">
      <c r="A4" s="1" t="s">
        <v>4</v>
      </c>
      <c r="B4" s="5">
        <f>평가결과!J5</f>
        <v>10</v>
      </c>
      <c r="C4" s="5">
        <f>평가결과!Q5</f>
        <v>20</v>
      </c>
    </row>
    <row r="5" spans="1:3" x14ac:dyDescent="0.3">
      <c r="A5" s="1" t="s">
        <v>5</v>
      </c>
      <c r="B5" s="5">
        <f>평가결과!J6</f>
        <v>30</v>
      </c>
      <c r="C5" s="5">
        <f>평가결과!Q6</f>
        <v>23</v>
      </c>
    </row>
    <row r="6" spans="1:3" x14ac:dyDescent="0.3">
      <c r="A6" s="1" t="s">
        <v>6</v>
      </c>
      <c r="B6" s="5">
        <f>평가결과!J7</f>
        <v>36</v>
      </c>
      <c r="C6" s="5">
        <f>평가결과!Q7</f>
        <v>20</v>
      </c>
    </row>
    <row r="7" spans="1:3" x14ac:dyDescent="0.3">
      <c r="A7" s="1" t="s">
        <v>7</v>
      </c>
      <c r="B7" s="5">
        <f>평가결과!J8</f>
        <v>12</v>
      </c>
      <c r="C7" s="5">
        <f>평가결과!Q8</f>
        <v>36</v>
      </c>
    </row>
    <row r="8" spans="1:3" x14ac:dyDescent="0.3">
      <c r="A8" s="1" t="s">
        <v>8</v>
      </c>
      <c r="B8" s="5">
        <f>평가결과!J9</f>
        <v>28</v>
      </c>
      <c r="C8" s="5">
        <f>평가결과!Q9</f>
        <v>25</v>
      </c>
    </row>
    <row r="9" spans="1:3" x14ac:dyDescent="0.3">
      <c r="A9" s="1" t="s">
        <v>9</v>
      </c>
      <c r="B9" s="5">
        <f>평가결과!J10</f>
        <v>42</v>
      </c>
      <c r="C9" s="5">
        <f>평가결과!Q10</f>
        <v>34</v>
      </c>
    </row>
    <row r="10" spans="1:3" x14ac:dyDescent="0.3">
      <c r="A10" s="1" t="s">
        <v>10</v>
      </c>
      <c r="B10" s="5">
        <f>평가결과!J11</f>
        <v>16</v>
      </c>
      <c r="C10" s="5">
        <f>평가결과!Q11</f>
        <v>26</v>
      </c>
    </row>
    <row r="11" spans="1:3" x14ac:dyDescent="0.3">
      <c r="A11" s="1" t="s">
        <v>11</v>
      </c>
      <c r="B11" s="5">
        <f>평가결과!J12</f>
        <v>22</v>
      </c>
      <c r="C11" s="5">
        <f>평가결과!Q12</f>
        <v>37</v>
      </c>
    </row>
    <row r="12" spans="1:3" x14ac:dyDescent="0.3">
      <c r="A12" s="1" t="s">
        <v>12</v>
      </c>
      <c r="B12" s="5">
        <f>평가결과!J13</f>
        <v>38</v>
      </c>
      <c r="C12" s="5">
        <f>평가결과!Q13</f>
        <v>37</v>
      </c>
    </row>
    <row r="13" spans="1:3" x14ac:dyDescent="0.3">
      <c r="A13" s="1" t="s">
        <v>13</v>
      </c>
      <c r="B13" s="5">
        <f>평가결과!J14</f>
        <v>6</v>
      </c>
      <c r="C13" s="5">
        <f>평가결과!Q14</f>
        <v>19</v>
      </c>
    </row>
    <row r="14" spans="1:3" x14ac:dyDescent="0.3">
      <c r="A14" s="1" t="s">
        <v>14</v>
      </c>
      <c r="B14" s="5">
        <f>평가결과!J15</f>
        <v>28</v>
      </c>
      <c r="C14" s="5">
        <f>평가결과!Q15</f>
        <v>29</v>
      </c>
    </row>
    <row r="15" spans="1:3" x14ac:dyDescent="0.3">
      <c r="A15" s="1" t="s">
        <v>15</v>
      </c>
      <c r="B15" s="5">
        <f>평가결과!J16</f>
        <v>24</v>
      </c>
      <c r="C15" s="5">
        <f>평가결과!Q16</f>
        <v>43</v>
      </c>
    </row>
    <row r="16" spans="1:3" x14ac:dyDescent="0.3">
      <c r="A16" s="1" t="s">
        <v>16</v>
      </c>
      <c r="B16" s="5">
        <f>평가결과!J17</f>
        <v>24</v>
      </c>
      <c r="C16" s="5">
        <f>평가결과!Q17</f>
        <v>41</v>
      </c>
    </row>
    <row r="17" spans="1:3" x14ac:dyDescent="0.3">
      <c r="A17" s="1" t="s">
        <v>17</v>
      </c>
      <c r="B17" s="5">
        <f>평가결과!J18</f>
        <v>20</v>
      </c>
      <c r="C17" s="5">
        <f>평가결과!Q18</f>
        <v>32</v>
      </c>
    </row>
    <row r="18" spans="1:3" x14ac:dyDescent="0.3">
      <c r="A18" s="1" t="s">
        <v>18</v>
      </c>
      <c r="B18" s="5">
        <f>평가결과!J19</f>
        <v>22</v>
      </c>
      <c r="C18" s="5">
        <f>평가결과!Q19</f>
        <v>43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defaultRowHeight="16.5" x14ac:dyDescent="0.3"/>
  <cols>
    <col min="3" max="3" width="36.5" customWidth="1"/>
    <col min="4" max="4" width="29.625" customWidth="1"/>
    <col min="5" max="5" width="32" customWidth="1"/>
  </cols>
  <sheetData>
    <row r="1" spans="1:5" x14ac:dyDescent="0.3">
      <c r="A1" s="31" t="s">
        <v>19</v>
      </c>
      <c r="B1" s="32"/>
      <c r="C1" s="15" t="s">
        <v>20</v>
      </c>
      <c r="D1" s="15" t="s">
        <v>21</v>
      </c>
      <c r="E1" s="15" t="s">
        <v>19</v>
      </c>
    </row>
    <row r="2" spans="1:5" x14ac:dyDescent="0.3">
      <c r="A2" s="16" t="s">
        <v>22</v>
      </c>
      <c r="B2" s="16" t="s">
        <v>22</v>
      </c>
      <c r="C2" s="28" t="s">
        <v>23</v>
      </c>
      <c r="D2" s="28" t="s">
        <v>24</v>
      </c>
      <c r="E2" s="23" t="s">
        <v>25</v>
      </c>
    </row>
    <row r="3" spans="1:5" x14ac:dyDescent="0.3">
      <c r="A3" s="17" t="s">
        <v>26</v>
      </c>
      <c r="B3" s="20" t="s">
        <v>27</v>
      </c>
      <c r="C3" s="30"/>
      <c r="D3" s="30"/>
      <c r="E3" s="24" t="s">
        <v>28</v>
      </c>
    </row>
    <row r="4" spans="1:5" x14ac:dyDescent="0.3">
      <c r="A4" s="18"/>
      <c r="B4" s="16" t="s">
        <v>22</v>
      </c>
      <c r="C4" s="28" t="s">
        <v>29</v>
      </c>
      <c r="D4" s="21" t="s">
        <v>30</v>
      </c>
      <c r="E4" s="23" t="s">
        <v>31</v>
      </c>
    </row>
    <row r="5" spans="1:5" x14ac:dyDescent="0.3">
      <c r="A5" s="18"/>
      <c r="B5" s="20" t="s">
        <v>32</v>
      </c>
      <c r="C5" s="30"/>
      <c r="D5" s="22" t="s">
        <v>33</v>
      </c>
      <c r="E5" s="24" t="s">
        <v>28</v>
      </c>
    </row>
    <row r="6" spans="1:5" ht="27" x14ac:dyDescent="0.3">
      <c r="A6" s="18"/>
      <c r="B6" s="16" t="s">
        <v>22</v>
      </c>
      <c r="C6" s="28" t="s">
        <v>34</v>
      </c>
      <c r="D6" s="21" t="s">
        <v>35</v>
      </c>
      <c r="E6" s="23" t="s">
        <v>36</v>
      </c>
    </row>
    <row r="7" spans="1:5" x14ac:dyDescent="0.3">
      <c r="A7" s="19"/>
      <c r="B7" s="20" t="s">
        <v>37</v>
      </c>
      <c r="C7" s="30"/>
      <c r="D7" s="22" t="s">
        <v>38</v>
      </c>
      <c r="E7" s="24" t="s">
        <v>28</v>
      </c>
    </row>
    <row r="8" spans="1:5" x14ac:dyDescent="0.3">
      <c r="A8" s="16" t="s">
        <v>39</v>
      </c>
      <c r="B8" s="16" t="s">
        <v>39</v>
      </c>
      <c r="C8" s="28" t="s">
        <v>40</v>
      </c>
      <c r="D8" s="28" t="s">
        <v>41</v>
      </c>
      <c r="E8" s="23" t="s">
        <v>42</v>
      </c>
    </row>
    <row r="9" spans="1:5" x14ac:dyDescent="0.3">
      <c r="A9" s="17" t="s">
        <v>26</v>
      </c>
      <c r="B9" s="17" t="s">
        <v>43</v>
      </c>
      <c r="C9" s="29"/>
      <c r="D9" s="29"/>
      <c r="E9" s="25" t="s">
        <v>44</v>
      </c>
    </row>
    <row r="10" spans="1:5" x14ac:dyDescent="0.3">
      <c r="A10" s="18"/>
      <c r="B10" s="19"/>
      <c r="C10" s="30"/>
      <c r="D10" s="30"/>
      <c r="E10" s="24" t="s">
        <v>45</v>
      </c>
    </row>
    <row r="11" spans="1:5" x14ac:dyDescent="0.3">
      <c r="A11" s="18"/>
      <c r="B11" s="16" t="s">
        <v>46</v>
      </c>
      <c r="C11" s="28" t="s">
        <v>47</v>
      </c>
      <c r="D11" s="21" t="s">
        <v>48</v>
      </c>
      <c r="E11" s="23" t="s">
        <v>49</v>
      </c>
    </row>
    <row r="12" spans="1:5" x14ac:dyDescent="0.3">
      <c r="A12" s="18"/>
      <c r="B12" s="20" t="s">
        <v>50</v>
      </c>
      <c r="C12" s="30"/>
      <c r="D12" s="22" t="s">
        <v>51</v>
      </c>
      <c r="E12" s="24" t="s">
        <v>52</v>
      </c>
    </row>
    <row r="13" spans="1:5" ht="27" x14ac:dyDescent="0.3">
      <c r="A13" s="18"/>
      <c r="B13" s="16" t="s">
        <v>53</v>
      </c>
      <c r="C13" s="28" t="s">
        <v>54</v>
      </c>
      <c r="D13" s="28" t="s">
        <v>55</v>
      </c>
      <c r="E13" s="23" t="s">
        <v>49</v>
      </c>
    </row>
    <row r="14" spans="1:5" x14ac:dyDescent="0.3">
      <c r="A14" s="19"/>
      <c r="B14" s="20" t="s">
        <v>56</v>
      </c>
      <c r="C14" s="30"/>
      <c r="D14" s="30"/>
      <c r="E14" s="24" t="s">
        <v>57</v>
      </c>
    </row>
  </sheetData>
  <mergeCells count="10">
    <mergeCell ref="A1:B1"/>
    <mergeCell ref="C2:C3"/>
    <mergeCell ref="D2:D3"/>
    <mergeCell ref="C4:C5"/>
    <mergeCell ref="C6:C7"/>
    <mergeCell ref="C8:C10"/>
    <mergeCell ref="D8:D10"/>
    <mergeCell ref="C11:C12"/>
    <mergeCell ref="C13:C14"/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"/>
  <sheetViews>
    <sheetView topLeftCell="B1" workbookViewId="0">
      <selection activeCell="O24" sqref="O24"/>
    </sheetView>
  </sheetViews>
  <sheetFormatPr defaultRowHeight="16.5" x14ac:dyDescent="0.3"/>
  <cols>
    <col min="2" max="2" width="43.875" customWidth="1"/>
    <col min="5" max="5" width="10.625" bestFit="1" customWidth="1"/>
  </cols>
  <sheetData>
    <row r="1" spans="1:17" x14ac:dyDescent="0.3">
      <c r="A1" s="35" t="s">
        <v>58</v>
      </c>
      <c r="B1" s="35"/>
      <c r="C1" s="36" t="s">
        <v>59</v>
      </c>
      <c r="D1" s="36"/>
      <c r="E1" s="36"/>
      <c r="F1" s="36" t="s">
        <v>60</v>
      </c>
      <c r="G1" s="36"/>
      <c r="H1" s="36"/>
      <c r="I1" s="36"/>
      <c r="J1" s="36"/>
      <c r="K1" s="36" t="s">
        <v>61</v>
      </c>
      <c r="L1" s="36"/>
      <c r="M1" s="36"/>
      <c r="N1" s="36"/>
      <c r="O1" s="36"/>
      <c r="P1" s="36"/>
      <c r="Q1" s="36"/>
    </row>
    <row r="2" spans="1:17" ht="24" x14ac:dyDescent="0.3">
      <c r="A2" s="33" t="s">
        <v>0</v>
      </c>
      <c r="B2" s="33" t="s">
        <v>62</v>
      </c>
      <c r="C2" s="34" t="s">
        <v>63</v>
      </c>
      <c r="D2" s="34" t="s">
        <v>64</v>
      </c>
      <c r="E2" s="34" t="s">
        <v>65</v>
      </c>
      <c r="F2" s="6" t="s">
        <v>66</v>
      </c>
      <c r="G2" s="6" t="s">
        <v>67</v>
      </c>
      <c r="H2" s="34" t="s">
        <v>68</v>
      </c>
      <c r="I2" s="6" t="s">
        <v>69</v>
      </c>
      <c r="J2" s="34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6" t="s">
        <v>75</v>
      </c>
      <c r="P2" s="6" t="s">
        <v>76</v>
      </c>
      <c r="Q2" s="34" t="s">
        <v>70</v>
      </c>
    </row>
    <row r="3" spans="1:17" x14ac:dyDescent="0.3">
      <c r="A3" s="33"/>
      <c r="B3" s="33"/>
      <c r="C3" s="34"/>
      <c r="D3" s="34"/>
      <c r="E3" s="34"/>
      <c r="F3" s="8">
        <v>0.2</v>
      </c>
      <c r="G3" s="8">
        <v>0.4</v>
      </c>
      <c r="H3" s="34"/>
      <c r="I3" s="8">
        <v>0.4</v>
      </c>
      <c r="J3" s="34"/>
      <c r="K3" s="8" t="s">
        <v>77</v>
      </c>
      <c r="L3" s="8" t="s">
        <v>77</v>
      </c>
      <c r="M3" s="8" t="s">
        <v>78</v>
      </c>
      <c r="N3" s="8" t="s">
        <v>78</v>
      </c>
      <c r="O3" s="8" t="s">
        <v>77</v>
      </c>
      <c r="P3" s="8" t="s">
        <v>79</v>
      </c>
      <c r="Q3" s="34"/>
    </row>
    <row r="4" spans="1:17" x14ac:dyDescent="0.3">
      <c r="A4" s="1" t="s">
        <v>3</v>
      </c>
      <c r="B4" s="2" t="s">
        <v>80</v>
      </c>
      <c r="C4" s="9">
        <v>7</v>
      </c>
      <c r="D4" s="10">
        <v>2025</v>
      </c>
      <c r="E4" s="11">
        <f>[1]업무량산정!K3*[1]업무량산정!I3/([1]업무량산정!I3+[1]업무량산정!I4*3+[1]업무량산정!I5+[1]업무량산정!I6*3)</f>
        <v>19.274143635484567</v>
      </c>
      <c r="F4" s="4">
        <v>40</v>
      </c>
      <c r="G4" s="4">
        <f>VLOOKUP(D4,[1]산정기준!$G$1:$H$14,2,TRUE)</f>
        <v>10</v>
      </c>
      <c r="H4" s="3">
        <f>E4/[1]산정기준!$B$20</f>
        <v>9.5986771093050632E-3</v>
      </c>
      <c r="I4" s="4">
        <f>VLOOKUP(H4,[1]산정기준!$D$5:$E$14,2,TRUE)</f>
        <v>0</v>
      </c>
      <c r="J4" s="12">
        <f>F4*0.2+G4*0.4+I4*0.4</f>
        <v>12</v>
      </c>
      <c r="K4" s="4">
        <v>1</v>
      </c>
      <c r="L4" s="4">
        <v>1</v>
      </c>
      <c r="M4" s="4">
        <v>2</v>
      </c>
      <c r="N4" s="4">
        <v>1</v>
      </c>
      <c r="O4" s="4">
        <v>1</v>
      </c>
      <c r="P4" s="4">
        <v>0</v>
      </c>
      <c r="Q4" s="13">
        <f>50-K4*10-L4*5-M4*2-N4*3-O4*5-P4</f>
        <v>23</v>
      </c>
    </row>
    <row r="5" spans="1:17" x14ac:dyDescent="0.3">
      <c r="A5" s="1" t="s">
        <v>4</v>
      </c>
      <c r="B5" s="2" t="s">
        <v>81</v>
      </c>
      <c r="C5" s="9">
        <v>7</v>
      </c>
      <c r="D5" s="10">
        <v>4156</v>
      </c>
      <c r="E5" s="11">
        <f>[1]업무량산정!K3*[1]업무량산정!I4*3/([1]업무량산정!I3+[1]업무량산정!I4*3+[1]업무량산정!I5+[1]업무량산정!I6*3)</f>
        <v>118.67161622085015</v>
      </c>
      <c r="F5" s="4">
        <v>30</v>
      </c>
      <c r="G5" s="4">
        <f>VLOOKUP(D5,[1]산정기준!$G$1:$H$14,2,TRUE)</f>
        <v>10</v>
      </c>
      <c r="H5" s="3">
        <f>E5/[1]산정기준!$B$20</f>
        <v>5.9099410468550877E-2</v>
      </c>
      <c r="I5" s="4">
        <f>VLOOKUP(H5,[1]산정기준!$D$5:$E$14,2,TRUE)</f>
        <v>0</v>
      </c>
      <c r="J5" s="12">
        <f t="shared" ref="J5:J19" si="0">F5*0.2+G5*0.4+I5*0.4</f>
        <v>10</v>
      </c>
      <c r="K5" s="4">
        <v>1</v>
      </c>
      <c r="L5" s="4">
        <v>1</v>
      </c>
      <c r="M5" s="4">
        <v>2</v>
      </c>
      <c r="N5" s="4">
        <v>2</v>
      </c>
      <c r="O5" s="14">
        <v>1</v>
      </c>
      <c r="P5" s="4">
        <v>0</v>
      </c>
      <c r="Q5" s="13">
        <f t="shared" ref="Q5:Q19" si="1">50-K5*10-L5*5-M5*2-N5*3-O5*5-P5</f>
        <v>20</v>
      </c>
    </row>
    <row r="6" spans="1:17" x14ac:dyDescent="0.3">
      <c r="A6" s="1" t="s">
        <v>5</v>
      </c>
      <c r="B6" s="2" t="s">
        <v>82</v>
      </c>
      <c r="C6" s="9">
        <v>7</v>
      </c>
      <c r="D6" s="10">
        <v>182608</v>
      </c>
      <c r="E6" s="11">
        <f>[1]업무량산정!K3*[1]업무량산정!I5/([1]업무량산정!I3+[1]업무량산정!I4*3+[1]업무량산정!I5+[1]업무량산정!I6*3)</f>
        <v>1738.0804054264522</v>
      </c>
      <c r="F6" s="4">
        <v>40</v>
      </c>
      <c r="G6" s="4">
        <f>VLOOKUP(D6,[1]산정기준!$G$1:$H$14,2,TRUE)</f>
        <v>40</v>
      </c>
      <c r="H6" s="3">
        <f>E6/[1]산정기준!$B$20</f>
        <v>0.8655778911486316</v>
      </c>
      <c r="I6" s="4">
        <f>VLOOKUP(H6,[1]산정기준!$D$5:$E$14,2,TRUE)</f>
        <v>15</v>
      </c>
      <c r="J6" s="12">
        <f t="shared" si="0"/>
        <v>30</v>
      </c>
      <c r="K6" s="4">
        <v>1</v>
      </c>
      <c r="L6" s="4">
        <v>1</v>
      </c>
      <c r="M6" s="4">
        <v>2</v>
      </c>
      <c r="N6" s="4">
        <v>1</v>
      </c>
      <c r="O6" s="4">
        <v>1</v>
      </c>
      <c r="P6" s="4">
        <v>0</v>
      </c>
      <c r="Q6" s="13">
        <f t="shared" si="1"/>
        <v>23</v>
      </c>
    </row>
    <row r="7" spans="1:17" x14ac:dyDescent="0.3">
      <c r="A7" s="1" t="s">
        <v>6</v>
      </c>
      <c r="B7" s="2" t="s">
        <v>83</v>
      </c>
      <c r="C7" s="9">
        <v>7</v>
      </c>
      <c r="D7" s="10">
        <v>426555</v>
      </c>
      <c r="E7" s="11">
        <f>[1]업무량산정!K3*[1]업무량산정!I6*3/([1]업무량산정!I3+[1]업무량산정!I4*3+[1]업무량산정!I5+[1]업무량산정!I6*3)</f>
        <v>12179.973834717213</v>
      </c>
      <c r="F7" s="4">
        <v>30</v>
      </c>
      <c r="G7" s="4">
        <f>VLOOKUP(D7,[1]산정기준!$G$1:$H$14,2,TRUE)</f>
        <v>45</v>
      </c>
      <c r="H7" s="3">
        <f>E7/[1]산정기준!$B$20</f>
        <v>6.0657240212735122</v>
      </c>
      <c r="I7" s="4">
        <f>VLOOKUP(H7,[1]산정기준!$D$5:$E$14,2,TRUE)</f>
        <v>30</v>
      </c>
      <c r="J7" s="12">
        <f t="shared" si="0"/>
        <v>36</v>
      </c>
      <c r="K7" s="4">
        <v>1</v>
      </c>
      <c r="L7" s="4">
        <v>1</v>
      </c>
      <c r="M7" s="4">
        <v>2</v>
      </c>
      <c r="N7" s="4">
        <v>2</v>
      </c>
      <c r="O7" s="14">
        <v>1</v>
      </c>
      <c r="P7" s="4">
        <v>0</v>
      </c>
      <c r="Q7" s="13">
        <f t="shared" si="1"/>
        <v>20</v>
      </c>
    </row>
    <row r="8" spans="1:17" x14ac:dyDescent="0.3">
      <c r="A8" s="1" t="s">
        <v>7</v>
      </c>
      <c r="B8" s="2" t="s">
        <v>84</v>
      </c>
      <c r="C8" s="9">
        <v>6</v>
      </c>
      <c r="D8" s="10">
        <v>1604</v>
      </c>
      <c r="E8" s="11">
        <f>[1]업무량산정!K7</f>
        <v>960</v>
      </c>
      <c r="F8" s="4">
        <v>30</v>
      </c>
      <c r="G8" s="4">
        <f>VLOOKUP(D8,[1]산정기준!$G$1:$H$14,2,TRUE)</f>
        <v>5</v>
      </c>
      <c r="H8" s="3">
        <f>E8/[1]산정기준!$B$20</f>
        <v>0.47808764940239046</v>
      </c>
      <c r="I8" s="4">
        <f>VLOOKUP(H8,[1]산정기준!$D$5:$E$14,2,TRUE)</f>
        <v>10</v>
      </c>
      <c r="J8" s="12">
        <f t="shared" si="0"/>
        <v>12</v>
      </c>
      <c r="K8" s="4">
        <v>0</v>
      </c>
      <c r="L8" s="4">
        <v>1</v>
      </c>
      <c r="M8" s="4">
        <v>3</v>
      </c>
      <c r="N8" s="4">
        <v>1</v>
      </c>
      <c r="O8" s="4">
        <v>0</v>
      </c>
      <c r="P8" s="4">
        <v>0</v>
      </c>
      <c r="Q8" s="13">
        <f t="shared" si="1"/>
        <v>36</v>
      </c>
    </row>
    <row r="9" spans="1:17" x14ac:dyDescent="0.3">
      <c r="A9" s="1" t="s">
        <v>8</v>
      </c>
      <c r="B9" s="2" t="s">
        <v>85</v>
      </c>
      <c r="C9" s="9">
        <v>5</v>
      </c>
      <c r="D9" s="10">
        <v>163528</v>
      </c>
      <c r="E9" s="11">
        <f>[1]업무량산정!K8</f>
        <v>502</v>
      </c>
      <c r="F9" s="4">
        <v>40</v>
      </c>
      <c r="G9" s="4">
        <f>VLOOKUP(D9,[1]산정기준!$G$1:$H$14,2,TRUE)</f>
        <v>40</v>
      </c>
      <c r="H9" s="3">
        <f>E9/[1]산정기준!$B$20</f>
        <v>0.25</v>
      </c>
      <c r="I9" s="4">
        <f>VLOOKUP(H9,[1]산정기준!$D$5:$E$14,2,TRUE)</f>
        <v>10</v>
      </c>
      <c r="J9" s="12">
        <f t="shared" si="0"/>
        <v>28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0</v>
      </c>
      <c r="Q9" s="13">
        <f t="shared" si="1"/>
        <v>25</v>
      </c>
    </row>
    <row r="10" spans="1:17" x14ac:dyDescent="0.3">
      <c r="A10" s="1" t="s">
        <v>9</v>
      </c>
      <c r="B10" s="2" t="s">
        <v>86</v>
      </c>
      <c r="C10" s="9">
        <v>15</v>
      </c>
      <c r="D10" s="10">
        <v>429575</v>
      </c>
      <c r="E10" s="11">
        <f>SUM([1]업무량산정!K9:K10)</f>
        <v>24698.400000000001</v>
      </c>
      <c r="F10" s="4">
        <v>40</v>
      </c>
      <c r="G10" s="4">
        <f>VLOOKUP(D10,[1]산정기준!$G$1:$H$14,2,TRUE)</f>
        <v>45</v>
      </c>
      <c r="H10" s="3">
        <f>E10/[1]산정기준!$B$20</f>
        <v>12.3</v>
      </c>
      <c r="I10" s="4">
        <f>VLOOKUP(H10,[1]산정기준!$D$5:$E$14,2,TRUE)</f>
        <v>40</v>
      </c>
      <c r="J10" s="12">
        <f t="shared" si="0"/>
        <v>42</v>
      </c>
      <c r="K10" s="4">
        <v>0</v>
      </c>
      <c r="L10" s="4">
        <v>1</v>
      </c>
      <c r="M10" s="4">
        <v>1</v>
      </c>
      <c r="N10" s="4">
        <v>3</v>
      </c>
      <c r="O10" s="4">
        <v>0</v>
      </c>
      <c r="P10" s="4">
        <v>0</v>
      </c>
      <c r="Q10" s="13">
        <f t="shared" si="1"/>
        <v>34</v>
      </c>
    </row>
    <row r="11" spans="1:17" x14ac:dyDescent="0.3">
      <c r="A11" s="1" t="s">
        <v>10</v>
      </c>
      <c r="B11" s="2" t="s">
        <v>87</v>
      </c>
      <c r="C11" s="9">
        <v>1</v>
      </c>
      <c r="D11" s="10">
        <v>34482</v>
      </c>
      <c r="E11" s="11">
        <f>[1]업무량산정!K11</f>
        <v>84</v>
      </c>
      <c r="F11" s="4">
        <v>20</v>
      </c>
      <c r="G11" s="4">
        <f>VLOOKUP(D11,[1]산정기준!$G$1:$H$14,2,TRUE)</f>
        <v>30</v>
      </c>
      <c r="H11" s="3">
        <f>E11/[1]산정기준!$B$20</f>
        <v>4.1832669322709161E-2</v>
      </c>
      <c r="I11" s="4">
        <f>VLOOKUP(H11,[1]산정기준!$D$5:$E$14,2,TRUE)</f>
        <v>0</v>
      </c>
      <c r="J11" s="12">
        <f t="shared" si="0"/>
        <v>16</v>
      </c>
      <c r="K11" s="4">
        <v>0</v>
      </c>
      <c r="L11" s="4">
        <v>1</v>
      </c>
      <c r="M11" s="4">
        <v>5</v>
      </c>
      <c r="N11" s="4">
        <v>3</v>
      </c>
      <c r="O11" s="4">
        <v>0</v>
      </c>
      <c r="P11" s="4">
        <v>0</v>
      </c>
      <c r="Q11" s="13">
        <f t="shared" si="1"/>
        <v>26</v>
      </c>
    </row>
    <row r="12" spans="1:17" x14ac:dyDescent="0.3">
      <c r="A12" s="1" t="s">
        <v>11</v>
      </c>
      <c r="B12" s="2" t="s">
        <v>88</v>
      </c>
      <c r="C12" s="9">
        <v>15</v>
      </c>
      <c r="D12" s="10">
        <v>2449</v>
      </c>
      <c r="E12" s="11">
        <f>[1]업무량산정!K13</f>
        <v>4800</v>
      </c>
      <c r="F12" s="4">
        <v>40</v>
      </c>
      <c r="G12" s="4">
        <f>VLOOKUP(D12,[1]산정기준!$G$1:$H$14,2,TRUE)</f>
        <v>10</v>
      </c>
      <c r="H12" s="3">
        <f>E12/[1]산정기준!$B$20</f>
        <v>2.3904382470119523</v>
      </c>
      <c r="I12" s="4">
        <f>VLOOKUP(H12,[1]산정기준!$D$5:$E$14,2,TRUE)</f>
        <v>25</v>
      </c>
      <c r="J12" s="12">
        <f t="shared" si="0"/>
        <v>22</v>
      </c>
      <c r="K12" s="4">
        <v>0</v>
      </c>
      <c r="L12" s="4">
        <v>1</v>
      </c>
      <c r="M12" s="4">
        <v>1</v>
      </c>
      <c r="N12" s="4">
        <v>2</v>
      </c>
      <c r="O12" s="4">
        <v>0</v>
      </c>
      <c r="P12" s="4">
        <v>0</v>
      </c>
      <c r="Q12" s="13">
        <f t="shared" si="1"/>
        <v>37</v>
      </c>
    </row>
    <row r="13" spans="1:17" x14ac:dyDescent="0.3">
      <c r="A13" s="1" t="s">
        <v>12</v>
      </c>
      <c r="B13" s="2" t="s">
        <v>89</v>
      </c>
      <c r="C13" s="9"/>
      <c r="D13" s="10">
        <v>61514</v>
      </c>
      <c r="E13" s="11">
        <f>E12*D13/D12</f>
        <v>120566.435279706</v>
      </c>
      <c r="F13" s="4">
        <v>40</v>
      </c>
      <c r="G13" s="4">
        <f>VLOOKUP(D13,[1]산정기준!$G$1:$H$14,2,TRUE)</f>
        <v>35</v>
      </c>
      <c r="H13" s="3">
        <f>E13/[1]산정기준!$B$20</f>
        <v>60.043045458020913</v>
      </c>
      <c r="I13" s="4">
        <f>VLOOKUP(H13,[1]산정기준!$D$5:$E$14,2,TRUE)</f>
        <v>40</v>
      </c>
      <c r="J13" s="12">
        <f t="shared" si="0"/>
        <v>38</v>
      </c>
      <c r="K13" s="4">
        <v>0</v>
      </c>
      <c r="L13" s="4">
        <v>1</v>
      </c>
      <c r="M13" s="4">
        <v>1</v>
      </c>
      <c r="N13" s="4">
        <v>2</v>
      </c>
      <c r="O13" s="4">
        <v>0</v>
      </c>
      <c r="P13" s="4">
        <v>0</v>
      </c>
      <c r="Q13" s="13">
        <f t="shared" si="1"/>
        <v>37</v>
      </c>
    </row>
    <row r="14" spans="1:17" x14ac:dyDescent="0.3">
      <c r="A14" s="1" t="s">
        <v>13</v>
      </c>
      <c r="B14" s="2" t="s">
        <v>90</v>
      </c>
      <c r="C14" s="9">
        <v>5</v>
      </c>
      <c r="D14" s="10">
        <v>65</v>
      </c>
      <c r="E14" s="11">
        <f>[1]업무량산정!K15</f>
        <v>32.5</v>
      </c>
      <c r="F14" s="4">
        <v>30</v>
      </c>
      <c r="G14" s="4">
        <f>VLOOKUP(D14,[1]산정기준!$G$1:$H$14,2,TRUE)</f>
        <v>0</v>
      </c>
      <c r="H14" s="3">
        <f>E14/[1]산정기준!$B$20</f>
        <v>1.6185258964143426E-2</v>
      </c>
      <c r="I14" s="4">
        <f>VLOOKUP(H14,[1]산정기준!$D$5:$E$14,2,TRUE)</f>
        <v>0</v>
      </c>
      <c r="J14" s="12">
        <f t="shared" si="0"/>
        <v>6</v>
      </c>
      <c r="K14" s="4">
        <v>1</v>
      </c>
      <c r="L14" s="4">
        <v>1</v>
      </c>
      <c r="M14" s="4">
        <v>1</v>
      </c>
      <c r="N14" s="4">
        <v>3</v>
      </c>
      <c r="O14" s="14">
        <v>1</v>
      </c>
      <c r="P14" s="4">
        <v>0</v>
      </c>
      <c r="Q14" s="13">
        <f t="shared" si="1"/>
        <v>19</v>
      </c>
    </row>
    <row r="15" spans="1:17" x14ac:dyDescent="0.3">
      <c r="A15" s="1" t="s">
        <v>14</v>
      </c>
      <c r="B15" s="2" t="s">
        <v>91</v>
      </c>
      <c r="C15" s="9">
        <v>5</v>
      </c>
      <c r="D15" s="10">
        <f>[1]업무량산정!I16*0.4</f>
        <v>29672.400000000001</v>
      </c>
      <c r="E15" s="11">
        <f>[1]업무량산정!K16*0.4</f>
        <v>2409.6</v>
      </c>
      <c r="F15" s="4">
        <v>40</v>
      </c>
      <c r="G15" s="4">
        <f>VLOOKUP(D15,[1]산정기준!$G$1:$H$14,2,TRUE)</f>
        <v>30</v>
      </c>
      <c r="H15" s="3">
        <f>E15/[1]산정기준!$B$20</f>
        <v>1.2</v>
      </c>
      <c r="I15" s="4">
        <f>VLOOKUP(H15,[1]산정기준!$D$5:$E$14,2,TRUE)</f>
        <v>20</v>
      </c>
      <c r="J15" s="12">
        <f t="shared" si="0"/>
        <v>28</v>
      </c>
      <c r="K15" s="4">
        <v>0</v>
      </c>
      <c r="L15" s="4">
        <v>1</v>
      </c>
      <c r="M15" s="4">
        <v>1</v>
      </c>
      <c r="N15" s="4">
        <v>3</v>
      </c>
      <c r="O15" s="14">
        <v>1</v>
      </c>
      <c r="P15" s="4">
        <v>0</v>
      </c>
      <c r="Q15" s="13">
        <f t="shared" si="1"/>
        <v>29</v>
      </c>
    </row>
    <row r="16" spans="1:17" x14ac:dyDescent="0.3">
      <c r="A16" s="1" t="s">
        <v>15</v>
      </c>
      <c r="B16" s="2" t="s">
        <v>92</v>
      </c>
      <c r="C16" s="9">
        <v>1</v>
      </c>
      <c r="D16" s="10">
        <v>50814</v>
      </c>
      <c r="E16" s="11">
        <f>[1]업무량산정!K17</f>
        <v>52</v>
      </c>
      <c r="F16" s="4">
        <v>50</v>
      </c>
      <c r="G16" s="4">
        <f>VLOOKUP(D16,[1]산정기준!$G$1:$H$14,2,TRUE)</f>
        <v>35</v>
      </c>
      <c r="H16" s="3">
        <f>E16/[1]산정기준!$B$20</f>
        <v>2.5896414342629483E-2</v>
      </c>
      <c r="I16" s="4">
        <f>VLOOKUP(H16,[1]산정기준!$D$5:$E$14,2,TRUE)</f>
        <v>0</v>
      </c>
      <c r="J16" s="12">
        <f t="shared" si="0"/>
        <v>24</v>
      </c>
      <c r="K16" s="4">
        <v>0</v>
      </c>
      <c r="L16" s="4">
        <v>0</v>
      </c>
      <c r="M16" s="4">
        <v>2</v>
      </c>
      <c r="N16" s="4">
        <v>1</v>
      </c>
      <c r="O16" s="4">
        <v>0</v>
      </c>
      <c r="P16" s="4">
        <v>0</v>
      </c>
      <c r="Q16" s="13">
        <f t="shared" si="1"/>
        <v>43</v>
      </c>
    </row>
    <row r="17" spans="1:17" x14ac:dyDescent="0.3">
      <c r="A17" s="1" t="s">
        <v>16</v>
      </c>
      <c r="B17" s="2" t="s">
        <v>93</v>
      </c>
      <c r="C17" s="9">
        <v>1</v>
      </c>
      <c r="D17" s="10">
        <v>35000</v>
      </c>
      <c r="E17" s="11">
        <f>[1]업무량산정!K18</f>
        <v>401.6</v>
      </c>
      <c r="F17" s="4">
        <v>40</v>
      </c>
      <c r="G17" s="4">
        <f>VLOOKUP(D17,[1]산정기준!$G$1:$H$14,2,TRUE)</f>
        <v>30</v>
      </c>
      <c r="H17" s="3">
        <f>E17/[1]산정기준!$B$20</f>
        <v>0.2</v>
      </c>
      <c r="I17" s="4">
        <f>VLOOKUP(H17,[1]산정기준!$D$5:$E$14,2,TRUE)</f>
        <v>10</v>
      </c>
      <c r="J17" s="12">
        <f t="shared" si="0"/>
        <v>24</v>
      </c>
      <c r="K17" s="4">
        <v>0</v>
      </c>
      <c r="L17" s="4">
        <v>0</v>
      </c>
      <c r="M17" s="4">
        <v>3</v>
      </c>
      <c r="N17" s="4">
        <v>1</v>
      </c>
      <c r="O17" s="14">
        <v>0</v>
      </c>
      <c r="P17" s="4">
        <v>0</v>
      </c>
      <c r="Q17" s="13">
        <f t="shared" si="1"/>
        <v>41</v>
      </c>
    </row>
    <row r="18" spans="1:17" x14ac:dyDescent="0.3">
      <c r="A18" s="1" t="s">
        <v>17</v>
      </c>
      <c r="B18" s="2" t="s">
        <v>94</v>
      </c>
      <c r="C18" s="9">
        <v>1</v>
      </c>
      <c r="D18" s="10">
        <v>6162</v>
      </c>
      <c r="E18" s="11">
        <f>[1]업무량산정!K19</f>
        <v>602.4</v>
      </c>
      <c r="F18" s="4">
        <v>40</v>
      </c>
      <c r="G18" s="4">
        <f>VLOOKUP(D18,[1]산정기준!$G$1:$H$14,2,TRUE)</f>
        <v>20</v>
      </c>
      <c r="H18" s="3">
        <f>E18/[1]산정기준!$B$20</f>
        <v>0.3</v>
      </c>
      <c r="I18" s="4">
        <f>VLOOKUP(H18,[1]산정기준!$D$5:$E$14,2,TRUE)</f>
        <v>10</v>
      </c>
      <c r="J18" s="12">
        <f t="shared" si="0"/>
        <v>20</v>
      </c>
      <c r="K18" s="4">
        <v>0</v>
      </c>
      <c r="L18" s="4">
        <v>1</v>
      </c>
      <c r="M18" s="4">
        <v>2</v>
      </c>
      <c r="N18" s="4">
        <v>3</v>
      </c>
      <c r="O18" s="4">
        <v>0</v>
      </c>
      <c r="P18" s="4">
        <v>0</v>
      </c>
      <c r="Q18" s="13">
        <f t="shared" si="1"/>
        <v>32</v>
      </c>
    </row>
    <row r="19" spans="1:17" x14ac:dyDescent="0.3">
      <c r="A19" s="1" t="s">
        <v>18</v>
      </c>
      <c r="B19" s="2" t="s">
        <v>95</v>
      </c>
      <c r="C19" s="9">
        <v>1</v>
      </c>
      <c r="D19" s="10">
        <v>18711</v>
      </c>
      <c r="E19" s="11">
        <f>[1]업무량산정!K20</f>
        <v>200.8</v>
      </c>
      <c r="F19" s="4">
        <v>50</v>
      </c>
      <c r="G19" s="4">
        <f>VLOOKUP(D19,[1]산정기준!$G$1:$H$14,2,TRUE)</f>
        <v>25</v>
      </c>
      <c r="H19" s="3">
        <f>E19/[1]산정기준!$B$20</f>
        <v>0.1</v>
      </c>
      <c r="I19" s="4">
        <f>VLOOKUP(H19,[1]산정기준!$D$5:$E$14,2,TRUE)</f>
        <v>5</v>
      </c>
      <c r="J19" s="12">
        <f t="shared" si="0"/>
        <v>22</v>
      </c>
      <c r="K19" s="4">
        <v>0</v>
      </c>
      <c r="L19" s="4">
        <v>0</v>
      </c>
      <c r="M19" s="4">
        <v>2</v>
      </c>
      <c r="N19" s="4">
        <v>1</v>
      </c>
      <c r="O19" s="4">
        <v>0</v>
      </c>
      <c r="P19" s="4">
        <v>0</v>
      </c>
      <c r="Q19" s="13">
        <f t="shared" si="1"/>
        <v>43</v>
      </c>
    </row>
  </sheetData>
  <mergeCells count="12">
    <mergeCell ref="H2:H3"/>
    <mergeCell ref="J2:J3"/>
    <mergeCell ref="Q2:Q3"/>
    <mergeCell ref="A1:B1"/>
    <mergeCell ref="C1:E1"/>
    <mergeCell ref="F1:J1"/>
    <mergeCell ref="K1:Q1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54452C7C9A39C47A5BE1FD1DE8A79B9" ma:contentTypeVersion="12" ma:contentTypeDescription="새 문서를 만듭니다." ma:contentTypeScope="" ma:versionID="0a2d2e40de6c15679109ed3d671f026c">
  <xsd:schema xmlns:xsd="http://www.w3.org/2001/XMLSchema" xmlns:xs="http://www.w3.org/2001/XMLSchema" xmlns:p="http://schemas.microsoft.com/office/2006/metadata/properties" xmlns:ns2="3693d0d8-0464-4cce-abda-cd8524f42175" xmlns:ns3="aff8ce7c-408c-4e0e-9a17-854f108d641a" targetNamespace="http://schemas.microsoft.com/office/2006/metadata/properties" ma:root="true" ma:fieldsID="8a49b88cea9785fc9576607589e2047c" ns2:_="" ns3:_="">
    <xsd:import namespace="3693d0d8-0464-4cce-abda-cd8524f42175"/>
    <xsd:import namespace="aff8ce7c-408c-4e0e-9a17-854f108d64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3d0d8-0464-4cce-abda-cd8524f42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573615a4-fea2-46b1-8899-63681bdefb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ce7c-408c-4e0e-9a17-854f108d64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f2228a-1730-4ef9-bd77-6a75b889eb1a}" ma:internalName="TaxCatchAll" ma:showField="CatchAllData" ma:web="aff8ce7c-408c-4e0e-9a17-854f108d64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93d0d8-0464-4cce-abda-cd8524f42175">
      <Terms xmlns="http://schemas.microsoft.com/office/infopath/2007/PartnerControls"/>
    </lcf76f155ced4ddcb4097134ff3c332f>
    <TaxCatchAll xmlns="aff8ce7c-408c-4e0e-9a17-854f108d641a" xsi:nil="true"/>
  </documentManagement>
</p:properties>
</file>

<file path=customXml/itemProps1.xml><?xml version="1.0" encoding="utf-8"?>
<ds:datastoreItem xmlns:ds="http://schemas.openxmlformats.org/officeDocument/2006/customXml" ds:itemID="{FB23D31F-353B-460D-82CD-9A977DD2E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78CA4-BD09-437B-8502-1F3AA81B9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3d0d8-0464-4cce-abda-cd8524f42175"/>
    <ds:schemaRef ds:uri="aff8ce7c-408c-4e0e-9a17-854f108d64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14036-0E6C-4486-90FB-A0189419AB33}">
  <ds:schemaRefs>
    <ds:schemaRef ds:uri="http://schemas.microsoft.com/office/2006/metadata/properties"/>
    <ds:schemaRef ds:uri="http://schemas.microsoft.com/office/infopath/2007/PartnerControls"/>
    <ds:schemaRef ds:uri="3693d0d8-0464-4cce-abda-cd8524f42175"/>
    <ds:schemaRef ds:uri="aff8ce7c-408c-4e0e-9a17-854f108d64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산정결과</vt:lpstr>
      <vt:lpstr>우선순위산정</vt:lpstr>
      <vt:lpstr>평가기준</vt:lpstr>
      <vt:lpstr>평가결과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Hancom Inc.</dc:creator>
  <cp:keywords/>
  <dc:description/>
  <cp:lastModifiedBy>KOPO</cp:lastModifiedBy>
  <cp:revision>1</cp:revision>
  <dcterms:created xsi:type="dcterms:W3CDTF">2019-10-09T00:00:00Z</dcterms:created>
  <dcterms:modified xsi:type="dcterms:W3CDTF">2023-06-01T12:03:28Z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0x010100554452C7C9A39C47A5BE1FD1DE8A79B9</vt:lpwstr>
  </property>
  <property fmtid="{D5CDD505-2E9C-101B-9397-08002B2CF9AE}" pid="3" name="MediaServiceImageTags">
    <vt:lpwstr/>
  </property>
</Properties>
</file>