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DECaxp\doc\"/>
    </mc:Choice>
  </mc:AlternateContent>
  <xr:revisionPtr revIDLastSave="0" documentId="13_ncr:1_{5E983651-D0A6-4CE9-9425-FDF1C02D988B}" xr6:coauthVersionLast="32" xr6:coauthVersionMax="32" xr10:uidLastSave="{00000000-0000-0000-0000-000000000000}"/>
  <bookViews>
    <workbookView xWindow="240" yWindow="510" windowWidth="27660" windowHeight="10365" xr2:uid="{00000000-000D-0000-FFFF-FFFF00000000}"/>
  </bookViews>
  <sheets>
    <sheet name="Raw Data" sheetId="1" r:id="rId1"/>
    <sheet name="CSRs" sheetId="2" r:id="rId2"/>
    <sheet name="PCI" sheetId="3" r:id="rId3"/>
  </sheets>
  <calcPr calcId="179017"/>
</workbook>
</file>

<file path=xl/calcChain.xml><?xml version="1.0" encoding="utf-8"?>
<calcChain xmlns="http://schemas.openxmlformats.org/spreadsheetml/2006/main">
  <c r="K60" i="3" l="1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8" i="3"/>
  <c r="D39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3" i="3"/>
  <c r="G53" i="3"/>
  <c r="F53" i="3"/>
  <c r="E53" i="3"/>
  <c r="H52" i="3"/>
  <c r="G52" i="3"/>
  <c r="F52" i="3"/>
  <c r="E52" i="3"/>
  <c r="H51" i="3"/>
  <c r="G51" i="3"/>
  <c r="F51" i="3"/>
  <c r="E51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34" i="3"/>
  <c r="A33" i="3"/>
  <c r="A32" i="3"/>
  <c r="A31" i="3"/>
  <c r="A30" i="3"/>
  <c r="A29" i="3"/>
  <c r="A28" i="3"/>
  <c r="A27" i="3"/>
  <c r="A26" i="3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9" i="2"/>
  <c r="A28" i="2"/>
  <c r="A27" i="2"/>
  <c r="A26" i="2"/>
  <c r="J38" i="3" l="1"/>
  <c r="J40" i="3"/>
  <c r="J45" i="3"/>
  <c r="J56" i="3"/>
  <c r="J44" i="3"/>
  <c r="L44" i="3" s="1"/>
  <c r="J48" i="3"/>
  <c r="L48" i="3" s="1"/>
  <c r="J52" i="3"/>
  <c r="L52" i="3" s="1"/>
  <c r="J60" i="3"/>
  <c r="L60" i="3" s="1"/>
  <c r="J41" i="3"/>
  <c r="L41" i="3" s="1"/>
  <c r="J49" i="3"/>
  <c r="L49" i="3" s="1"/>
  <c r="J53" i="3"/>
  <c r="L53" i="3" s="1"/>
  <c r="J57" i="3"/>
  <c r="L57" i="3" s="1"/>
  <c r="L40" i="3"/>
  <c r="L45" i="3"/>
  <c r="J42" i="3"/>
  <c r="L42" i="3" s="1"/>
  <c r="J46" i="3"/>
  <c r="L46" i="3" s="1"/>
  <c r="J50" i="3"/>
  <c r="L50" i="3" s="1"/>
  <c r="J54" i="3"/>
  <c r="L54" i="3" s="1"/>
  <c r="J58" i="3"/>
  <c r="L58" i="3" s="1"/>
  <c r="L56" i="3"/>
  <c r="J39" i="3"/>
  <c r="L39" i="3" s="1"/>
  <c r="J43" i="3"/>
  <c r="L43" i="3" s="1"/>
  <c r="J47" i="3"/>
  <c r="L47" i="3" s="1"/>
  <c r="J51" i="3"/>
  <c r="L51" i="3" s="1"/>
  <c r="J55" i="3"/>
  <c r="L55" i="3" s="1"/>
  <c r="J59" i="3"/>
  <c r="L59" i="3" s="1"/>
  <c r="L38" i="3"/>
  <c r="I33" i="2"/>
  <c r="I37" i="2"/>
  <c r="I40" i="2"/>
  <c r="I43" i="2"/>
  <c r="I46" i="2"/>
  <c r="I48" i="2"/>
  <c r="I54" i="2"/>
  <c r="I36" i="2"/>
  <c r="I41" i="2"/>
  <c r="I52" i="2"/>
  <c r="I34" i="2"/>
  <c r="I38" i="2"/>
  <c r="I42" i="2"/>
  <c r="I45" i="2"/>
  <c r="I47" i="2"/>
  <c r="I49" i="2"/>
  <c r="I50" i="2"/>
  <c r="I51" i="2"/>
  <c r="I55" i="2"/>
  <c r="I35" i="2"/>
  <c r="I39" i="2"/>
  <c r="I44" i="2"/>
  <c r="I53" i="2"/>
  <c r="D66" i="1"/>
  <c r="D50" i="1"/>
  <c r="D73" i="1" s="1"/>
  <c r="C28" i="1"/>
  <c r="D51" i="1" s="1"/>
  <c r="D74" i="1" s="1"/>
  <c r="C30" i="1"/>
  <c r="D53" i="1" s="1"/>
  <c r="D75" i="1" s="1"/>
  <c r="C37" i="1"/>
  <c r="D60" i="1" s="1"/>
  <c r="D79" i="1" s="1"/>
  <c r="C42" i="1"/>
  <c r="D65" i="1" s="1"/>
  <c r="D82" i="1" s="1"/>
  <c r="C46" i="1"/>
  <c r="D69" i="1" s="1"/>
  <c r="D84" i="1" s="1"/>
  <c r="C48" i="1"/>
  <c r="D71" i="1" s="1"/>
  <c r="C47" i="1"/>
  <c r="D70" i="1" s="1"/>
  <c r="D85" i="1" s="1"/>
  <c r="C45" i="1"/>
  <c r="D68" i="1" s="1"/>
  <c r="D83" i="1" s="1"/>
  <c r="C44" i="1"/>
  <c r="D67" i="1" s="1"/>
  <c r="C43" i="1"/>
  <c r="C41" i="1"/>
  <c r="D64" i="1" s="1"/>
  <c r="C40" i="1"/>
  <c r="D63" i="1" s="1"/>
  <c r="D81" i="1" s="1"/>
  <c r="C39" i="1"/>
  <c r="D62" i="1" s="1"/>
  <c r="C38" i="1"/>
  <c r="D61" i="1" s="1"/>
  <c r="D80" i="1" s="1"/>
  <c r="C36" i="1"/>
  <c r="D59" i="1" s="1"/>
  <c r="D78" i="1" s="1"/>
  <c r="C35" i="1"/>
  <c r="D58" i="1" s="1"/>
  <c r="C34" i="1"/>
  <c r="D57" i="1" s="1"/>
  <c r="C33" i="1"/>
  <c r="D56" i="1" s="1"/>
  <c r="D77" i="1" s="1"/>
  <c r="C32" i="1"/>
  <c r="D55" i="1" s="1"/>
  <c r="D76" i="1" s="1"/>
  <c r="C31" i="1"/>
  <c r="D54" i="1" s="1"/>
  <c r="C29" i="1"/>
  <c r="D52" i="1" s="1"/>
  <c r="C27" i="1"/>
  <c r="C49" i="1"/>
  <c r="D72" i="1" s="1"/>
  <c r="AA26" i="1"/>
  <c r="S26" i="1"/>
  <c r="W22" i="1"/>
  <c r="AA18" i="1"/>
  <c r="S18" i="1"/>
  <c r="W14" i="1"/>
  <c r="W10" i="1"/>
  <c r="R10" i="1"/>
  <c r="L25" i="1"/>
  <c r="H25" i="1"/>
  <c r="N23" i="1"/>
  <c r="J23" i="1"/>
  <c r="L21" i="1"/>
  <c r="H21" i="1"/>
  <c r="N19" i="1"/>
  <c r="J19" i="1"/>
  <c r="L17" i="1"/>
  <c r="H17" i="1"/>
  <c r="N15" i="1"/>
  <c r="J15" i="1"/>
  <c r="L13" i="1"/>
  <c r="H13" i="1"/>
  <c r="N11" i="1"/>
  <c r="J11" i="1"/>
  <c r="L9" i="1"/>
  <c r="H9" i="1"/>
  <c r="N7" i="1"/>
  <c r="J7" i="1"/>
  <c r="O6" i="1"/>
  <c r="K6" i="1"/>
  <c r="G6" i="1"/>
  <c r="L5" i="1"/>
  <c r="H5" i="1"/>
  <c r="N3" i="1"/>
  <c r="J3" i="1"/>
  <c r="F6" i="1"/>
  <c r="F29" i="1" s="1"/>
  <c r="F52" i="1" s="1"/>
  <c r="E6" i="1"/>
  <c r="E29" i="1" s="1"/>
  <c r="E52" i="1" s="1"/>
  <c r="C26" i="1"/>
  <c r="N26" i="1" s="1"/>
  <c r="C18" i="1"/>
  <c r="N18" i="1" s="1"/>
  <c r="C10" i="1"/>
  <c r="N10" i="1" s="1"/>
  <c r="B26" i="1"/>
  <c r="D26" i="1" s="1"/>
  <c r="V26" i="1" s="1"/>
  <c r="B25" i="1"/>
  <c r="C25" i="1" s="1"/>
  <c r="O25" i="1" s="1"/>
  <c r="B24" i="1"/>
  <c r="D24" i="1" s="1"/>
  <c r="U24" i="1" s="1"/>
  <c r="B23" i="1"/>
  <c r="C23" i="1" s="1"/>
  <c r="M23" i="1" s="1"/>
  <c r="B22" i="1"/>
  <c r="D22" i="1" s="1"/>
  <c r="Z22" i="1" s="1"/>
  <c r="B21" i="1"/>
  <c r="C21" i="1" s="1"/>
  <c r="O21" i="1" s="1"/>
  <c r="B20" i="1"/>
  <c r="D20" i="1" s="1"/>
  <c r="X20" i="1" s="1"/>
  <c r="B19" i="1"/>
  <c r="C19" i="1" s="1"/>
  <c r="M19" i="1" s="1"/>
  <c r="B18" i="1"/>
  <c r="D18" i="1" s="1"/>
  <c r="V18" i="1" s="1"/>
  <c r="B17" i="1"/>
  <c r="C17" i="1" s="1"/>
  <c r="O17" i="1" s="1"/>
  <c r="B16" i="1"/>
  <c r="D16" i="1" s="1"/>
  <c r="U16" i="1" s="1"/>
  <c r="B15" i="1"/>
  <c r="C15" i="1" s="1"/>
  <c r="M15" i="1" s="1"/>
  <c r="B14" i="1"/>
  <c r="D14" i="1" s="1"/>
  <c r="AA14" i="1" s="1"/>
  <c r="B13" i="1"/>
  <c r="C13" i="1" s="1"/>
  <c r="O13" i="1" s="1"/>
  <c r="B12" i="1"/>
  <c r="D12" i="1" s="1"/>
  <c r="B11" i="1"/>
  <c r="C11" i="1" s="1"/>
  <c r="M11" i="1" s="1"/>
  <c r="B10" i="1"/>
  <c r="D10" i="1" s="1"/>
  <c r="X10" i="1" s="1"/>
  <c r="B9" i="1"/>
  <c r="C9" i="1" s="1"/>
  <c r="O9" i="1" s="1"/>
  <c r="B8" i="1"/>
  <c r="D8" i="1" s="1"/>
  <c r="Y8" i="1" s="1"/>
  <c r="B7" i="1"/>
  <c r="C7" i="1" s="1"/>
  <c r="M7" i="1" s="1"/>
  <c r="B6" i="1"/>
  <c r="C6" i="1" s="1"/>
  <c r="N6" i="1" s="1"/>
  <c r="N29" i="1" s="1"/>
  <c r="J52" i="1" s="1"/>
  <c r="B5" i="1"/>
  <c r="C5" i="1" s="1"/>
  <c r="O5" i="1" s="1"/>
  <c r="B4" i="1"/>
  <c r="C4" i="1" s="1"/>
  <c r="L4" i="1" s="1"/>
  <c r="B3" i="1"/>
  <c r="C3" i="1" s="1"/>
  <c r="M3" i="1" s="1"/>
  <c r="B2" i="1"/>
  <c r="D2" i="1" s="1"/>
  <c r="H44" i="1" l="1"/>
  <c r="G67" i="1" s="1"/>
  <c r="V41" i="1"/>
  <c r="T64" i="1" s="1"/>
  <c r="AA12" i="1"/>
  <c r="W12" i="1"/>
  <c r="S12" i="1"/>
  <c r="Z12" i="1"/>
  <c r="E10" i="1"/>
  <c r="E33" i="1" s="1"/>
  <c r="E56" i="1" s="1"/>
  <c r="E77" i="1" s="1"/>
  <c r="E18" i="1"/>
  <c r="E41" i="1" s="1"/>
  <c r="E64" i="1" s="1"/>
  <c r="E26" i="1"/>
  <c r="E49" i="1" s="1"/>
  <c r="E72" i="1" s="1"/>
  <c r="I4" i="1"/>
  <c r="M4" i="1"/>
  <c r="L27" i="1" s="1"/>
  <c r="I50" i="1" s="1"/>
  <c r="I73" i="1" s="1"/>
  <c r="G10" i="1"/>
  <c r="O10" i="1"/>
  <c r="N33" i="1" s="1"/>
  <c r="J56" i="1" s="1"/>
  <c r="J77" i="1" s="1"/>
  <c r="N34" i="1"/>
  <c r="J57" i="1" s="1"/>
  <c r="O26" i="1"/>
  <c r="N49" i="1" s="1"/>
  <c r="J72" i="1" s="1"/>
  <c r="V12" i="1"/>
  <c r="V35" i="1" s="1"/>
  <c r="T58" i="1" s="1"/>
  <c r="U20" i="1"/>
  <c r="C12" i="1"/>
  <c r="C20" i="1"/>
  <c r="E3" i="1"/>
  <c r="E7" i="1"/>
  <c r="E30" i="1" s="1"/>
  <c r="E53" i="1" s="1"/>
  <c r="E75" i="1" s="1"/>
  <c r="E11" i="1"/>
  <c r="E34" i="1" s="1"/>
  <c r="E57" i="1" s="1"/>
  <c r="E15" i="1"/>
  <c r="E38" i="1" s="1"/>
  <c r="E61" i="1" s="1"/>
  <c r="E80" i="1" s="1"/>
  <c r="E19" i="1"/>
  <c r="E42" i="1" s="1"/>
  <c r="E65" i="1" s="1"/>
  <c r="E82" i="1" s="1"/>
  <c r="E23" i="1"/>
  <c r="E46" i="1" s="1"/>
  <c r="E69" i="1" s="1"/>
  <c r="E84" i="1" s="1"/>
  <c r="F3" i="1"/>
  <c r="F7" i="1"/>
  <c r="F11" i="1"/>
  <c r="F15" i="1"/>
  <c r="F19" i="1"/>
  <c r="F23" i="1"/>
  <c r="G3" i="1"/>
  <c r="K3" i="1"/>
  <c r="O3" i="1"/>
  <c r="J4" i="1"/>
  <c r="N4" i="1"/>
  <c r="N27" i="1" s="1"/>
  <c r="J50" i="1" s="1"/>
  <c r="J73" i="1" s="1"/>
  <c r="I5" i="1"/>
  <c r="M5" i="1"/>
  <c r="L28" i="1" s="1"/>
  <c r="I51" i="1" s="1"/>
  <c r="I74" i="1" s="1"/>
  <c r="H6" i="1"/>
  <c r="L6" i="1"/>
  <c r="L29" i="1" s="1"/>
  <c r="I52" i="1" s="1"/>
  <c r="G7" i="1"/>
  <c r="K7" i="1"/>
  <c r="J30" i="1" s="1"/>
  <c r="H53" i="1" s="1"/>
  <c r="H75" i="1" s="1"/>
  <c r="O7" i="1"/>
  <c r="I9" i="1"/>
  <c r="H32" i="1" s="1"/>
  <c r="G55" i="1" s="1"/>
  <c r="G76" i="1" s="1"/>
  <c r="M9" i="1"/>
  <c r="L32" i="1" s="1"/>
  <c r="I55" i="1" s="1"/>
  <c r="I76" i="1" s="1"/>
  <c r="H10" i="1"/>
  <c r="L10" i="1"/>
  <c r="G11" i="1"/>
  <c r="K11" i="1"/>
  <c r="O11" i="1"/>
  <c r="I13" i="1"/>
  <c r="M13" i="1"/>
  <c r="L36" i="1" s="1"/>
  <c r="I59" i="1" s="1"/>
  <c r="I78" i="1" s="1"/>
  <c r="G15" i="1"/>
  <c r="K15" i="1"/>
  <c r="J38" i="1" s="1"/>
  <c r="H61" i="1" s="1"/>
  <c r="H80" i="1" s="1"/>
  <c r="O15" i="1"/>
  <c r="I17" i="1"/>
  <c r="H40" i="1" s="1"/>
  <c r="G63" i="1" s="1"/>
  <c r="G81" i="1" s="1"/>
  <c r="M17" i="1"/>
  <c r="L40" i="1" s="1"/>
  <c r="I63" i="1" s="1"/>
  <c r="I81" i="1" s="1"/>
  <c r="H18" i="1"/>
  <c r="L18" i="1"/>
  <c r="G19" i="1"/>
  <c r="K19" i="1"/>
  <c r="O19" i="1"/>
  <c r="N42" i="1" s="1"/>
  <c r="J65" i="1" s="1"/>
  <c r="J82" i="1" s="1"/>
  <c r="I21" i="1"/>
  <c r="M21" i="1"/>
  <c r="L44" i="1" s="1"/>
  <c r="I67" i="1" s="1"/>
  <c r="G23" i="1"/>
  <c r="K23" i="1"/>
  <c r="O23" i="1"/>
  <c r="I25" i="1"/>
  <c r="H48" i="1" s="1"/>
  <c r="G71" i="1" s="1"/>
  <c r="M25" i="1"/>
  <c r="H26" i="1"/>
  <c r="L26" i="1"/>
  <c r="T8" i="1"/>
  <c r="S10" i="1"/>
  <c r="R12" i="1"/>
  <c r="R35" i="1" s="1"/>
  <c r="R58" i="1" s="1"/>
  <c r="X12" i="1"/>
  <c r="R14" i="1"/>
  <c r="R37" i="1" s="1"/>
  <c r="R60" i="1" s="1"/>
  <c r="Z14" i="1"/>
  <c r="Z37" i="1" s="1"/>
  <c r="V60" i="1" s="1"/>
  <c r="T16" i="1"/>
  <c r="T39" i="1" s="1"/>
  <c r="S62" i="1" s="1"/>
  <c r="R22" i="1"/>
  <c r="T24" i="1"/>
  <c r="T47" i="1" s="1"/>
  <c r="S70" i="1" s="1"/>
  <c r="AA8" i="1"/>
  <c r="W8" i="1"/>
  <c r="S8" i="1"/>
  <c r="AA20" i="1"/>
  <c r="W20" i="1"/>
  <c r="S20" i="1"/>
  <c r="Z20" i="1"/>
  <c r="V20" i="1"/>
  <c r="V43" i="1" s="1"/>
  <c r="T66" i="1" s="1"/>
  <c r="R20" i="1"/>
  <c r="K10" i="1"/>
  <c r="H36" i="1"/>
  <c r="G59" i="1" s="1"/>
  <c r="G78" i="1" s="1"/>
  <c r="N38" i="1"/>
  <c r="J61" i="1" s="1"/>
  <c r="J80" i="1" s="1"/>
  <c r="G18" i="1"/>
  <c r="K18" i="1"/>
  <c r="O18" i="1"/>
  <c r="N41" i="1" s="1"/>
  <c r="J64" i="1" s="1"/>
  <c r="J46" i="1"/>
  <c r="H69" i="1" s="1"/>
  <c r="H84" i="1" s="1"/>
  <c r="L48" i="1"/>
  <c r="I71" i="1" s="1"/>
  <c r="G26" i="1"/>
  <c r="R8" i="1"/>
  <c r="R31" i="1" s="1"/>
  <c r="R54" i="1" s="1"/>
  <c r="X8" i="1"/>
  <c r="X31" i="1" s="1"/>
  <c r="U54" i="1" s="1"/>
  <c r="Q12" i="1"/>
  <c r="Q35" i="1" s="1"/>
  <c r="Q58" i="1" s="1"/>
  <c r="Y10" i="1"/>
  <c r="X33" i="1" s="1"/>
  <c r="U56" i="1" s="1"/>
  <c r="U10" i="1"/>
  <c r="Q10" i="1"/>
  <c r="Q33" i="1" s="1"/>
  <c r="Q56" i="1" s="1"/>
  <c r="Y18" i="1"/>
  <c r="U18" i="1"/>
  <c r="Q18" i="1"/>
  <c r="Q41" i="1" s="1"/>
  <c r="Q64" i="1" s="1"/>
  <c r="X18" i="1"/>
  <c r="X41" i="1" s="1"/>
  <c r="U64" i="1" s="1"/>
  <c r="T18" i="1"/>
  <c r="T41" i="1" s="1"/>
  <c r="S64" i="1" s="1"/>
  <c r="Y22" i="1"/>
  <c r="U22" i="1"/>
  <c r="Q22" i="1"/>
  <c r="Q45" i="1" s="1"/>
  <c r="Q68" i="1" s="1"/>
  <c r="X22" i="1"/>
  <c r="X45" i="1" s="1"/>
  <c r="U68" i="1" s="1"/>
  <c r="T22" i="1"/>
  <c r="Y26" i="1"/>
  <c r="U26" i="1"/>
  <c r="Q26" i="1"/>
  <c r="Q49" i="1" s="1"/>
  <c r="Q72" i="1" s="1"/>
  <c r="X26" i="1"/>
  <c r="T26" i="1"/>
  <c r="T49" i="1" s="1"/>
  <c r="S72" i="1" s="1"/>
  <c r="C14" i="1"/>
  <c r="C22" i="1"/>
  <c r="E4" i="1"/>
  <c r="E27" i="1" s="1"/>
  <c r="E50" i="1" s="1"/>
  <c r="E73" i="1" s="1"/>
  <c r="F4" i="1"/>
  <c r="F27" i="1" s="1"/>
  <c r="F50" i="1" s="1"/>
  <c r="F73" i="1" s="1"/>
  <c r="H3" i="1"/>
  <c r="L3" i="1"/>
  <c r="G4" i="1"/>
  <c r="K4" i="1"/>
  <c r="O4" i="1"/>
  <c r="J5" i="1"/>
  <c r="N5" i="1"/>
  <c r="N28" i="1" s="1"/>
  <c r="J51" i="1" s="1"/>
  <c r="J74" i="1" s="1"/>
  <c r="I6" i="1"/>
  <c r="M6" i="1"/>
  <c r="H7" i="1"/>
  <c r="L7" i="1"/>
  <c r="L30" i="1" s="1"/>
  <c r="I53" i="1" s="1"/>
  <c r="I75" i="1" s="1"/>
  <c r="J9" i="1"/>
  <c r="N9" i="1"/>
  <c r="N32" i="1" s="1"/>
  <c r="J55" i="1" s="1"/>
  <c r="J76" i="1" s="1"/>
  <c r="I10" i="1"/>
  <c r="M10" i="1"/>
  <c r="H11" i="1"/>
  <c r="H34" i="1" s="1"/>
  <c r="G57" i="1" s="1"/>
  <c r="L11" i="1"/>
  <c r="L34" i="1" s="1"/>
  <c r="I57" i="1" s="1"/>
  <c r="J13" i="1"/>
  <c r="N13" i="1"/>
  <c r="N36" i="1" s="1"/>
  <c r="J59" i="1" s="1"/>
  <c r="J78" i="1" s="1"/>
  <c r="H15" i="1"/>
  <c r="H38" i="1" s="1"/>
  <c r="G61" i="1" s="1"/>
  <c r="G80" i="1" s="1"/>
  <c r="L15" i="1"/>
  <c r="L38" i="1" s="1"/>
  <c r="I61" i="1" s="1"/>
  <c r="I80" i="1" s="1"/>
  <c r="J17" i="1"/>
  <c r="N17" i="1"/>
  <c r="N40" i="1" s="1"/>
  <c r="J63" i="1" s="1"/>
  <c r="J81" i="1" s="1"/>
  <c r="I18" i="1"/>
  <c r="M18" i="1"/>
  <c r="H19" i="1"/>
  <c r="L19" i="1"/>
  <c r="L42" i="1" s="1"/>
  <c r="I65" i="1" s="1"/>
  <c r="I82" i="1" s="1"/>
  <c r="J21" i="1"/>
  <c r="J44" i="1" s="1"/>
  <c r="H67" i="1" s="1"/>
  <c r="N21" i="1"/>
  <c r="N44" i="1" s="1"/>
  <c r="J67" i="1" s="1"/>
  <c r="H23" i="1"/>
  <c r="L23" i="1"/>
  <c r="L46" i="1" s="1"/>
  <c r="I69" i="1" s="1"/>
  <c r="I84" i="1" s="1"/>
  <c r="J25" i="1"/>
  <c r="J48" i="1" s="1"/>
  <c r="H71" i="1" s="1"/>
  <c r="N25" i="1"/>
  <c r="N48" i="1" s="1"/>
  <c r="J71" i="1" s="1"/>
  <c r="I26" i="1"/>
  <c r="M26" i="1"/>
  <c r="U8" i="1"/>
  <c r="Z8" i="1"/>
  <c r="Z31" i="1" s="1"/>
  <c r="V54" i="1" s="1"/>
  <c r="T10" i="1"/>
  <c r="Z10" i="1"/>
  <c r="T12" i="1"/>
  <c r="Y12" i="1"/>
  <c r="S14" i="1"/>
  <c r="W18" i="1"/>
  <c r="Q20" i="1"/>
  <c r="Q43" i="1" s="1"/>
  <c r="Q66" i="1" s="1"/>
  <c r="Y20" i="1"/>
  <c r="X43" i="1" s="1"/>
  <c r="U66" i="1" s="1"/>
  <c r="S22" i="1"/>
  <c r="AA22" i="1"/>
  <c r="Z45" i="1" s="1"/>
  <c r="V68" i="1" s="1"/>
  <c r="W26" i="1"/>
  <c r="V49" i="1" s="1"/>
  <c r="T72" i="1" s="1"/>
  <c r="AA16" i="1"/>
  <c r="W16" i="1"/>
  <c r="S16" i="1"/>
  <c r="Z16" i="1"/>
  <c r="Z39" i="1" s="1"/>
  <c r="V62" i="1" s="1"/>
  <c r="V16" i="1"/>
  <c r="V39" i="1" s="1"/>
  <c r="T62" i="1" s="1"/>
  <c r="R16" i="1"/>
  <c r="AA24" i="1"/>
  <c r="W24" i="1"/>
  <c r="S24" i="1"/>
  <c r="Z24" i="1"/>
  <c r="V24" i="1"/>
  <c r="R24" i="1"/>
  <c r="R47" i="1" s="1"/>
  <c r="R70" i="1" s="1"/>
  <c r="F10" i="1"/>
  <c r="F33" i="1" s="1"/>
  <c r="F56" i="1" s="1"/>
  <c r="F77" i="1" s="1"/>
  <c r="F18" i="1"/>
  <c r="F41" i="1" s="1"/>
  <c r="F64" i="1" s="1"/>
  <c r="F26" i="1"/>
  <c r="F49" i="1" s="1"/>
  <c r="F72" i="1" s="1"/>
  <c r="H28" i="1"/>
  <c r="G51" i="1" s="1"/>
  <c r="G74" i="1" s="1"/>
  <c r="N30" i="1"/>
  <c r="J53" i="1" s="1"/>
  <c r="J75" i="1" s="1"/>
  <c r="J34" i="1"/>
  <c r="H57" i="1" s="1"/>
  <c r="J42" i="1"/>
  <c r="H65" i="1" s="1"/>
  <c r="H82" i="1" s="1"/>
  <c r="N46" i="1"/>
  <c r="J69" i="1" s="1"/>
  <c r="J84" i="1" s="1"/>
  <c r="K26" i="1"/>
  <c r="R33" i="1"/>
  <c r="R56" i="1" s="1"/>
  <c r="Q16" i="1"/>
  <c r="Q39" i="1" s="1"/>
  <c r="Q62" i="1" s="1"/>
  <c r="Y16" i="1"/>
  <c r="Q24" i="1"/>
  <c r="Q47" i="1" s="1"/>
  <c r="Q70" i="1" s="1"/>
  <c r="Y24" i="1"/>
  <c r="Y14" i="1"/>
  <c r="U14" i="1"/>
  <c r="Q14" i="1"/>
  <c r="Q37" i="1" s="1"/>
  <c r="Q60" i="1" s="1"/>
  <c r="X14" i="1"/>
  <c r="X37" i="1" s="1"/>
  <c r="U60" i="1" s="1"/>
  <c r="T14" i="1"/>
  <c r="T37" i="1" s="1"/>
  <c r="S60" i="1" s="1"/>
  <c r="C8" i="1"/>
  <c r="C16" i="1"/>
  <c r="C24" i="1"/>
  <c r="E5" i="1"/>
  <c r="E28" i="1" s="1"/>
  <c r="E51" i="1" s="1"/>
  <c r="E74" i="1" s="1"/>
  <c r="E9" i="1"/>
  <c r="E32" i="1" s="1"/>
  <c r="E55" i="1" s="1"/>
  <c r="E76" i="1" s="1"/>
  <c r="E13" i="1"/>
  <c r="E36" i="1" s="1"/>
  <c r="E59" i="1" s="1"/>
  <c r="E78" i="1" s="1"/>
  <c r="E17" i="1"/>
  <c r="E40" i="1" s="1"/>
  <c r="E63" i="1" s="1"/>
  <c r="E81" i="1" s="1"/>
  <c r="E21" i="1"/>
  <c r="E44" i="1" s="1"/>
  <c r="E67" i="1" s="1"/>
  <c r="E25" i="1"/>
  <c r="E48" i="1" s="1"/>
  <c r="E71" i="1" s="1"/>
  <c r="F5" i="1"/>
  <c r="F9" i="1"/>
  <c r="F32" i="1" s="1"/>
  <c r="F55" i="1" s="1"/>
  <c r="F76" i="1" s="1"/>
  <c r="F13" i="1"/>
  <c r="F36" i="1" s="1"/>
  <c r="F59" i="1" s="1"/>
  <c r="F78" i="1" s="1"/>
  <c r="F17" i="1"/>
  <c r="F21" i="1"/>
  <c r="F44" i="1" s="1"/>
  <c r="F67" i="1" s="1"/>
  <c r="F25" i="1"/>
  <c r="F48" i="1" s="1"/>
  <c r="F71" i="1" s="1"/>
  <c r="I3" i="1"/>
  <c r="H4" i="1"/>
  <c r="H27" i="1" s="1"/>
  <c r="G50" i="1" s="1"/>
  <c r="G73" i="1" s="1"/>
  <c r="G5" i="1"/>
  <c r="K5" i="1"/>
  <c r="J6" i="1"/>
  <c r="J29" i="1" s="1"/>
  <c r="H52" i="1" s="1"/>
  <c r="I7" i="1"/>
  <c r="G9" i="1"/>
  <c r="K9" i="1"/>
  <c r="J10" i="1"/>
  <c r="J33" i="1" s="1"/>
  <c r="H56" i="1" s="1"/>
  <c r="H77" i="1" s="1"/>
  <c r="I11" i="1"/>
  <c r="G13" i="1"/>
  <c r="K13" i="1"/>
  <c r="I15" i="1"/>
  <c r="G17" i="1"/>
  <c r="K17" i="1"/>
  <c r="J18" i="1"/>
  <c r="J41" i="1" s="1"/>
  <c r="H64" i="1" s="1"/>
  <c r="I19" i="1"/>
  <c r="G21" i="1"/>
  <c r="K21" i="1"/>
  <c r="I23" i="1"/>
  <c r="G25" i="1"/>
  <c r="K25" i="1"/>
  <c r="J26" i="1"/>
  <c r="J49" i="1" s="1"/>
  <c r="H72" i="1" s="1"/>
  <c r="Q8" i="1"/>
  <c r="Q31" i="1" s="1"/>
  <c r="Q54" i="1" s="1"/>
  <c r="V8" i="1"/>
  <c r="V31" i="1" s="1"/>
  <c r="T54" i="1" s="1"/>
  <c r="V10" i="1"/>
  <c r="V33" i="1" s="1"/>
  <c r="T56" i="1" s="1"/>
  <c r="AA10" i="1"/>
  <c r="U12" i="1"/>
  <c r="V14" i="1"/>
  <c r="V37" i="1" s="1"/>
  <c r="T60" i="1" s="1"/>
  <c r="X16" i="1"/>
  <c r="X39" i="1" s="1"/>
  <c r="U62" i="1" s="1"/>
  <c r="R18" i="1"/>
  <c r="R41" i="1" s="1"/>
  <c r="R64" i="1" s="1"/>
  <c r="Z18" i="1"/>
  <c r="Z41" i="1" s="1"/>
  <c r="V64" i="1" s="1"/>
  <c r="T20" i="1"/>
  <c r="T43" i="1" s="1"/>
  <c r="S66" i="1" s="1"/>
  <c r="V22" i="1"/>
  <c r="V45" i="1" s="1"/>
  <c r="T68" i="1" s="1"/>
  <c r="X24" i="1"/>
  <c r="R26" i="1"/>
  <c r="R49" i="1" s="1"/>
  <c r="R72" i="1" s="1"/>
  <c r="Z26" i="1"/>
  <c r="Z49" i="1" s="1"/>
  <c r="V72" i="1" s="1"/>
  <c r="AA2" i="1"/>
  <c r="W2" i="1"/>
  <c r="S2" i="1"/>
  <c r="Z2" i="1"/>
  <c r="V2" i="1"/>
  <c r="R2" i="1"/>
  <c r="Y2" i="1"/>
  <c r="U2" i="1"/>
  <c r="Q2" i="1"/>
  <c r="X2" i="1"/>
  <c r="T2" i="1"/>
  <c r="C2" i="1"/>
  <c r="D3" i="1"/>
  <c r="D5" i="1"/>
  <c r="D7" i="1"/>
  <c r="D9" i="1"/>
  <c r="D11" i="1"/>
  <c r="D13" i="1"/>
  <c r="D15" i="1"/>
  <c r="D17" i="1"/>
  <c r="D19" i="1"/>
  <c r="D21" i="1"/>
  <c r="D23" i="1"/>
  <c r="D25" i="1"/>
  <c r="D4" i="1"/>
  <c r="D6" i="1"/>
  <c r="Z23" i="1" l="1"/>
  <c r="V23" i="1"/>
  <c r="R23" i="1"/>
  <c r="Y23" i="1"/>
  <c r="U23" i="1"/>
  <c r="Q23" i="1"/>
  <c r="Q46" i="1" s="1"/>
  <c r="Q69" i="1" s="1"/>
  <c r="AA23" i="1"/>
  <c r="S23" i="1"/>
  <c r="T23" i="1"/>
  <c r="T46" i="1" s="1"/>
  <c r="S69" i="1" s="1"/>
  <c r="X23" i="1"/>
  <c r="W23" i="1"/>
  <c r="T31" i="1"/>
  <c r="S54" i="1" s="1"/>
  <c r="Y6" i="1"/>
  <c r="U6" i="1"/>
  <c r="Q6" i="1"/>
  <c r="Q29" i="1" s="1"/>
  <c r="Q52" i="1" s="1"/>
  <c r="W6" i="1"/>
  <c r="R6" i="1"/>
  <c r="AA6" i="1"/>
  <c r="V6" i="1"/>
  <c r="X6" i="1"/>
  <c r="X29" i="1" s="1"/>
  <c r="U52" i="1" s="1"/>
  <c r="S6" i="1"/>
  <c r="Z6" i="1"/>
  <c r="Z29" i="1" s="1"/>
  <c r="V52" i="1" s="1"/>
  <c r="T6" i="1"/>
  <c r="T29" i="1" s="1"/>
  <c r="S52" i="1" s="1"/>
  <c r="X47" i="1"/>
  <c r="U70" i="1" s="1"/>
  <c r="F28" i="1"/>
  <c r="F51" i="1" s="1"/>
  <c r="F74" i="1" s="1"/>
  <c r="L16" i="1"/>
  <c r="H16" i="1"/>
  <c r="O16" i="1"/>
  <c r="K16" i="1"/>
  <c r="G16" i="1"/>
  <c r="F16" i="1"/>
  <c r="E16" i="1"/>
  <c r="E39" i="1" s="1"/>
  <c r="E62" i="1" s="1"/>
  <c r="M16" i="1"/>
  <c r="N16" i="1"/>
  <c r="J16" i="1"/>
  <c r="J39" i="1" s="1"/>
  <c r="H62" i="1" s="1"/>
  <c r="I16" i="1"/>
  <c r="V47" i="1"/>
  <c r="T70" i="1" s="1"/>
  <c r="Z33" i="1"/>
  <c r="V56" i="1" s="1"/>
  <c r="X49" i="1"/>
  <c r="U72" i="1" s="1"/>
  <c r="T45" i="1"/>
  <c r="S68" i="1" s="1"/>
  <c r="Z43" i="1"/>
  <c r="V66" i="1" s="1"/>
  <c r="R45" i="1"/>
  <c r="R68" i="1" s="1"/>
  <c r="X35" i="1"/>
  <c r="U58" i="1" s="1"/>
  <c r="L49" i="1"/>
  <c r="I72" i="1" s="1"/>
  <c r="L41" i="1"/>
  <c r="I64" i="1" s="1"/>
  <c r="L33" i="1"/>
  <c r="I56" i="1" s="1"/>
  <c r="I77" i="1" s="1"/>
  <c r="H29" i="1"/>
  <c r="G52" i="1" s="1"/>
  <c r="J27" i="1"/>
  <c r="H50" i="1" s="1"/>
  <c r="H73" i="1" s="1"/>
  <c r="F46" i="1"/>
  <c r="F69" i="1" s="1"/>
  <c r="F84" i="1" s="1"/>
  <c r="F30" i="1"/>
  <c r="F53" i="1" s="1"/>
  <c r="F75" i="1" s="1"/>
  <c r="L20" i="1"/>
  <c r="H20" i="1"/>
  <c r="H43" i="1" s="1"/>
  <c r="G66" i="1" s="1"/>
  <c r="O20" i="1"/>
  <c r="K20" i="1"/>
  <c r="G20" i="1"/>
  <c r="F20" i="1"/>
  <c r="F43" i="1" s="1"/>
  <c r="F66" i="1" s="1"/>
  <c r="E20" i="1"/>
  <c r="E43" i="1" s="1"/>
  <c r="E66" i="1" s="1"/>
  <c r="M20" i="1"/>
  <c r="I20" i="1"/>
  <c r="N20" i="1"/>
  <c r="N43" i="1" s="1"/>
  <c r="J66" i="1" s="1"/>
  <c r="J20" i="1"/>
  <c r="Z35" i="1"/>
  <c r="V58" i="1" s="1"/>
  <c r="Z15" i="1"/>
  <c r="V15" i="1"/>
  <c r="V38" i="1" s="1"/>
  <c r="T61" i="1" s="1"/>
  <c r="R15" i="1"/>
  <c r="Y15" i="1"/>
  <c r="U15" i="1"/>
  <c r="Q15" i="1"/>
  <c r="Q38" i="1" s="1"/>
  <c r="Q61" i="1" s="1"/>
  <c r="AA15" i="1"/>
  <c r="S15" i="1"/>
  <c r="T15" i="1"/>
  <c r="T38" i="1" s="1"/>
  <c r="S61" i="1" s="1"/>
  <c r="X15" i="1"/>
  <c r="X38" i="1" s="1"/>
  <c r="U61" i="1" s="1"/>
  <c r="W15" i="1"/>
  <c r="Z7" i="1"/>
  <c r="Z30" i="1" s="1"/>
  <c r="V53" i="1" s="1"/>
  <c r="V7" i="1"/>
  <c r="R7" i="1"/>
  <c r="R30" i="1" s="1"/>
  <c r="R53" i="1" s="1"/>
  <c r="W7" i="1"/>
  <c r="Q7" i="1"/>
  <c r="Q30" i="1" s="1"/>
  <c r="Q53" i="1" s="1"/>
  <c r="AA7" i="1"/>
  <c r="U7" i="1"/>
  <c r="X7" i="1"/>
  <c r="S7" i="1"/>
  <c r="Y7" i="1"/>
  <c r="T7" i="1"/>
  <c r="T30" i="1" s="1"/>
  <c r="S53" i="1" s="1"/>
  <c r="T35" i="1"/>
  <c r="S58" i="1" s="1"/>
  <c r="J32" i="1"/>
  <c r="H55" i="1" s="1"/>
  <c r="H76" i="1" s="1"/>
  <c r="F34" i="1"/>
  <c r="F57" i="1" s="1"/>
  <c r="X21" i="1"/>
  <c r="X44" i="1" s="1"/>
  <c r="U67" i="1" s="1"/>
  <c r="T21" i="1"/>
  <c r="AA21" i="1"/>
  <c r="W21" i="1"/>
  <c r="S21" i="1"/>
  <c r="Y21" i="1"/>
  <c r="Q21" i="1"/>
  <c r="Q44" i="1" s="1"/>
  <c r="Q67" i="1" s="1"/>
  <c r="V21" i="1"/>
  <c r="V44" i="1" s="1"/>
  <c r="T67" i="1" s="1"/>
  <c r="R21" i="1"/>
  <c r="R44" i="1" s="1"/>
  <c r="R67" i="1" s="1"/>
  <c r="U21" i="1"/>
  <c r="Z21" i="1"/>
  <c r="Z44" i="1" s="1"/>
  <c r="V67" i="1" s="1"/>
  <c r="X13" i="1"/>
  <c r="T13" i="1"/>
  <c r="AA13" i="1"/>
  <c r="W13" i="1"/>
  <c r="S13" i="1"/>
  <c r="Y13" i="1"/>
  <c r="Q13" i="1"/>
  <c r="Q36" i="1" s="1"/>
  <c r="Q59" i="1" s="1"/>
  <c r="V13" i="1"/>
  <c r="V36" i="1" s="1"/>
  <c r="T59" i="1" s="1"/>
  <c r="R13" i="1"/>
  <c r="R36" i="1" s="1"/>
  <c r="R59" i="1" s="1"/>
  <c r="U13" i="1"/>
  <c r="Z13" i="1"/>
  <c r="Z36" i="1" s="1"/>
  <c r="V59" i="1" s="1"/>
  <c r="X5" i="1"/>
  <c r="X28" i="1" s="1"/>
  <c r="U51" i="1" s="1"/>
  <c r="T5" i="1"/>
  <c r="W5" i="1"/>
  <c r="R5" i="1"/>
  <c r="AA5" i="1"/>
  <c r="V5" i="1"/>
  <c r="Q5" i="1"/>
  <c r="Q28" i="1" s="1"/>
  <c r="Q51" i="1" s="1"/>
  <c r="Y5" i="1"/>
  <c r="S5" i="1"/>
  <c r="Z5" i="1"/>
  <c r="U5" i="1"/>
  <c r="AA4" i="1"/>
  <c r="X4" i="1"/>
  <c r="T4" i="1"/>
  <c r="W4" i="1"/>
  <c r="S4" i="1"/>
  <c r="Y4" i="1"/>
  <c r="U4" i="1"/>
  <c r="Q4" i="1"/>
  <c r="Q27" i="1" s="1"/>
  <c r="Q50" i="1" s="1"/>
  <c r="Z4" i="1"/>
  <c r="Z27" i="1" s="1"/>
  <c r="V50" i="1" s="1"/>
  <c r="V4" i="1"/>
  <c r="R4" i="1"/>
  <c r="R27" i="1" s="1"/>
  <c r="R50" i="1" s="1"/>
  <c r="Z19" i="1"/>
  <c r="V19" i="1"/>
  <c r="R19" i="1"/>
  <c r="R42" i="1" s="1"/>
  <c r="R65" i="1" s="1"/>
  <c r="Y19" i="1"/>
  <c r="U19" i="1"/>
  <c r="Q19" i="1"/>
  <c r="Q42" i="1" s="1"/>
  <c r="Q65" i="1" s="1"/>
  <c r="W19" i="1"/>
  <c r="T19" i="1"/>
  <c r="AA19" i="1"/>
  <c r="S19" i="1"/>
  <c r="X19" i="1"/>
  <c r="X42" i="1" s="1"/>
  <c r="U65" i="1" s="1"/>
  <c r="Z11" i="1"/>
  <c r="V11" i="1"/>
  <c r="V34" i="1" s="1"/>
  <c r="T57" i="1" s="1"/>
  <c r="R11" i="1"/>
  <c r="AA11" i="1"/>
  <c r="U11" i="1"/>
  <c r="Y11" i="1"/>
  <c r="T11" i="1"/>
  <c r="T34" i="1" s="1"/>
  <c r="S57" i="1" s="1"/>
  <c r="Q11" i="1"/>
  <c r="Q34" i="1" s="1"/>
  <c r="Q57" i="1" s="1"/>
  <c r="X11" i="1"/>
  <c r="S11" i="1"/>
  <c r="W11" i="1"/>
  <c r="AA3" i="1"/>
  <c r="W3" i="1"/>
  <c r="S3" i="1"/>
  <c r="Z3" i="1"/>
  <c r="V3" i="1"/>
  <c r="R3" i="1"/>
  <c r="X3" i="1"/>
  <c r="T3" i="1"/>
  <c r="Y3" i="1"/>
  <c r="U3" i="1"/>
  <c r="Q3" i="1"/>
  <c r="F40" i="1"/>
  <c r="F63" i="1" s="1"/>
  <c r="F81" i="1" s="1"/>
  <c r="L8" i="1"/>
  <c r="H8" i="1"/>
  <c r="M8" i="1"/>
  <c r="I8" i="1"/>
  <c r="O8" i="1"/>
  <c r="K8" i="1"/>
  <c r="G8" i="1"/>
  <c r="F8" i="1"/>
  <c r="E8" i="1"/>
  <c r="E31" i="1" s="1"/>
  <c r="E54" i="1" s="1"/>
  <c r="N8" i="1"/>
  <c r="J8" i="1"/>
  <c r="J31" i="1" s="1"/>
  <c r="H54" i="1" s="1"/>
  <c r="Z47" i="1"/>
  <c r="V70" i="1" s="1"/>
  <c r="R39" i="1"/>
  <c r="R62" i="1" s="1"/>
  <c r="T33" i="1"/>
  <c r="S56" i="1" s="1"/>
  <c r="H46" i="1"/>
  <c r="G69" i="1" s="1"/>
  <c r="G84" i="1" s="1"/>
  <c r="H42" i="1"/>
  <c r="G65" i="1" s="1"/>
  <c r="G82" i="1" s="1"/>
  <c r="J40" i="1"/>
  <c r="H63" i="1" s="1"/>
  <c r="H81" i="1" s="1"/>
  <c r="J36" i="1"/>
  <c r="H59" i="1" s="1"/>
  <c r="H78" i="1" s="1"/>
  <c r="H30" i="1"/>
  <c r="G53" i="1" s="1"/>
  <c r="G75" i="1" s="1"/>
  <c r="J28" i="1"/>
  <c r="H51" i="1" s="1"/>
  <c r="H74" i="1" s="1"/>
  <c r="N22" i="1"/>
  <c r="N45" i="1" s="1"/>
  <c r="J68" i="1" s="1"/>
  <c r="J83" i="1" s="1"/>
  <c r="J22" i="1"/>
  <c r="F22" i="1"/>
  <c r="F45" i="1" s="1"/>
  <c r="F68" i="1" s="1"/>
  <c r="F83" i="1" s="1"/>
  <c r="M22" i="1"/>
  <c r="I22" i="1"/>
  <c r="L22" i="1"/>
  <c r="L45" i="1" s="1"/>
  <c r="I68" i="1" s="1"/>
  <c r="I83" i="1" s="1"/>
  <c r="H22" i="1"/>
  <c r="H45" i="1" s="1"/>
  <c r="G68" i="1" s="1"/>
  <c r="G83" i="1" s="1"/>
  <c r="O22" i="1"/>
  <c r="K22" i="1"/>
  <c r="G22" i="1"/>
  <c r="E22" i="1"/>
  <c r="E45" i="1" s="1"/>
  <c r="E68" i="1" s="1"/>
  <c r="E83" i="1" s="1"/>
  <c r="H49" i="1"/>
  <c r="G72" i="1" s="1"/>
  <c r="H41" i="1"/>
  <c r="G64" i="1" s="1"/>
  <c r="H33" i="1"/>
  <c r="G56" i="1" s="1"/>
  <c r="G77" i="1" s="1"/>
  <c r="F42" i="1"/>
  <c r="F65" i="1" s="1"/>
  <c r="F82" i="1" s="1"/>
  <c r="L12" i="1"/>
  <c r="H12" i="1"/>
  <c r="H35" i="1" s="1"/>
  <c r="G58" i="1" s="1"/>
  <c r="O12" i="1"/>
  <c r="K12" i="1"/>
  <c r="G12" i="1"/>
  <c r="F12" i="1"/>
  <c r="F35" i="1" s="1"/>
  <c r="F58" i="1" s="1"/>
  <c r="E12" i="1"/>
  <c r="E35" i="1" s="1"/>
  <c r="E58" i="1" s="1"/>
  <c r="N12" i="1"/>
  <c r="N35" i="1" s="1"/>
  <c r="J58" i="1" s="1"/>
  <c r="J12" i="1"/>
  <c r="M12" i="1"/>
  <c r="I12" i="1"/>
  <c r="L24" i="1"/>
  <c r="L47" i="1" s="1"/>
  <c r="I70" i="1" s="1"/>
  <c r="I85" i="1" s="1"/>
  <c r="H24" i="1"/>
  <c r="M24" i="1"/>
  <c r="I24" i="1"/>
  <c r="O24" i="1"/>
  <c r="K24" i="1"/>
  <c r="G24" i="1"/>
  <c r="F24" i="1"/>
  <c r="E24" i="1"/>
  <c r="E47" i="1" s="1"/>
  <c r="E70" i="1" s="1"/>
  <c r="E85" i="1" s="1"/>
  <c r="N24" i="1"/>
  <c r="J24" i="1"/>
  <c r="J47" i="1" s="1"/>
  <c r="H70" i="1" s="1"/>
  <c r="H85" i="1" s="1"/>
  <c r="X25" i="1"/>
  <c r="T25" i="1"/>
  <c r="AA25" i="1"/>
  <c r="W25" i="1"/>
  <c r="S25" i="1"/>
  <c r="U25" i="1"/>
  <c r="V25" i="1"/>
  <c r="Z25" i="1"/>
  <c r="Z48" i="1" s="1"/>
  <c r="V71" i="1" s="1"/>
  <c r="R25" i="1"/>
  <c r="R48" i="1" s="1"/>
  <c r="R71" i="1" s="1"/>
  <c r="Y25" i="1"/>
  <c r="Q25" i="1"/>
  <c r="Q48" i="1" s="1"/>
  <c r="Q71" i="1" s="1"/>
  <c r="X17" i="1"/>
  <c r="X40" i="1" s="1"/>
  <c r="U63" i="1" s="1"/>
  <c r="T17" i="1"/>
  <c r="AA17" i="1"/>
  <c r="W17" i="1"/>
  <c r="S17" i="1"/>
  <c r="U17" i="1"/>
  <c r="V17" i="1"/>
  <c r="V40" i="1" s="1"/>
  <c r="T63" i="1" s="1"/>
  <c r="Z17" i="1"/>
  <c r="R17" i="1"/>
  <c r="R40" i="1" s="1"/>
  <c r="R63" i="1" s="1"/>
  <c r="Y17" i="1"/>
  <c r="Q17" i="1"/>
  <c r="Q40" i="1" s="1"/>
  <c r="Q63" i="1" s="1"/>
  <c r="X9" i="1"/>
  <c r="T9" i="1"/>
  <c r="T32" i="1" s="1"/>
  <c r="S55" i="1" s="1"/>
  <c r="AA9" i="1"/>
  <c r="V9" i="1"/>
  <c r="Q9" i="1"/>
  <c r="Q32" i="1" s="1"/>
  <c r="Q55" i="1" s="1"/>
  <c r="Z9" i="1"/>
  <c r="Z32" i="1" s="1"/>
  <c r="V55" i="1" s="1"/>
  <c r="U9" i="1"/>
  <c r="W9" i="1"/>
  <c r="R9" i="1"/>
  <c r="Y9" i="1"/>
  <c r="S9" i="1"/>
  <c r="N14" i="1"/>
  <c r="N37" i="1" s="1"/>
  <c r="J60" i="1" s="1"/>
  <c r="J79" i="1" s="1"/>
  <c r="J14" i="1"/>
  <c r="O14" i="1"/>
  <c r="K14" i="1"/>
  <c r="G14" i="1"/>
  <c r="F14" i="1"/>
  <c r="M14" i="1"/>
  <c r="I14" i="1"/>
  <c r="E14" i="1"/>
  <c r="E37" i="1" s="1"/>
  <c r="E60" i="1" s="1"/>
  <c r="E79" i="1" s="1"/>
  <c r="L14" i="1"/>
  <c r="H14" i="1"/>
  <c r="H37" i="1" s="1"/>
  <c r="G60" i="1" s="1"/>
  <c r="G79" i="1" s="1"/>
  <c r="R43" i="1"/>
  <c r="R66" i="1" s="1"/>
  <c r="F38" i="1"/>
  <c r="F61" i="1" s="1"/>
  <c r="F80" i="1" s="1"/>
  <c r="N2" i="1"/>
  <c r="J2" i="1"/>
  <c r="F2" i="1"/>
  <c r="L2" i="1"/>
  <c r="M2" i="1"/>
  <c r="I2" i="1"/>
  <c r="E2" i="1"/>
  <c r="H2" i="1"/>
  <c r="O2" i="1"/>
  <c r="K2" i="1"/>
  <c r="G2" i="1"/>
  <c r="T48" i="1" l="1"/>
  <c r="S71" i="1" s="1"/>
  <c r="T36" i="1"/>
  <c r="S59" i="1" s="1"/>
  <c r="T40" i="1"/>
  <c r="S63" i="1" s="1"/>
  <c r="X48" i="1"/>
  <c r="U71" i="1" s="1"/>
  <c r="F47" i="1"/>
  <c r="F70" i="1" s="1"/>
  <c r="F85" i="1" s="1"/>
  <c r="J45" i="1"/>
  <c r="H68" i="1" s="1"/>
  <c r="H83" i="1" s="1"/>
  <c r="N31" i="1"/>
  <c r="J54" i="1" s="1"/>
  <c r="H31" i="1"/>
  <c r="G54" i="1" s="1"/>
  <c r="X34" i="1"/>
  <c r="U57" i="1" s="1"/>
  <c r="Z34" i="1"/>
  <c r="V57" i="1" s="1"/>
  <c r="T42" i="1"/>
  <c r="S65" i="1" s="1"/>
  <c r="T27" i="1"/>
  <c r="S50" i="1" s="1"/>
  <c r="Z28" i="1"/>
  <c r="V51" i="1" s="1"/>
  <c r="V28" i="1"/>
  <c r="T51" i="1" s="1"/>
  <c r="T28" i="1"/>
  <c r="S51" i="1" s="1"/>
  <c r="X36" i="1"/>
  <c r="U59" i="1" s="1"/>
  <c r="V30" i="1"/>
  <c r="T53" i="1" s="1"/>
  <c r="Z38" i="1"/>
  <c r="V61" i="1" s="1"/>
  <c r="L43" i="1"/>
  <c r="I66" i="1" s="1"/>
  <c r="F39" i="1"/>
  <c r="F62" i="1" s="1"/>
  <c r="H39" i="1"/>
  <c r="G62" i="1" s="1"/>
  <c r="V29" i="1"/>
  <c r="T52" i="1" s="1"/>
  <c r="R46" i="1"/>
  <c r="R69" i="1" s="1"/>
  <c r="Z42" i="1"/>
  <c r="V65" i="1" s="1"/>
  <c r="L31" i="1"/>
  <c r="I54" i="1" s="1"/>
  <c r="V27" i="1"/>
  <c r="T50" i="1" s="1"/>
  <c r="X27" i="1"/>
  <c r="U50" i="1" s="1"/>
  <c r="N39" i="1"/>
  <c r="J62" i="1" s="1"/>
  <c r="L39" i="1"/>
  <c r="I62" i="1" s="1"/>
  <c r="X46" i="1"/>
  <c r="U69" i="1" s="1"/>
  <c r="V46" i="1"/>
  <c r="T69" i="1" s="1"/>
  <c r="V32" i="1"/>
  <c r="T55" i="1" s="1"/>
  <c r="L37" i="1"/>
  <c r="I60" i="1" s="1"/>
  <c r="I79" i="1" s="1"/>
  <c r="F37" i="1"/>
  <c r="F60" i="1" s="1"/>
  <c r="F79" i="1" s="1"/>
  <c r="J37" i="1"/>
  <c r="H60" i="1" s="1"/>
  <c r="H79" i="1" s="1"/>
  <c r="R32" i="1"/>
  <c r="R55" i="1" s="1"/>
  <c r="X32" i="1"/>
  <c r="U55" i="1" s="1"/>
  <c r="Z40" i="1"/>
  <c r="V63" i="1" s="1"/>
  <c r="V48" i="1"/>
  <c r="T71" i="1" s="1"/>
  <c r="N47" i="1"/>
  <c r="J70" i="1" s="1"/>
  <c r="J85" i="1" s="1"/>
  <c r="H47" i="1"/>
  <c r="G70" i="1" s="1"/>
  <c r="G85" i="1" s="1"/>
  <c r="J35" i="1"/>
  <c r="H58" i="1" s="1"/>
  <c r="L35" i="1"/>
  <c r="I58" i="1" s="1"/>
  <c r="F31" i="1"/>
  <c r="F54" i="1" s="1"/>
  <c r="R34" i="1"/>
  <c r="R57" i="1" s="1"/>
  <c r="V42" i="1"/>
  <c r="T65" i="1" s="1"/>
  <c r="R28" i="1"/>
  <c r="R51" i="1" s="1"/>
  <c r="T44" i="1"/>
  <c r="S67" i="1" s="1"/>
  <c r="X30" i="1"/>
  <c r="U53" i="1" s="1"/>
  <c r="R38" i="1"/>
  <c r="R61" i="1" s="1"/>
  <c r="J43" i="1"/>
  <c r="H66" i="1" s="1"/>
  <c r="R29" i="1"/>
  <c r="R52" i="1" s="1"/>
  <c r="Z46" i="1"/>
  <c r="V69" i="1" s="1"/>
</calcChain>
</file>

<file path=xl/sharedStrings.xml><?xml version="1.0" encoding="utf-8"?>
<sst xmlns="http://schemas.openxmlformats.org/spreadsheetml/2006/main" count="1307" uniqueCount="115">
  <si>
    <t xml:space="preserve"> * System memory 4GB  000.0000.0000–000.FFFF.FFFF Cacheable and         </t>
  </si>
  <si>
    <t xml:space="preserve"> * Reserved  8188GB 001.0000.0000–7FF.FFFF.FFFF —         </t>
  </si>
  <si>
    <t xml:space="preserve"> * Pchip0 PCI  4GB  800.0000.0000–800.FFFF.FFFF Linear addressing.         </t>
  </si>
  <si>
    <t xml:space="preserve"> * TIGbus   1GB  801.0000.0000–801.3FFF.FFFF addr&lt;5:0&gt; = 0.       </t>
  </si>
  <si>
    <t xml:space="preserve"> * Reserved  1GB  801.4000.0000–801.7FFF.FFFF —        </t>
  </si>
  <si>
    <t xml:space="preserve"> * Pchip0 CSRs  256MB 801.8000.0000–801.8FFF.FFFF addr&lt;5:0&gt; = 0.         </t>
  </si>
  <si>
    <t xml:space="preserve"> * Reserved  256MB 801.9000.0000–801.9FFF.FFFF —         </t>
  </si>
  <si>
    <t xml:space="preserve"> * Cchip CSRs  256MB 801.A000.0000–801.AFFF.FFFF addr&lt;5:0&gt; = 0.         </t>
  </si>
  <si>
    <t xml:space="preserve"> * Dchip CSRs  256MB 801.B000.0000–801.BFFF.FFFF addr&lt;5:0&gt; = 0.         </t>
  </si>
  <si>
    <t xml:space="preserve"> * Reserved  768MB 801.C000.0000–801.EFFF.FFFF —         </t>
  </si>
  <si>
    <t xml:space="preserve"> * Reserved  128MB 801.F000.0000–801.F7FF.FFFF —         </t>
  </si>
  <si>
    <t xml:space="preserve"> * PCI IACK/  64MB 801.F800.0000–801.FBFF.FFFF Linear addressing.         </t>
  </si>
  <si>
    <t xml:space="preserve"> * Pchip0 PCI I/O 32MB 801.FC00.0000–801.FDFF.FFFF Linear addressing.          </t>
  </si>
  <si>
    <t xml:space="preserve"> * Pchip0 PCI  16MB 801.FE00.0000–801.FEFF.FFFF Linear addressing.         </t>
  </si>
  <si>
    <t xml:space="preserve"> * Reserved  16MB 801.FF00.0000–801.FFFF.FFFF —         </t>
  </si>
  <si>
    <t xml:space="preserve"> * Pchip1 PCI  4GB  802.0000.0000–802.FFFF.FFFF Linear addressing.        </t>
  </si>
  <si>
    <t xml:space="preserve"> * Reserved  2GB  803.0000.0000–803.7FFF.FFFF —        </t>
  </si>
  <si>
    <t xml:space="preserve"> * Pchip1 CSRs  256MB 803.8000.0000–803.8FFF.FFFF addr&lt;5:0&gt; = 0,         </t>
  </si>
  <si>
    <t xml:space="preserve"> * Reserved  1536MB 803.9000.0000–803.EFFF.FFFF —         </t>
  </si>
  <si>
    <t xml:space="preserve"> * Reserved  128MB 803.F000.0000–803.F7FF.FFFF —         </t>
  </si>
  <si>
    <t xml:space="preserve"> * PCI IACK/  64MB 803.F800.0000–803.FBFF.FFFF Linear addressing.         </t>
  </si>
  <si>
    <t xml:space="preserve"> * Pchip1 PCI I/O 32MB 803.FC00.0000–803.FDFF.FFFF Linear addressing.          </t>
  </si>
  <si>
    <t xml:space="preserve"> * Pchip1 PCI  16MB 803.FE00.0000–803.FEFF.FFFF Linear addressing.         </t>
  </si>
  <si>
    <t xml:space="preserve"> * Reserved  16MB 803.FF00.0000–803.FFFF.FFFF —         </t>
  </si>
  <si>
    <t xml:space="preserve"> * Reserved  8172GB 804.0000.0000–FFF.FFFF.FFFF Bits &lt;42:35&gt; are don’t         </t>
  </si>
  <si>
    <t>-</t>
  </si>
  <si>
    <t>800.0000.0000–800.FFFF.FFFF</t>
  </si>
  <si>
    <t>800.0000.0000</t>
  </si>
  <si>
    <t>800.FFFF.FFFF</t>
  </si>
  <si>
    <t>1000</t>
  </si>
  <si>
    <t>0000</t>
  </si>
  <si>
    <t>1111</t>
  </si>
  <si>
    <t>801.0000.0000–801.3FFF.FFFF</t>
  </si>
  <si>
    <t>801.0000.0000</t>
  </si>
  <si>
    <t>801.3FFF.FFFF</t>
  </si>
  <si>
    <t>0001</t>
  </si>
  <si>
    <t>0011</t>
  </si>
  <si>
    <t>801.4000.0000–801.7FFF.FFFF</t>
  </si>
  <si>
    <t>801.4000.0000</t>
  </si>
  <si>
    <t>801.7FFF.FFFF</t>
  </si>
  <si>
    <t>0100</t>
  </si>
  <si>
    <t>0111</t>
  </si>
  <si>
    <t>801.8000.0000–801.8FFF.FFFF</t>
  </si>
  <si>
    <t>801.8000.0000</t>
  </si>
  <si>
    <t>801.8FFF.FFFF</t>
  </si>
  <si>
    <t>801.9000.0000–801.9FFF.FFFF</t>
  </si>
  <si>
    <t>801.9000.0000</t>
  </si>
  <si>
    <t>801.9FFF.FFFF</t>
  </si>
  <si>
    <t>1001</t>
  </si>
  <si>
    <t>801.A000.0000–801.AFFF.FFFF</t>
  </si>
  <si>
    <t>801.A000.0000</t>
  </si>
  <si>
    <t>801.AFFF.FFFF</t>
  </si>
  <si>
    <t>1010</t>
  </si>
  <si>
    <t>801.B000.0000–801.BFFF.FFFF</t>
  </si>
  <si>
    <t>801.B000.0000</t>
  </si>
  <si>
    <t>801.BFFF.FFFF</t>
  </si>
  <si>
    <t>1011</t>
  </si>
  <si>
    <t>801.C000.0000–801.EFFF.FFFF</t>
  </si>
  <si>
    <t>801.C000.0000</t>
  </si>
  <si>
    <t>801.EFFF.FFFF</t>
  </si>
  <si>
    <t>1100</t>
  </si>
  <si>
    <t>1110</t>
  </si>
  <si>
    <t>801.F000.0000–801.F7FF.FFFF</t>
  </si>
  <si>
    <t>801.F000.0000</t>
  </si>
  <si>
    <t>801.F7FF.FFFF</t>
  </si>
  <si>
    <t>801.F800.0000–801.FBFF.FFFF</t>
  </si>
  <si>
    <t>801.F800.0000</t>
  </si>
  <si>
    <t>801.FBFF.FFFF</t>
  </si>
  <si>
    <t>801.FC00.0000–801.FDFF.FFFF</t>
  </si>
  <si>
    <t>801.FC00.0000</t>
  </si>
  <si>
    <t>801.FDFF.FFFF</t>
  </si>
  <si>
    <t>1101</t>
  </si>
  <si>
    <t>801.FE00.0000–801.FEFF.FFFF</t>
  </si>
  <si>
    <t>801.FE00.0000</t>
  </si>
  <si>
    <t>801.FEFF.FFFF</t>
  </si>
  <si>
    <t>801.FF00.0000–801.FFFF.FFFF</t>
  </si>
  <si>
    <t>801.FF00.0000</t>
  </si>
  <si>
    <t>801.FFFF.FFFF</t>
  </si>
  <si>
    <t>802.0000.0000–802.FFFF.FFFF</t>
  </si>
  <si>
    <t>802.0000.0000</t>
  </si>
  <si>
    <t>802.FFFF.FFFF</t>
  </si>
  <si>
    <t>0010</t>
  </si>
  <si>
    <t>803.0000.0000–803.7FFF.FFFF</t>
  </si>
  <si>
    <t>803.0000.0000</t>
  </si>
  <si>
    <t>803.7FFF.FFFF</t>
  </si>
  <si>
    <t>803.8000.0000–803.8FFF.FFFF</t>
  </si>
  <si>
    <t>803.8000.0000</t>
  </si>
  <si>
    <t>803.8FFF.FFFF</t>
  </si>
  <si>
    <t>803.9000.0000–803.EFFF.FFFF</t>
  </si>
  <si>
    <t>803.9000.0000</t>
  </si>
  <si>
    <t>803.EFFF.FFFF</t>
  </si>
  <si>
    <t>803.F000.0000–803.F7FF.FFFF</t>
  </si>
  <si>
    <t>803.F000.0000</t>
  </si>
  <si>
    <t>803.F7FF.FFFF</t>
  </si>
  <si>
    <t>803.F800.0000–803.FBFF.FFFF</t>
  </si>
  <si>
    <t>803.F800.0000</t>
  </si>
  <si>
    <t>803.FBFF.FFFF</t>
  </si>
  <si>
    <t>803.FC00.0000–803.FDFF.FFFF</t>
  </si>
  <si>
    <t>803.FC00.0000</t>
  </si>
  <si>
    <t>803.FDFF.FFFF</t>
  </si>
  <si>
    <t>803.FE00.0000–803.FEFF.FFFF</t>
  </si>
  <si>
    <t>803.FE00.0000</t>
  </si>
  <si>
    <t>803.FEFF.FFFF</t>
  </si>
  <si>
    <t>803.FF00.0000–803.FFFF.FFFF</t>
  </si>
  <si>
    <t>803.FF00.0000</t>
  </si>
  <si>
    <t>803.FFFF.FFFF</t>
  </si>
  <si>
    <t>804.0000.0000–FFF.FFFF.FFFF</t>
  </si>
  <si>
    <t>804.0000.0000</t>
  </si>
  <si>
    <t>FFF.FFFF.FFFF</t>
  </si>
  <si>
    <t>Not Reserved</t>
  </si>
  <si>
    <t>CSR</t>
  </si>
  <si>
    <t>Reserved</t>
  </si>
  <si>
    <t>PCI</t>
  </si>
  <si>
    <t>GOOD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</si>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</sst>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7" xfId="0" quotePrefix="1" applyBorder="1"/>
    <xf numFmtId="0" fontId="0" fillId="0" borderId="8" xfId="0" applyBorder="1"/>
    <xf numFmtId="0" fontId="0" fillId="0" borderId="2" xfId="0" applyFill="1" applyBorder="1" applyAlignment="1"/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1" fillId="0" borderId="0" xfId="0" applyFont="1" applyFill="1" applyBorder="1" applyAlignment="1"/>
    <xf numFmtId="0" fontId="1" fillId="0" borderId="0" xfId="0" applyFont="1"/>
    <xf numFmtId="0" fontId="1" fillId="0" borderId="7" xfId="0" applyFont="1" applyFill="1" applyBorder="1" applyAlignment="1"/>
    <xf numFmtId="0" fontId="1" fillId="0" borderId="7" xfId="0" applyFont="1" applyBorder="1"/>
    <xf numFmtId="0" fontId="1" fillId="2" borderId="0" xfId="0" applyFont="1" applyFill="1" applyBorder="1" applyAlignment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2" borderId="7" xfId="0" applyFont="1" applyFill="1" applyBorder="1" applyAlignment="1"/>
    <xf numFmtId="0" fontId="0" fillId="2" borderId="0" xfId="0" applyFill="1" applyBorder="1" applyAlignment="1"/>
    <xf numFmtId="0" fontId="1" fillId="2" borderId="0" xfId="0" applyFont="1" applyFill="1" applyBorder="1" applyAlignment="1"/>
    <xf numFmtId="0" fontId="1" fillId="0" borderId="7" xfId="0" applyFont="1" applyFill="1" applyBorder="1" applyAlignment="1"/>
    <xf numFmtId="0" fontId="0" fillId="0" borderId="2" xfId="0" applyFill="1" applyBorder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5"/>
  <sheetViews>
    <sheetView tabSelected="1" workbookViewId="0">
      <selection activeCell="A4" sqref="A4:XFD26"/>
    </sheetView>
  </sheetViews>
  <sheetFormatPr defaultRowHeight="15" x14ac:dyDescent="0.25"/>
  <cols>
    <col min="1" max="1" width="69.42578125" bestFit="1" customWidth="1"/>
    <col min="2" max="2" width="27.42578125" bestFit="1" customWidth="1"/>
    <col min="3" max="4" width="13.28515625" bestFit="1" customWidth="1"/>
    <col min="5" max="15" width="5" bestFit="1" customWidth="1"/>
    <col min="16" max="16" width="1.7109375" bestFit="1" customWidth="1"/>
    <col min="17" max="27" width="5" bestFit="1" customWidth="1"/>
  </cols>
  <sheetData>
    <row r="1" spans="1:27" ht="15.75" thickBot="1" x14ac:dyDescent="0.3"/>
    <row r="2" spans="1:27" x14ac:dyDescent="0.25">
      <c r="A2" s="1" t="s">
        <v>0</v>
      </c>
      <c r="B2" s="2" t="str">
        <f>IFERROR(MID(A2, FIND("–",A2)-13, 27),"")</f>
        <v>000.0000.0000–000.FFFF.FFFF</v>
      </c>
      <c r="C2" s="2" t="str">
        <f>MID(B2,1,13)</f>
        <v>000.0000.0000</v>
      </c>
      <c r="D2" s="2" t="str">
        <f>MID(B2,15,13)</f>
        <v>000.FFFF.FFFF</v>
      </c>
      <c r="E2" s="2" t="str">
        <f>HEX2BIN(MID($C2,1,1),4)</f>
        <v>0000</v>
      </c>
      <c r="F2" s="2" t="str">
        <f>HEX2BIN(MID($C2,2,1),4)</f>
        <v>0000</v>
      </c>
      <c r="G2" s="1" t="str">
        <f>HEX2BIN(MID($C2,3,1),4)</f>
        <v>0000</v>
      </c>
      <c r="H2" s="2" t="str">
        <f>HEX2BIN(MID($C2,5,1),4)</f>
        <v>0000</v>
      </c>
      <c r="I2" s="5" t="str">
        <f>HEX2BIN(MID($C2,6,1),4)</f>
        <v>0000</v>
      </c>
      <c r="J2" s="2" t="str">
        <f>HEX2BIN(MID($C2,7,1),4)</f>
        <v>0000</v>
      </c>
      <c r="K2" s="2" t="str">
        <f>HEX2BIN(MID($C2,8,1),4)</f>
        <v>0000</v>
      </c>
      <c r="L2" s="2" t="str">
        <f>HEX2BIN(MID($C2,10,1),4)</f>
        <v>0000</v>
      </c>
      <c r="M2" s="2" t="str">
        <f>HEX2BIN(MID($C2,11,1),4)</f>
        <v>0000</v>
      </c>
      <c r="N2" s="2" t="str">
        <f>HEX2BIN(MID($C2,12,1),4)</f>
        <v>0000</v>
      </c>
      <c r="O2" s="2" t="str">
        <f>HEX2BIN(MID($C2,13,1),4)</f>
        <v>0000</v>
      </c>
      <c r="P2" s="4" t="s">
        <v>25</v>
      </c>
      <c r="Q2" s="2" t="str">
        <f>HEX2BIN(MID($D2,1,1),4)</f>
        <v>0000</v>
      </c>
      <c r="R2" s="2" t="str">
        <f>HEX2BIN(MID($D2,2,1),4)</f>
        <v>0000</v>
      </c>
      <c r="S2" s="2" t="str">
        <f>HEX2BIN(MID($D2,3,1),4)</f>
        <v>0000</v>
      </c>
      <c r="T2" s="2" t="str">
        <f>HEX2BIN(MID($D2,5,1),4)</f>
        <v>1111</v>
      </c>
      <c r="U2" s="2" t="str">
        <f>HEX2BIN(MID($D2,6,1),4)</f>
        <v>1111</v>
      </c>
      <c r="V2" s="2" t="str">
        <f>HEX2BIN(MID($D2,7,1),4)</f>
        <v>1111</v>
      </c>
      <c r="W2" s="2" t="str">
        <f>HEX2BIN(MID($D2,8,1),4)</f>
        <v>1111</v>
      </c>
      <c r="X2" s="2" t="str">
        <f>HEX2BIN(MID($D2,10,1),4)</f>
        <v>1111</v>
      </c>
      <c r="Y2" s="2" t="str">
        <f>HEX2BIN(MID($D2,11,1),4)</f>
        <v>1111</v>
      </c>
      <c r="Z2" s="2" t="str">
        <f>HEX2BIN(MID($D2,12,1),4)</f>
        <v>1111</v>
      </c>
      <c r="AA2" s="5" t="str">
        <f>HEX2BIN(MID($D2,13,1),4)</f>
        <v>1111</v>
      </c>
    </row>
    <row r="3" spans="1:27" ht="15.75" thickBot="1" x14ac:dyDescent="0.3">
      <c r="A3" s="11" t="s">
        <v>1</v>
      </c>
      <c r="B3" s="12" t="str">
        <f t="shared" ref="B3:B26" si="0">IFERROR(MID(A3, FIND("–",A3)-13, 27),"")</f>
        <v>001.0000.0000–7FF.FFFF.FFFF</v>
      </c>
      <c r="C3" s="12" t="str">
        <f t="shared" ref="C3:C26" si="1">MID(B3,1,13)</f>
        <v>001.0000.0000</v>
      </c>
      <c r="D3" s="12" t="str">
        <f t="shared" ref="D3:D26" si="2">MID(B3,15,13)</f>
        <v>7FF.FFFF.FFFF</v>
      </c>
      <c r="E3" s="12" t="str">
        <f>HEX2BIN(MID($C3,1,1),4)</f>
        <v>0000</v>
      </c>
      <c r="F3" s="12" t="str">
        <f t="shared" ref="F3:F26" si="3">HEX2BIN(MID($C3,2,1),4)</f>
        <v>0000</v>
      </c>
      <c r="G3" s="19" t="str">
        <f t="shared" ref="G3:G26" si="4">HEX2BIN(MID($C3,3,1),4)</f>
        <v>0001</v>
      </c>
      <c r="H3" s="12" t="str">
        <f t="shared" ref="H3:H26" si="5">HEX2BIN(MID($C3,5,1),4)</f>
        <v>0000</v>
      </c>
      <c r="I3" s="15" t="str">
        <f t="shared" ref="I3:I26" si="6">HEX2BIN(MID($C3,6,1),4)</f>
        <v>0000</v>
      </c>
      <c r="J3" s="12" t="str">
        <f t="shared" ref="J3:J26" si="7">HEX2BIN(MID($C3,7,1),4)</f>
        <v>0000</v>
      </c>
      <c r="K3" s="12" t="str">
        <f t="shared" ref="K3:K26" si="8">HEX2BIN(MID($C3,8,1),4)</f>
        <v>0000</v>
      </c>
      <c r="L3" s="12" t="str">
        <f t="shared" ref="L3:L26" si="9">HEX2BIN(MID($C3,10,1),4)</f>
        <v>0000</v>
      </c>
      <c r="M3" s="12" t="str">
        <f t="shared" ref="M3:M26" si="10">HEX2BIN(MID($C3,11,1),4)</f>
        <v>0000</v>
      </c>
      <c r="N3" s="12" t="str">
        <f t="shared" ref="N3:N26" si="11">HEX2BIN(MID($C3,12,1),4)</f>
        <v>0000</v>
      </c>
      <c r="O3" s="12" t="str">
        <f t="shared" ref="O3:O26" si="12">HEX2BIN(MID($C3,13,1),4)</f>
        <v>0000</v>
      </c>
      <c r="P3" s="14" t="s">
        <v>25</v>
      </c>
      <c r="Q3" s="13" t="str">
        <f t="shared" ref="Q3:Q26" si="13">HEX2BIN(MID($D3,1,1),4)</f>
        <v>0111</v>
      </c>
      <c r="R3" s="13" t="str">
        <f t="shared" ref="R3:R26" si="14">HEX2BIN(MID($D3,2,1),4)</f>
        <v>1111</v>
      </c>
      <c r="S3" s="13" t="str">
        <f t="shared" ref="S3:S26" si="15">HEX2BIN(MID($D3,3,1),4)</f>
        <v>1111</v>
      </c>
      <c r="T3" s="12" t="str">
        <f t="shared" ref="T3:T26" si="16">HEX2BIN(MID($D3,5,1),4)</f>
        <v>1111</v>
      </c>
      <c r="U3" s="12" t="str">
        <f t="shared" ref="U3:U26" si="17">HEX2BIN(MID($D3,6,1),4)</f>
        <v>1111</v>
      </c>
      <c r="V3" s="12" t="str">
        <f t="shared" ref="V3:V26" si="18">HEX2BIN(MID($D3,7,1),4)</f>
        <v>1111</v>
      </c>
      <c r="W3" s="12" t="str">
        <f t="shared" ref="W3:W26" si="19">HEX2BIN(MID($D3,8,1),4)</f>
        <v>1111</v>
      </c>
      <c r="X3" s="12" t="str">
        <f t="shared" ref="X3:X26" si="20">HEX2BIN(MID($D3,10,1),4)</f>
        <v>1111</v>
      </c>
      <c r="Y3" s="12" t="str">
        <f t="shared" ref="Y3:Y26" si="21">HEX2BIN(MID($D3,11,1),4)</f>
        <v>1111</v>
      </c>
      <c r="Z3" s="12" t="str">
        <f t="shared" ref="Z3:Z26" si="22">HEX2BIN(MID($D3,12,1),4)</f>
        <v>1111</v>
      </c>
      <c r="AA3" s="15" t="str">
        <f t="shared" ref="AA3:AA26" si="23">HEX2BIN(MID($D3,13,1),4)</f>
        <v>1111</v>
      </c>
    </row>
    <row r="4" spans="1:27" x14ac:dyDescent="0.25">
      <c r="A4" s="1" t="s">
        <v>2</v>
      </c>
      <c r="B4" s="2" t="str">
        <f t="shared" si="0"/>
        <v>800.0000.0000–800.FFFF.FFFF</v>
      </c>
      <c r="C4" s="2" t="str">
        <f t="shared" si="1"/>
        <v>800.0000.0000</v>
      </c>
      <c r="D4" s="2" t="str">
        <f t="shared" si="2"/>
        <v>800.FFFF.FFFF</v>
      </c>
      <c r="E4" s="3" t="str">
        <f t="shared" ref="E4:E26" si="24">HEX2BIN(MID($C4,1,1),4)</f>
        <v>1000</v>
      </c>
      <c r="F4" s="2" t="str">
        <f t="shared" si="3"/>
        <v>0000</v>
      </c>
      <c r="G4" s="20" t="str">
        <f t="shared" si="4"/>
        <v>0000</v>
      </c>
      <c r="H4" s="2" t="str">
        <f t="shared" si="5"/>
        <v>0000</v>
      </c>
      <c r="I4" s="5" t="str">
        <f t="shared" si="6"/>
        <v>0000</v>
      </c>
      <c r="J4" s="2" t="str">
        <f t="shared" si="7"/>
        <v>0000</v>
      </c>
      <c r="K4" s="2" t="str">
        <f t="shared" si="8"/>
        <v>0000</v>
      </c>
      <c r="L4" s="2" t="str">
        <f t="shared" si="9"/>
        <v>0000</v>
      </c>
      <c r="M4" s="2" t="str">
        <f t="shared" si="10"/>
        <v>0000</v>
      </c>
      <c r="N4" s="2" t="str">
        <f t="shared" si="11"/>
        <v>0000</v>
      </c>
      <c r="O4" s="2" t="str">
        <f t="shared" si="12"/>
        <v>0000</v>
      </c>
      <c r="P4" s="4" t="s">
        <v>25</v>
      </c>
      <c r="Q4" s="3" t="str">
        <f t="shared" si="13"/>
        <v>1000</v>
      </c>
      <c r="R4" s="3" t="str">
        <f t="shared" si="14"/>
        <v>0000</v>
      </c>
      <c r="S4" s="3" t="str">
        <f t="shared" si="15"/>
        <v>0000</v>
      </c>
      <c r="T4" s="2" t="str">
        <f t="shared" si="16"/>
        <v>1111</v>
      </c>
      <c r="U4" s="2" t="str">
        <f t="shared" si="17"/>
        <v>1111</v>
      </c>
      <c r="V4" s="2" t="str">
        <f t="shared" si="18"/>
        <v>1111</v>
      </c>
      <c r="W4" s="2" t="str">
        <f t="shared" si="19"/>
        <v>1111</v>
      </c>
      <c r="X4" s="2" t="str">
        <f t="shared" si="20"/>
        <v>1111</v>
      </c>
      <c r="Y4" s="2" t="str">
        <f t="shared" si="21"/>
        <v>1111</v>
      </c>
      <c r="Z4" s="2" t="str">
        <f t="shared" si="22"/>
        <v>1111</v>
      </c>
      <c r="AA4" s="5" t="str">
        <f t="shared" si="23"/>
        <v>1111</v>
      </c>
    </row>
    <row r="5" spans="1:27" x14ac:dyDescent="0.25">
      <c r="A5" s="6" t="s">
        <v>3</v>
      </c>
      <c r="B5" s="7" t="str">
        <f t="shared" si="0"/>
        <v>801.0000.0000–801.3FFF.FFFF</v>
      </c>
      <c r="C5" s="7" t="str">
        <f t="shared" si="1"/>
        <v>801.0000.0000</v>
      </c>
      <c r="D5" s="7" t="str">
        <f t="shared" si="2"/>
        <v>801.3FFF.FFFF</v>
      </c>
      <c r="E5" s="7" t="str">
        <f t="shared" si="24"/>
        <v>1000</v>
      </c>
      <c r="F5" s="7" t="str">
        <f t="shared" si="3"/>
        <v>0000</v>
      </c>
      <c r="G5" s="21" t="str">
        <f t="shared" si="4"/>
        <v>0001</v>
      </c>
      <c r="H5" s="8" t="str">
        <f t="shared" si="5"/>
        <v>0000</v>
      </c>
      <c r="I5" s="10" t="str">
        <f t="shared" si="6"/>
        <v>0000</v>
      </c>
      <c r="J5" s="7" t="str">
        <f t="shared" si="7"/>
        <v>0000</v>
      </c>
      <c r="K5" s="7" t="str">
        <f t="shared" si="8"/>
        <v>0000</v>
      </c>
      <c r="L5" s="7" t="str">
        <f t="shared" si="9"/>
        <v>0000</v>
      </c>
      <c r="M5" s="7" t="str">
        <f t="shared" si="10"/>
        <v>0000</v>
      </c>
      <c r="N5" s="7" t="str">
        <f t="shared" si="11"/>
        <v>0000</v>
      </c>
      <c r="O5" s="7" t="str">
        <f t="shared" si="12"/>
        <v>0000</v>
      </c>
      <c r="P5" s="9" t="s">
        <v>25</v>
      </c>
      <c r="Q5" s="7" t="str">
        <f t="shared" si="13"/>
        <v>1000</v>
      </c>
      <c r="R5" s="7" t="str">
        <f t="shared" si="14"/>
        <v>0000</v>
      </c>
      <c r="S5" s="8" t="str">
        <f t="shared" si="15"/>
        <v>0001</v>
      </c>
      <c r="T5" s="8" t="str">
        <f t="shared" si="16"/>
        <v>0011</v>
      </c>
      <c r="U5" s="7" t="str">
        <f t="shared" si="17"/>
        <v>1111</v>
      </c>
      <c r="V5" s="7" t="str">
        <f t="shared" si="18"/>
        <v>1111</v>
      </c>
      <c r="W5" s="7" t="str">
        <f t="shared" si="19"/>
        <v>1111</v>
      </c>
      <c r="X5" s="7" t="str">
        <f t="shared" si="20"/>
        <v>1111</v>
      </c>
      <c r="Y5" s="7" t="str">
        <f t="shared" si="21"/>
        <v>1111</v>
      </c>
      <c r="Z5" s="7" t="str">
        <f t="shared" si="22"/>
        <v>1111</v>
      </c>
      <c r="AA5" s="10" t="str">
        <f t="shared" si="23"/>
        <v>1111</v>
      </c>
    </row>
    <row r="6" spans="1:27" x14ac:dyDescent="0.25">
      <c r="A6" s="6" t="s">
        <v>4</v>
      </c>
      <c r="B6" s="7" t="str">
        <f t="shared" si="0"/>
        <v>801.4000.0000–801.7FFF.FFFF</v>
      </c>
      <c r="C6" s="7" t="str">
        <f t="shared" si="1"/>
        <v>801.4000.0000</v>
      </c>
      <c r="D6" s="7" t="str">
        <f t="shared" si="2"/>
        <v>801.7FFF.FFFF</v>
      </c>
      <c r="E6" s="7" t="str">
        <f t="shared" si="24"/>
        <v>1000</v>
      </c>
      <c r="F6" s="7" t="str">
        <f t="shared" si="3"/>
        <v>0000</v>
      </c>
      <c r="G6" s="6" t="str">
        <f t="shared" si="4"/>
        <v>0001</v>
      </c>
      <c r="H6" s="8" t="str">
        <f t="shared" si="5"/>
        <v>0100</v>
      </c>
      <c r="I6" s="10" t="str">
        <f t="shared" si="6"/>
        <v>0000</v>
      </c>
      <c r="J6" s="7" t="str">
        <f t="shared" si="7"/>
        <v>0000</v>
      </c>
      <c r="K6" s="7" t="str">
        <f t="shared" si="8"/>
        <v>0000</v>
      </c>
      <c r="L6" s="7" t="str">
        <f t="shared" si="9"/>
        <v>0000</v>
      </c>
      <c r="M6" s="7" t="str">
        <f t="shared" si="10"/>
        <v>0000</v>
      </c>
      <c r="N6" s="7" t="str">
        <f t="shared" si="11"/>
        <v>0000</v>
      </c>
      <c r="O6" s="7" t="str">
        <f t="shared" si="12"/>
        <v>0000</v>
      </c>
      <c r="P6" s="9" t="s">
        <v>25</v>
      </c>
      <c r="Q6" s="7" t="str">
        <f t="shared" si="13"/>
        <v>1000</v>
      </c>
      <c r="R6" s="7" t="str">
        <f t="shared" si="14"/>
        <v>0000</v>
      </c>
      <c r="S6" s="7" t="str">
        <f t="shared" si="15"/>
        <v>0001</v>
      </c>
      <c r="T6" s="8" t="str">
        <f t="shared" si="16"/>
        <v>0111</v>
      </c>
      <c r="U6" s="7" t="str">
        <f t="shared" si="17"/>
        <v>1111</v>
      </c>
      <c r="V6" s="7" t="str">
        <f t="shared" si="18"/>
        <v>1111</v>
      </c>
      <c r="W6" s="7" t="str">
        <f t="shared" si="19"/>
        <v>1111</v>
      </c>
      <c r="X6" s="7" t="str">
        <f t="shared" si="20"/>
        <v>1111</v>
      </c>
      <c r="Y6" s="7" t="str">
        <f t="shared" si="21"/>
        <v>1111</v>
      </c>
      <c r="Z6" s="7" t="str">
        <f t="shared" si="22"/>
        <v>1111</v>
      </c>
      <c r="AA6" s="10" t="str">
        <f t="shared" si="23"/>
        <v>1111</v>
      </c>
    </row>
    <row r="7" spans="1:27" x14ac:dyDescent="0.25">
      <c r="A7" s="6" t="s">
        <v>5</v>
      </c>
      <c r="B7" s="7" t="str">
        <f t="shared" si="0"/>
        <v>801.8000.0000–801.8FFF.FFFF</v>
      </c>
      <c r="C7" s="7" t="str">
        <f t="shared" si="1"/>
        <v>801.8000.0000</v>
      </c>
      <c r="D7" s="7" t="str">
        <f t="shared" si="2"/>
        <v>801.8FFF.FFFF</v>
      </c>
      <c r="E7" s="7" t="str">
        <f t="shared" si="24"/>
        <v>1000</v>
      </c>
      <c r="F7" s="7" t="str">
        <f t="shared" si="3"/>
        <v>0000</v>
      </c>
      <c r="G7" s="6" t="str">
        <f t="shared" si="4"/>
        <v>0001</v>
      </c>
      <c r="H7" s="8" t="str">
        <f t="shared" si="5"/>
        <v>1000</v>
      </c>
      <c r="I7" s="10" t="str">
        <f t="shared" si="6"/>
        <v>0000</v>
      </c>
      <c r="J7" s="7" t="str">
        <f t="shared" si="7"/>
        <v>0000</v>
      </c>
      <c r="K7" s="7" t="str">
        <f t="shared" si="8"/>
        <v>0000</v>
      </c>
      <c r="L7" s="7" t="str">
        <f t="shared" si="9"/>
        <v>0000</v>
      </c>
      <c r="M7" s="7" t="str">
        <f t="shared" si="10"/>
        <v>0000</v>
      </c>
      <c r="N7" s="7" t="str">
        <f t="shared" si="11"/>
        <v>0000</v>
      </c>
      <c r="O7" s="7" t="str">
        <f t="shared" si="12"/>
        <v>0000</v>
      </c>
      <c r="P7" s="9" t="s">
        <v>25</v>
      </c>
      <c r="Q7" s="7" t="str">
        <f t="shared" si="13"/>
        <v>1000</v>
      </c>
      <c r="R7" s="7" t="str">
        <f t="shared" si="14"/>
        <v>0000</v>
      </c>
      <c r="S7" s="7" t="str">
        <f t="shared" si="15"/>
        <v>0001</v>
      </c>
      <c r="T7" s="8" t="str">
        <f t="shared" si="16"/>
        <v>1000</v>
      </c>
      <c r="U7" s="7" t="str">
        <f t="shared" si="17"/>
        <v>1111</v>
      </c>
      <c r="V7" s="7" t="str">
        <f t="shared" si="18"/>
        <v>1111</v>
      </c>
      <c r="W7" s="7" t="str">
        <f t="shared" si="19"/>
        <v>1111</v>
      </c>
      <c r="X7" s="7" t="str">
        <f t="shared" si="20"/>
        <v>1111</v>
      </c>
      <c r="Y7" s="7" t="str">
        <f t="shared" si="21"/>
        <v>1111</v>
      </c>
      <c r="Z7" s="7" t="str">
        <f t="shared" si="22"/>
        <v>1111</v>
      </c>
      <c r="AA7" s="10" t="str">
        <f t="shared" si="23"/>
        <v>1111</v>
      </c>
    </row>
    <row r="8" spans="1:27" x14ac:dyDescent="0.25">
      <c r="A8" s="6" t="s">
        <v>6</v>
      </c>
      <c r="B8" s="7" t="str">
        <f t="shared" si="0"/>
        <v>801.9000.0000–801.9FFF.FFFF</v>
      </c>
      <c r="C8" s="7" t="str">
        <f t="shared" si="1"/>
        <v>801.9000.0000</v>
      </c>
      <c r="D8" s="7" t="str">
        <f t="shared" si="2"/>
        <v>801.9FFF.FFFF</v>
      </c>
      <c r="E8" s="7" t="str">
        <f t="shared" si="24"/>
        <v>1000</v>
      </c>
      <c r="F8" s="7" t="str">
        <f t="shared" si="3"/>
        <v>0000</v>
      </c>
      <c r="G8" s="6" t="str">
        <f t="shared" si="4"/>
        <v>0001</v>
      </c>
      <c r="H8" s="8" t="str">
        <f t="shared" si="5"/>
        <v>1001</v>
      </c>
      <c r="I8" s="10" t="str">
        <f t="shared" si="6"/>
        <v>0000</v>
      </c>
      <c r="J8" s="7" t="str">
        <f t="shared" si="7"/>
        <v>0000</v>
      </c>
      <c r="K8" s="7" t="str">
        <f t="shared" si="8"/>
        <v>0000</v>
      </c>
      <c r="L8" s="7" t="str">
        <f t="shared" si="9"/>
        <v>0000</v>
      </c>
      <c r="M8" s="7" t="str">
        <f t="shared" si="10"/>
        <v>0000</v>
      </c>
      <c r="N8" s="7" t="str">
        <f t="shared" si="11"/>
        <v>0000</v>
      </c>
      <c r="O8" s="7" t="str">
        <f t="shared" si="12"/>
        <v>0000</v>
      </c>
      <c r="P8" s="9" t="s">
        <v>25</v>
      </c>
      <c r="Q8" s="7" t="str">
        <f t="shared" si="13"/>
        <v>1000</v>
      </c>
      <c r="R8" s="7" t="str">
        <f t="shared" si="14"/>
        <v>0000</v>
      </c>
      <c r="S8" s="7" t="str">
        <f t="shared" si="15"/>
        <v>0001</v>
      </c>
      <c r="T8" s="8" t="str">
        <f t="shared" si="16"/>
        <v>1001</v>
      </c>
      <c r="U8" s="7" t="str">
        <f t="shared" si="17"/>
        <v>1111</v>
      </c>
      <c r="V8" s="7" t="str">
        <f t="shared" si="18"/>
        <v>1111</v>
      </c>
      <c r="W8" s="7" t="str">
        <f t="shared" si="19"/>
        <v>1111</v>
      </c>
      <c r="X8" s="7" t="str">
        <f t="shared" si="20"/>
        <v>1111</v>
      </c>
      <c r="Y8" s="7" t="str">
        <f t="shared" si="21"/>
        <v>1111</v>
      </c>
      <c r="Z8" s="7" t="str">
        <f t="shared" si="22"/>
        <v>1111</v>
      </c>
      <c r="AA8" s="10" t="str">
        <f t="shared" si="23"/>
        <v>1111</v>
      </c>
    </row>
    <row r="9" spans="1:27" x14ac:dyDescent="0.25">
      <c r="A9" s="6" t="s">
        <v>7</v>
      </c>
      <c r="B9" s="7" t="str">
        <f t="shared" si="0"/>
        <v>801.A000.0000–801.AFFF.FFFF</v>
      </c>
      <c r="C9" s="7" t="str">
        <f t="shared" si="1"/>
        <v>801.A000.0000</v>
      </c>
      <c r="D9" s="7" t="str">
        <f t="shared" si="2"/>
        <v>801.AFFF.FFFF</v>
      </c>
      <c r="E9" s="7" t="str">
        <f t="shared" si="24"/>
        <v>1000</v>
      </c>
      <c r="F9" s="7" t="str">
        <f t="shared" si="3"/>
        <v>0000</v>
      </c>
      <c r="G9" s="6" t="str">
        <f t="shared" si="4"/>
        <v>0001</v>
      </c>
      <c r="H9" s="8" t="str">
        <f t="shared" si="5"/>
        <v>1010</v>
      </c>
      <c r="I9" s="10" t="str">
        <f t="shared" si="6"/>
        <v>0000</v>
      </c>
      <c r="J9" s="7" t="str">
        <f t="shared" si="7"/>
        <v>0000</v>
      </c>
      <c r="K9" s="7" t="str">
        <f t="shared" si="8"/>
        <v>0000</v>
      </c>
      <c r="L9" s="7" t="str">
        <f t="shared" si="9"/>
        <v>0000</v>
      </c>
      <c r="M9" s="7" t="str">
        <f t="shared" si="10"/>
        <v>0000</v>
      </c>
      <c r="N9" s="7" t="str">
        <f t="shared" si="11"/>
        <v>0000</v>
      </c>
      <c r="O9" s="7" t="str">
        <f t="shared" si="12"/>
        <v>0000</v>
      </c>
      <c r="P9" s="9" t="s">
        <v>25</v>
      </c>
      <c r="Q9" s="7" t="str">
        <f t="shared" si="13"/>
        <v>1000</v>
      </c>
      <c r="R9" s="7" t="str">
        <f t="shared" si="14"/>
        <v>0000</v>
      </c>
      <c r="S9" s="7" t="str">
        <f t="shared" si="15"/>
        <v>0001</v>
      </c>
      <c r="T9" s="8" t="str">
        <f t="shared" si="16"/>
        <v>1010</v>
      </c>
      <c r="U9" s="7" t="str">
        <f t="shared" si="17"/>
        <v>1111</v>
      </c>
      <c r="V9" s="7" t="str">
        <f t="shared" si="18"/>
        <v>1111</v>
      </c>
      <c r="W9" s="7" t="str">
        <f t="shared" si="19"/>
        <v>1111</v>
      </c>
      <c r="X9" s="7" t="str">
        <f t="shared" si="20"/>
        <v>1111</v>
      </c>
      <c r="Y9" s="7" t="str">
        <f t="shared" si="21"/>
        <v>1111</v>
      </c>
      <c r="Z9" s="7" t="str">
        <f t="shared" si="22"/>
        <v>1111</v>
      </c>
      <c r="AA9" s="10" t="str">
        <f t="shared" si="23"/>
        <v>1111</v>
      </c>
    </row>
    <row r="10" spans="1:27" x14ac:dyDescent="0.25">
      <c r="A10" s="6" t="s">
        <v>8</v>
      </c>
      <c r="B10" s="7" t="str">
        <f t="shared" si="0"/>
        <v>801.B000.0000–801.BFFF.FFFF</v>
      </c>
      <c r="C10" s="7" t="str">
        <f t="shared" si="1"/>
        <v>801.B000.0000</v>
      </c>
      <c r="D10" s="7" t="str">
        <f t="shared" si="2"/>
        <v>801.BFFF.FFFF</v>
      </c>
      <c r="E10" s="7" t="str">
        <f t="shared" si="24"/>
        <v>1000</v>
      </c>
      <c r="F10" s="7" t="str">
        <f t="shared" si="3"/>
        <v>0000</v>
      </c>
      <c r="G10" s="6" t="str">
        <f t="shared" si="4"/>
        <v>0001</v>
      </c>
      <c r="H10" s="8" t="str">
        <f t="shared" si="5"/>
        <v>1011</v>
      </c>
      <c r="I10" s="10" t="str">
        <f t="shared" si="6"/>
        <v>0000</v>
      </c>
      <c r="J10" s="7" t="str">
        <f t="shared" si="7"/>
        <v>0000</v>
      </c>
      <c r="K10" s="7" t="str">
        <f t="shared" si="8"/>
        <v>0000</v>
      </c>
      <c r="L10" s="7" t="str">
        <f t="shared" si="9"/>
        <v>0000</v>
      </c>
      <c r="M10" s="7" t="str">
        <f t="shared" si="10"/>
        <v>0000</v>
      </c>
      <c r="N10" s="7" t="str">
        <f t="shared" si="11"/>
        <v>0000</v>
      </c>
      <c r="O10" s="7" t="str">
        <f t="shared" si="12"/>
        <v>0000</v>
      </c>
      <c r="P10" s="9" t="s">
        <v>25</v>
      </c>
      <c r="Q10" s="7" t="str">
        <f t="shared" si="13"/>
        <v>1000</v>
      </c>
      <c r="R10" s="7" t="str">
        <f t="shared" si="14"/>
        <v>0000</v>
      </c>
      <c r="S10" s="7" t="str">
        <f t="shared" si="15"/>
        <v>0001</v>
      </c>
      <c r="T10" s="8" t="str">
        <f t="shared" si="16"/>
        <v>1011</v>
      </c>
      <c r="U10" s="7" t="str">
        <f t="shared" si="17"/>
        <v>1111</v>
      </c>
      <c r="V10" s="7" t="str">
        <f t="shared" si="18"/>
        <v>1111</v>
      </c>
      <c r="W10" s="7" t="str">
        <f t="shared" si="19"/>
        <v>1111</v>
      </c>
      <c r="X10" s="7" t="str">
        <f t="shared" si="20"/>
        <v>1111</v>
      </c>
      <c r="Y10" s="7" t="str">
        <f t="shared" si="21"/>
        <v>1111</v>
      </c>
      <c r="Z10" s="7" t="str">
        <f t="shared" si="22"/>
        <v>1111</v>
      </c>
      <c r="AA10" s="10" t="str">
        <f t="shared" si="23"/>
        <v>1111</v>
      </c>
    </row>
    <row r="11" spans="1:27" x14ac:dyDescent="0.25">
      <c r="A11" s="6" t="s">
        <v>9</v>
      </c>
      <c r="B11" s="7" t="str">
        <f t="shared" si="0"/>
        <v>801.C000.0000–801.EFFF.FFFF</v>
      </c>
      <c r="C11" s="7" t="str">
        <f t="shared" si="1"/>
        <v>801.C000.0000</v>
      </c>
      <c r="D11" s="7" t="str">
        <f t="shared" si="2"/>
        <v>801.EFFF.FFFF</v>
      </c>
      <c r="E11" s="7" t="str">
        <f t="shared" si="24"/>
        <v>1000</v>
      </c>
      <c r="F11" s="7" t="str">
        <f t="shared" si="3"/>
        <v>0000</v>
      </c>
      <c r="G11" s="6" t="str">
        <f t="shared" si="4"/>
        <v>0001</v>
      </c>
      <c r="H11" s="8" t="str">
        <f t="shared" si="5"/>
        <v>1100</v>
      </c>
      <c r="I11" s="10" t="str">
        <f t="shared" si="6"/>
        <v>0000</v>
      </c>
      <c r="J11" s="7" t="str">
        <f t="shared" si="7"/>
        <v>0000</v>
      </c>
      <c r="K11" s="7" t="str">
        <f t="shared" si="8"/>
        <v>0000</v>
      </c>
      <c r="L11" s="7" t="str">
        <f t="shared" si="9"/>
        <v>0000</v>
      </c>
      <c r="M11" s="7" t="str">
        <f t="shared" si="10"/>
        <v>0000</v>
      </c>
      <c r="N11" s="7" t="str">
        <f t="shared" si="11"/>
        <v>0000</v>
      </c>
      <c r="O11" s="7" t="str">
        <f t="shared" si="12"/>
        <v>0000</v>
      </c>
      <c r="P11" s="9" t="s">
        <v>25</v>
      </c>
      <c r="Q11" s="7" t="str">
        <f t="shared" si="13"/>
        <v>1000</v>
      </c>
      <c r="R11" s="7" t="str">
        <f t="shared" si="14"/>
        <v>0000</v>
      </c>
      <c r="S11" s="7" t="str">
        <f t="shared" si="15"/>
        <v>0001</v>
      </c>
      <c r="T11" s="8" t="str">
        <f t="shared" si="16"/>
        <v>1110</v>
      </c>
      <c r="U11" s="7" t="str">
        <f t="shared" si="17"/>
        <v>1111</v>
      </c>
      <c r="V11" s="7" t="str">
        <f t="shared" si="18"/>
        <v>1111</v>
      </c>
      <c r="W11" s="7" t="str">
        <f t="shared" si="19"/>
        <v>1111</v>
      </c>
      <c r="X11" s="7" t="str">
        <f t="shared" si="20"/>
        <v>1111</v>
      </c>
      <c r="Y11" s="7" t="str">
        <f t="shared" si="21"/>
        <v>1111</v>
      </c>
      <c r="Z11" s="7" t="str">
        <f t="shared" si="22"/>
        <v>1111</v>
      </c>
      <c r="AA11" s="10" t="str">
        <f t="shared" si="23"/>
        <v>1111</v>
      </c>
    </row>
    <row r="12" spans="1:27" x14ac:dyDescent="0.25">
      <c r="A12" s="6" t="s">
        <v>10</v>
      </c>
      <c r="B12" s="7" t="str">
        <f t="shared" si="0"/>
        <v>801.F000.0000–801.F7FF.FFFF</v>
      </c>
      <c r="C12" s="7" t="str">
        <f t="shared" si="1"/>
        <v>801.F000.0000</v>
      </c>
      <c r="D12" s="7" t="str">
        <f t="shared" si="2"/>
        <v>801.F7FF.FFFF</v>
      </c>
      <c r="E12" s="7" t="str">
        <f t="shared" si="24"/>
        <v>1000</v>
      </c>
      <c r="F12" s="7" t="str">
        <f t="shared" si="3"/>
        <v>0000</v>
      </c>
      <c r="G12" s="6" t="str">
        <f t="shared" si="4"/>
        <v>0001</v>
      </c>
      <c r="H12" s="8" t="str">
        <f t="shared" si="5"/>
        <v>1111</v>
      </c>
      <c r="I12" s="22" t="str">
        <f t="shared" si="6"/>
        <v>0000</v>
      </c>
      <c r="J12" s="7" t="str">
        <f t="shared" si="7"/>
        <v>0000</v>
      </c>
      <c r="K12" s="7" t="str">
        <f t="shared" si="8"/>
        <v>0000</v>
      </c>
      <c r="L12" s="7" t="str">
        <f t="shared" si="9"/>
        <v>0000</v>
      </c>
      <c r="M12" s="7" t="str">
        <f t="shared" si="10"/>
        <v>0000</v>
      </c>
      <c r="N12" s="7" t="str">
        <f t="shared" si="11"/>
        <v>0000</v>
      </c>
      <c r="O12" s="7" t="str">
        <f t="shared" si="12"/>
        <v>0000</v>
      </c>
      <c r="P12" s="9" t="s">
        <v>25</v>
      </c>
      <c r="Q12" s="7" t="str">
        <f t="shared" si="13"/>
        <v>1000</v>
      </c>
      <c r="R12" s="7" t="str">
        <f t="shared" si="14"/>
        <v>0000</v>
      </c>
      <c r="S12" s="7" t="str">
        <f t="shared" si="15"/>
        <v>0001</v>
      </c>
      <c r="T12" s="8" t="str">
        <f t="shared" si="16"/>
        <v>1111</v>
      </c>
      <c r="U12" s="8" t="str">
        <f t="shared" si="17"/>
        <v>0111</v>
      </c>
      <c r="V12" s="7" t="str">
        <f t="shared" si="18"/>
        <v>1111</v>
      </c>
      <c r="W12" s="7" t="str">
        <f t="shared" si="19"/>
        <v>1111</v>
      </c>
      <c r="X12" s="7" t="str">
        <f t="shared" si="20"/>
        <v>1111</v>
      </c>
      <c r="Y12" s="7" t="str">
        <f t="shared" si="21"/>
        <v>1111</v>
      </c>
      <c r="Z12" s="7" t="str">
        <f t="shared" si="22"/>
        <v>1111</v>
      </c>
      <c r="AA12" s="10" t="str">
        <f t="shared" si="23"/>
        <v>1111</v>
      </c>
    </row>
    <row r="13" spans="1:27" x14ac:dyDescent="0.25">
      <c r="A13" s="6" t="s">
        <v>11</v>
      </c>
      <c r="B13" s="7" t="str">
        <f t="shared" si="0"/>
        <v>801.F800.0000–801.FBFF.FFFF</v>
      </c>
      <c r="C13" s="7" t="str">
        <f t="shared" si="1"/>
        <v>801.F800.0000</v>
      </c>
      <c r="D13" s="7" t="str">
        <f t="shared" si="2"/>
        <v>801.FBFF.FFFF</v>
      </c>
      <c r="E13" s="7" t="str">
        <f t="shared" si="24"/>
        <v>1000</v>
      </c>
      <c r="F13" s="7" t="str">
        <f t="shared" si="3"/>
        <v>0000</v>
      </c>
      <c r="G13" s="6" t="str">
        <f t="shared" si="4"/>
        <v>0001</v>
      </c>
      <c r="H13" s="7" t="str">
        <f t="shared" si="5"/>
        <v>1111</v>
      </c>
      <c r="I13" s="22" t="str">
        <f t="shared" si="6"/>
        <v>1000</v>
      </c>
      <c r="J13" s="7" t="str">
        <f t="shared" si="7"/>
        <v>0000</v>
      </c>
      <c r="K13" s="7" t="str">
        <f t="shared" si="8"/>
        <v>0000</v>
      </c>
      <c r="L13" s="7" t="str">
        <f t="shared" si="9"/>
        <v>0000</v>
      </c>
      <c r="M13" s="7" t="str">
        <f t="shared" si="10"/>
        <v>0000</v>
      </c>
      <c r="N13" s="7" t="str">
        <f t="shared" si="11"/>
        <v>0000</v>
      </c>
      <c r="O13" s="7" t="str">
        <f t="shared" si="12"/>
        <v>0000</v>
      </c>
      <c r="P13" s="9" t="s">
        <v>25</v>
      </c>
      <c r="Q13" s="7" t="str">
        <f t="shared" si="13"/>
        <v>1000</v>
      </c>
      <c r="R13" s="7" t="str">
        <f t="shared" si="14"/>
        <v>0000</v>
      </c>
      <c r="S13" s="7" t="str">
        <f t="shared" si="15"/>
        <v>0001</v>
      </c>
      <c r="T13" s="7" t="str">
        <f t="shared" si="16"/>
        <v>1111</v>
      </c>
      <c r="U13" s="8" t="str">
        <f t="shared" si="17"/>
        <v>1011</v>
      </c>
      <c r="V13" s="7" t="str">
        <f t="shared" si="18"/>
        <v>1111</v>
      </c>
      <c r="W13" s="7" t="str">
        <f t="shared" si="19"/>
        <v>1111</v>
      </c>
      <c r="X13" s="7" t="str">
        <f t="shared" si="20"/>
        <v>1111</v>
      </c>
      <c r="Y13" s="7" t="str">
        <f t="shared" si="21"/>
        <v>1111</v>
      </c>
      <c r="Z13" s="7" t="str">
        <f t="shared" si="22"/>
        <v>1111</v>
      </c>
      <c r="AA13" s="10" t="str">
        <f t="shared" si="23"/>
        <v>1111</v>
      </c>
    </row>
    <row r="14" spans="1:27" x14ac:dyDescent="0.25">
      <c r="A14" s="6" t="s">
        <v>12</v>
      </c>
      <c r="B14" s="7" t="str">
        <f t="shared" si="0"/>
        <v>801.FC00.0000–801.FDFF.FFFF</v>
      </c>
      <c r="C14" s="7" t="str">
        <f t="shared" si="1"/>
        <v>801.FC00.0000</v>
      </c>
      <c r="D14" s="7" t="str">
        <f t="shared" si="2"/>
        <v>801.FDFF.FFFF</v>
      </c>
      <c r="E14" s="7" t="str">
        <f t="shared" si="24"/>
        <v>1000</v>
      </c>
      <c r="F14" s="7" t="str">
        <f t="shared" si="3"/>
        <v>0000</v>
      </c>
      <c r="G14" s="6" t="str">
        <f t="shared" si="4"/>
        <v>0001</v>
      </c>
      <c r="H14" s="7" t="str">
        <f t="shared" si="5"/>
        <v>1111</v>
      </c>
      <c r="I14" s="22" t="str">
        <f t="shared" si="6"/>
        <v>1100</v>
      </c>
      <c r="J14" s="7" t="str">
        <f t="shared" si="7"/>
        <v>0000</v>
      </c>
      <c r="K14" s="7" t="str">
        <f t="shared" si="8"/>
        <v>0000</v>
      </c>
      <c r="L14" s="7" t="str">
        <f t="shared" si="9"/>
        <v>0000</v>
      </c>
      <c r="M14" s="7" t="str">
        <f t="shared" si="10"/>
        <v>0000</v>
      </c>
      <c r="N14" s="7" t="str">
        <f t="shared" si="11"/>
        <v>0000</v>
      </c>
      <c r="O14" s="7" t="str">
        <f t="shared" si="12"/>
        <v>0000</v>
      </c>
      <c r="P14" s="9" t="s">
        <v>25</v>
      </c>
      <c r="Q14" s="7" t="str">
        <f t="shared" si="13"/>
        <v>1000</v>
      </c>
      <c r="R14" s="7" t="str">
        <f t="shared" si="14"/>
        <v>0000</v>
      </c>
      <c r="S14" s="7" t="str">
        <f t="shared" si="15"/>
        <v>0001</v>
      </c>
      <c r="T14" s="7" t="str">
        <f t="shared" si="16"/>
        <v>1111</v>
      </c>
      <c r="U14" s="8" t="str">
        <f t="shared" si="17"/>
        <v>1101</v>
      </c>
      <c r="V14" s="7" t="str">
        <f t="shared" si="18"/>
        <v>1111</v>
      </c>
      <c r="W14" s="7" t="str">
        <f t="shared" si="19"/>
        <v>1111</v>
      </c>
      <c r="X14" s="7" t="str">
        <f t="shared" si="20"/>
        <v>1111</v>
      </c>
      <c r="Y14" s="7" t="str">
        <f t="shared" si="21"/>
        <v>1111</v>
      </c>
      <c r="Z14" s="7" t="str">
        <f t="shared" si="22"/>
        <v>1111</v>
      </c>
      <c r="AA14" s="10" t="str">
        <f t="shared" si="23"/>
        <v>1111</v>
      </c>
    </row>
    <row r="15" spans="1:27" x14ac:dyDescent="0.25">
      <c r="A15" s="6" t="s">
        <v>13</v>
      </c>
      <c r="B15" s="7" t="str">
        <f t="shared" si="0"/>
        <v>801.FE00.0000–801.FEFF.FFFF</v>
      </c>
      <c r="C15" s="7" t="str">
        <f t="shared" si="1"/>
        <v>801.FE00.0000</v>
      </c>
      <c r="D15" s="7" t="str">
        <f t="shared" si="2"/>
        <v>801.FEFF.FFFF</v>
      </c>
      <c r="E15" s="7" t="str">
        <f t="shared" si="24"/>
        <v>1000</v>
      </c>
      <c r="F15" s="7" t="str">
        <f t="shared" si="3"/>
        <v>0000</v>
      </c>
      <c r="G15" s="6" t="str">
        <f t="shared" si="4"/>
        <v>0001</v>
      </c>
      <c r="H15" s="7" t="str">
        <f t="shared" si="5"/>
        <v>1111</v>
      </c>
      <c r="I15" s="22" t="str">
        <f t="shared" si="6"/>
        <v>1110</v>
      </c>
      <c r="J15" s="7" t="str">
        <f t="shared" si="7"/>
        <v>0000</v>
      </c>
      <c r="K15" s="7" t="str">
        <f t="shared" si="8"/>
        <v>0000</v>
      </c>
      <c r="L15" s="7" t="str">
        <f t="shared" si="9"/>
        <v>0000</v>
      </c>
      <c r="M15" s="7" t="str">
        <f t="shared" si="10"/>
        <v>0000</v>
      </c>
      <c r="N15" s="7" t="str">
        <f t="shared" si="11"/>
        <v>0000</v>
      </c>
      <c r="O15" s="7" t="str">
        <f t="shared" si="12"/>
        <v>0000</v>
      </c>
      <c r="P15" s="9" t="s">
        <v>25</v>
      </c>
      <c r="Q15" s="7" t="str">
        <f t="shared" si="13"/>
        <v>1000</v>
      </c>
      <c r="R15" s="7" t="str">
        <f t="shared" si="14"/>
        <v>0000</v>
      </c>
      <c r="S15" s="7" t="str">
        <f t="shared" si="15"/>
        <v>0001</v>
      </c>
      <c r="T15" s="7" t="str">
        <f t="shared" si="16"/>
        <v>1111</v>
      </c>
      <c r="U15" s="8" t="str">
        <f t="shared" si="17"/>
        <v>1110</v>
      </c>
      <c r="V15" s="7" t="str">
        <f t="shared" si="18"/>
        <v>1111</v>
      </c>
      <c r="W15" s="7" t="str">
        <f t="shared" si="19"/>
        <v>1111</v>
      </c>
      <c r="X15" s="7" t="str">
        <f t="shared" si="20"/>
        <v>1111</v>
      </c>
      <c r="Y15" s="7" t="str">
        <f t="shared" si="21"/>
        <v>1111</v>
      </c>
      <c r="Z15" s="7" t="str">
        <f t="shared" si="22"/>
        <v>1111</v>
      </c>
      <c r="AA15" s="10" t="str">
        <f t="shared" si="23"/>
        <v>1111</v>
      </c>
    </row>
    <row r="16" spans="1:27" x14ac:dyDescent="0.25">
      <c r="A16" s="6" t="s">
        <v>14</v>
      </c>
      <c r="B16" s="7" t="str">
        <f t="shared" si="0"/>
        <v>801.FF00.0000–801.FFFF.FFFF</v>
      </c>
      <c r="C16" s="7" t="str">
        <f t="shared" si="1"/>
        <v>801.FF00.0000</v>
      </c>
      <c r="D16" s="7" t="str">
        <f t="shared" si="2"/>
        <v>801.FFFF.FFFF</v>
      </c>
      <c r="E16" s="7" t="str">
        <f t="shared" si="24"/>
        <v>1000</v>
      </c>
      <c r="F16" s="7" t="str">
        <f t="shared" si="3"/>
        <v>0000</v>
      </c>
      <c r="G16" s="6" t="str">
        <f t="shared" si="4"/>
        <v>0001</v>
      </c>
      <c r="H16" s="7" t="str">
        <f t="shared" si="5"/>
        <v>1111</v>
      </c>
      <c r="I16" s="22" t="str">
        <f t="shared" si="6"/>
        <v>1111</v>
      </c>
      <c r="J16" s="7" t="str">
        <f t="shared" si="7"/>
        <v>0000</v>
      </c>
      <c r="K16" s="7" t="str">
        <f t="shared" si="8"/>
        <v>0000</v>
      </c>
      <c r="L16" s="7" t="str">
        <f t="shared" si="9"/>
        <v>0000</v>
      </c>
      <c r="M16" s="7" t="str">
        <f t="shared" si="10"/>
        <v>0000</v>
      </c>
      <c r="N16" s="7" t="str">
        <f t="shared" si="11"/>
        <v>0000</v>
      </c>
      <c r="O16" s="7" t="str">
        <f t="shared" si="12"/>
        <v>0000</v>
      </c>
      <c r="P16" s="9" t="s">
        <v>25</v>
      </c>
      <c r="Q16" s="7" t="str">
        <f t="shared" si="13"/>
        <v>1000</v>
      </c>
      <c r="R16" s="7" t="str">
        <f t="shared" si="14"/>
        <v>0000</v>
      </c>
      <c r="S16" s="7" t="str">
        <f t="shared" si="15"/>
        <v>0001</v>
      </c>
      <c r="T16" s="7" t="str">
        <f t="shared" si="16"/>
        <v>1111</v>
      </c>
      <c r="U16" s="8" t="str">
        <f t="shared" si="17"/>
        <v>1111</v>
      </c>
      <c r="V16" s="7" t="str">
        <f t="shared" si="18"/>
        <v>1111</v>
      </c>
      <c r="W16" s="7" t="str">
        <f t="shared" si="19"/>
        <v>1111</v>
      </c>
      <c r="X16" s="7" t="str">
        <f t="shared" si="20"/>
        <v>1111</v>
      </c>
      <c r="Y16" s="7" t="str">
        <f t="shared" si="21"/>
        <v>1111</v>
      </c>
      <c r="Z16" s="7" t="str">
        <f t="shared" si="22"/>
        <v>1111</v>
      </c>
      <c r="AA16" s="10" t="str">
        <f t="shared" si="23"/>
        <v>1111</v>
      </c>
    </row>
    <row r="17" spans="1:27" x14ac:dyDescent="0.25">
      <c r="A17" s="6" t="s">
        <v>15</v>
      </c>
      <c r="B17" s="7" t="str">
        <f t="shared" si="0"/>
        <v>802.0000.0000–802.FFFF.FFFF</v>
      </c>
      <c r="C17" s="7" t="str">
        <f t="shared" si="1"/>
        <v>802.0000.0000</v>
      </c>
      <c r="D17" s="7" t="str">
        <f t="shared" si="2"/>
        <v>802.FFFF.FFFF</v>
      </c>
      <c r="E17" s="7" t="str">
        <f t="shared" si="24"/>
        <v>1000</v>
      </c>
      <c r="F17" s="7" t="str">
        <f t="shared" si="3"/>
        <v>0000</v>
      </c>
      <c r="G17" s="21" t="str">
        <f t="shared" si="4"/>
        <v>0010</v>
      </c>
      <c r="H17" s="8" t="str">
        <f t="shared" si="5"/>
        <v>0000</v>
      </c>
      <c r="I17" s="22" t="str">
        <f t="shared" si="6"/>
        <v>0000</v>
      </c>
      <c r="J17" s="7" t="str">
        <f t="shared" si="7"/>
        <v>0000</v>
      </c>
      <c r="K17" s="7" t="str">
        <f t="shared" si="8"/>
        <v>0000</v>
      </c>
      <c r="L17" s="7" t="str">
        <f t="shared" si="9"/>
        <v>0000</v>
      </c>
      <c r="M17" s="7" t="str">
        <f t="shared" si="10"/>
        <v>0000</v>
      </c>
      <c r="N17" s="7" t="str">
        <f t="shared" si="11"/>
        <v>0000</v>
      </c>
      <c r="O17" s="7" t="str">
        <f t="shared" si="12"/>
        <v>0000</v>
      </c>
      <c r="P17" s="9" t="s">
        <v>25</v>
      </c>
      <c r="Q17" s="7" t="str">
        <f t="shared" si="13"/>
        <v>1000</v>
      </c>
      <c r="R17" s="7" t="str">
        <f t="shared" si="14"/>
        <v>0000</v>
      </c>
      <c r="S17" s="8" t="str">
        <f t="shared" si="15"/>
        <v>0010</v>
      </c>
      <c r="T17" s="7" t="str">
        <f t="shared" si="16"/>
        <v>1111</v>
      </c>
      <c r="U17" s="7" t="str">
        <f t="shared" si="17"/>
        <v>1111</v>
      </c>
      <c r="V17" s="7" t="str">
        <f t="shared" si="18"/>
        <v>1111</v>
      </c>
      <c r="W17" s="7" t="str">
        <f t="shared" si="19"/>
        <v>1111</v>
      </c>
      <c r="X17" s="7" t="str">
        <f t="shared" si="20"/>
        <v>1111</v>
      </c>
      <c r="Y17" s="7" t="str">
        <f t="shared" si="21"/>
        <v>1111</v>
      </c>
      <c r="Z17" s="7" t="str">
        <f t="shared" si="22"/>
        <v>1111</v>
      </c>
      <c r="AA17" s="10" t="str">
        <f t="shared" si="23"/>
        <v>1111</v>
      </c>
    </row>
    <row r="18" spans="1:27" x14ac:dyDescent="0.25">
      <c r="A18" s="6" t="s">
        <v>16</v>
      </c>
      <c r="B18" s="7" t="str">
        <f t="shared" si="0"/>
        <v>803.0000.0000–803.7FFF.FFFF</v>
      </c>
      <c r="C18" s="7" t="str">
        <f t="shared" si="1"/>
        <v>803.0000.0000</v>
      </c>
      <c r="D18" s="7" t="str">
        <f t="shared" si="2"/>
        <v>803.7FFF.FFFF</v>
      </c>
      <c r="E18" s="7" t="str">
        <f t="shared" si="24"/>
        <v>1000</v>
      </c>
      <c r="F18" s="7" t="str">
        <f t="shared" si="3"/>
        <v>0000</v>
      </c>
      <c r="G18" s="21" t="str">
        <f t="shared" si="4"/>
        <v>0011</v>
      </c>
      <c r="H18" s="8" t="str">
        <f t="shared" si="5"/>
        <v>0000</v>
      </c>
      <c r="I18" s="10" t="str">
        <f t="shared" si="6"/>
        <v>0000</v>
      </c>
      <c r="J18" s="7" t="str">
        <f t="shared" si="7"/>
        <v>0000</v>
      </c>
      <c r="K18" s="7" t="str">
        <f t="shared" si="8"/>
        <v>0000</v>
      </c>
      <c r="L18" s="7" t="str">
        <f t="shared" si="9"/>
        <v>0000</v>
      </c>
      <c r="M18" s="7" t="str">
        <f t="shared" si="10"/>
        <v>0000</v>
      </c>
      <c r="N18" s="7" t="str">
        <f t="shared" si="11"/>
        <v>0000</v>
      </c>
      <c r="O18" s="7" t="str">
        <f t="shared" si="12"/>
        <v>0000</v>
      </c>
      <c r="P18" s="9" t="s">
        <v>25</v>
      </c>
      <c r="Q18" s="7" t="str">
        <f t="shared" si="13"/>
        <v>1000</v>
      </c>
      <c r="R18" s="7" t="str">
        <f t="shared" si="14"/>
        <v>0000</v>
      </c>
      <c r="S18" s="8" t="str">
        <f t="shared" si="15"/>
        <v>0011</v>
      </c>
      <c r="T18" s="8" t="str">
        <f t="shared" si="16"/>
        <v>0111</v>
      </c>
      <c r="U18" s="7" t="str">
        <f t="shared" si="17"/>
        <v>1111</v>
      </c>
      <c r="V18" s="7" t="str">
        <f t="shared" si="18"/>
        <v>1111</v>
      </c>
      <c r="W18" s="7" t="str">
        <f t="shared" si="19"/>
        <v>1111</v>
      </c>
      <c r="X18" s="7" t="str">
        <f t="shared" si="20"/>
        <v>1111</v>
      </c>
      <c r="Y18" s="7" t="str">
        <f t="shared" si="21"/>
        <v>1111</v>
      </c>
      <c r="Z18" s="7" t="str">
        <f t="shared" si="22"/>
        <v>1111</v>
      </c>
      <c r="AA18" s="10" t="str">
        <f t="shared" si="23"/>
        <v>1111</v>
      </c>
    </row>
    <row r="19" spans="1:27" x14ac:dyDescent="0.25">
      <c r="A19" s="6" t="s">
        <v>17</v>
      </c>
      <c r="B19" s="7" t="str">
        <f t="shared" si="0"/>
        <v>803.8000.0000–803.8FFF.FFFF</v>
      </c>
      <c r="C19" s="7" t="str">
        <f t="shared" si="1"/>
        <v>803.8000.0000</v>
      </c>
      <c r="D19" s="7" t="str">
        <f t="shared" si="2"/>
        <v>803.8FFF.FFFF</v>
      </c>
      <c r="E19" s="7" t="str">
        <f t="shared" si="24"/>
        <v>1000</v>
      </c>
      <c r="F19" s="7" t="str">
        <f t="shared" si="3"/>
        <v>0000</v>
      </c>
      <c r="G19" s="6" t="str">
        <f t="shared" si="4"/>
        <v>0011</v>
      </c>
      <c r="H19" s="8" t="str">
        <f t="shared" si="5"/>
        <v>1000</v>
      </c>
      <c r="I19" s="10" t="str">
        <f t="shared" si="6"/>
        <v>0000</v>
      </c>
      <c r="J19" s="7" t="str">
        <f t="shared" si="7"/>
        <v>0000</v>
      </c>
      <c r="K19" s="7" t="str">
        <f t="shared" si="8"/>
        <v>0000</v>
      </c>
      <c r="L19" s="7" t="str">
        <f t="shared" si="9"/>
        <v>0000</v>
      </c>
      <c r="M19" s="7" t="str">
        <f t="shared" si="10"/>
        <v>0000</v>
      </c>
      <c r="N19" s="7" t="str">
        <f t="shared" si="11"/>
        <v>0000</v>
      </c>
      <c r="O19" s="7" t="str">
        <f t="shared" si="12"/>
        <v>0000</v>
      </c>
      <c r="P19" s="9" t="s">
        <v>25</v>
      </c>
      <c r="Q19" s="7" t="str">
        <f t="shared" si="13"/>
        <v>1000</v>
      </c>
      <c r="R19" s="7" t="str">
        <f t="shared" si="14"/>
        <v>0000</v>
      </c>
      <c r="S19" s="7" t="str">
        <f t="shared" si="15"/>
        <v>0011</v>
      </c>
      <c r="T19" s="8" t="str">
        <f t="shared" si="16"/>
        <v>1000</v>
      </c>
      <c r="U19" s="7" t="str">
        <f t="shared" si="17"/>
        <v>1111</v>
      </c>
      <c r="V19" s="7" t="str">
        <f t="shared" si="18"/>
        <v>1111</v>
      </c>
      <c r="W19" s="7" t="str">
        <f t="shared" si="19"/>
        <v>1111</v>
      </c>
      <c r="X19" s="7" t="str">
        <f t="shared" si="20"/>
        <v>1111</v>
      </c>
      <c r="Y19" s="7" t="str">
        <f t="shared" si="21"/>
        <v>1111</v>
      </c>
      <c r="Z19" s="7" t="str">
        <f t="shared" si="22"/>
        <v>1111</v>
      </c>
      <c r="AA19" s="10" t="str">
        <f t="shared" si="23"/>
        <v>1111</v>
      </c>
    </row>
    <row r="20" spans="1:27" x14ac:dyDescent="0.25">
      <c r="A20" s="6" t="s">
        <v>18</v>
      </c>
      <c r="B20" s="7" t="str">
        <f t="shared" si="0"/>
        <v>803.9000.0000–803.EFFF.FFFF</v>
      </c>
      <c r="C20" s="7" t="str">
        <f t="shared" si="1"/>
        <v>803.9000.0000</v>
      </c>
      <c r="D20" s="7" t="str">
        <f t="shared" si="2"/>
        <v>803.EFFF.FFFF</v>
      </c>
      <c r="E20" s="7" t="str">
        <f t="shared" si="24"/>
        <v>1000</v>
      </c>
      <c r="F20" s="7" t="str">
        <f t="shared" si="3"/>
        <v>0000</v>
      </c>
      <c r="G20" s="6" t="str">
        <f t="shared" si="4"/>
        <v>0011</v>
      </c>
      <c r="H20" s="8" t="str">
        <f t="shared" si="5"/>
        <v>1001</v>
      </c>
      <c r="I20" s="10" t="str">
        <f t="shared" si="6"/>
        <v>0000</v>
      </c>
      <c r="J20" s="7" t="str">
        <f t="shared" si="7"/>
        <v>0000</v>
      </c>
      <c r="K20" s="7" t="str">
        <f t="shared" si="8"/>
        <v>0000</v>
      </c>
      <c r="L20" s="7" t="str">
        <f t="shared" si="9"/>
        <v>0000</v>
      </c>
      <c r="M20" s="7" t="str">
        <f t="shared" si="10"/>
        <v>0000</v>
      </c>
      <c r="N20" s="7" t="str">
        <f t="shared" si="11"/>
        <v>0000</v>
      </c>
      <c r="O20" s="7" t="str">
        <f t="shared" si="12"/>
        <v>0000</v>
      </c>
      <c r="P20" s="9" t="s">
        <v>25</v>
      </c>
      <c r="Q20" s="7" t="str">
        <f t="shared" si="13"/>
        <v>1000</v>
      </c>
      <c r="R20" s="7" t="str">
        <f t="shared" si="14"/>
        <v>0000</v>
      </c>
      <c r="S20" s="7" t="str">
        <f t="shared" si="15"/>
        <v>0011</v>
      </c>
      <c r="T20" s="8" t="str">
        <f t="shared" si="16"/>
        <v>1110</v>
      </c>
      <c r="U20" s="7" t="str">
        <f t="shared" si="17"/>
        <v>1111</v>
      </c>
      <c r="V20" s="7" t="str">
        <f t="shared" si="18"/>
        <v>1111</v>
      </c>
      <c r="W20" s="7" t="str">
        <f t="shared" si="19"/>
        <v>1111</v>
      </c>
      <c r="X20" s="7" t="str">
        <f t="shared" si="20"/>
        <v>1111</v>
      </c>
      <c r="Y20" s="7" t="str">
        <f t="shared" si="21"/>
        <v>1111</v>
      </c>
      <c r="Z20" s="7" t="str">
        <f t="shared" si="22"/>
        <v>1111</v>
      </c>
      <c r="AA20" s="10" t="str">
        <f t="shared" si="23"/>
        <v>1111</v>
      </c>
    </row>
    <row r="21" spans="1:27" x14ac:dyDescent="0.25">
      <c r="A21" s="6" t="s">
        <v>19</v>
      </c>
      <c r="B21" s="7" t="str">
        <f t="shared" si="0"/>
        <v>803.F000.0000–803.F7FF.FFFF</v>
      </c>
      <c r="C21" s="7" t="str">
        <f t="shared" si="1"/>
        <v>803.F000.0000</v>
      </c>
      <c r="D21" s="7" t="str">
        <f t="shared" si="2"/>
        <v>803.F7FF.FFFF</v>
      </c>
      <c r="E21" s="7" t="str">
        <f t="shared" si="24"/>
        <v>1000</v>
      </c>
      <c r="F21" s="7" t="str">
        <f t="shared" si="3"/>
        <v>0000</v>
      </c>
      <c r="G21" s="6" t="str">
        <f t="shared" si="4"/>
        <v>0011</v>
      </c>
      <c r="H21" s="8" t="str">
        <f t="shared" si="5"/>
        <v>1111</v>
      </c>
      <c r="I21" s="22" t="str">
        <f t="shared" si="6"/>
        <v>0000</v>
      </c>
      <c r="J21" s="7" t="str">
        <f t="shared" si="7"/>
        <v>0000</v>
      </c>
      <c r="K21" s="7" t="str">
        <f t="shared" si="8"/>
        <v>0000</v>
      </c>
      <c r="L21" s="7" t="str">
        <f t="shared" si="9"/>
        <v>0000</v>
      </c>
      <c r="M21" s="7" t="str">
        <f t="shared" si="10"/>
        <v>0000</v>
      </c>
      <c r="N21" s="7" t="str">
        <f t="shared" si="11"/>
        <v>0000</v>
      </c>
      <c r="O21" s="7" t="str">
        <f t="shared" si="12"/>
        <v>0000</v>
      </c>
      <c r="P21" s="9" t="s">
        <v>25</v>
      </c>
      <c r="Q21" s="7" t="str">
        <f t="shared" si="13"/>
        <v>1000</v>
      </c>
      <c r="R21" s="7" t="str">
        <f t="shared" si="14"/>
        <v>0000</v>
      </c>
      <c r="S21" s="7" t="str">
        <f t="shared" si="15"/>
        <v>0011</v>
      </c>
      <c r="T21" s="7" t="str">
        <f t="shared" si="16"/>
        <v>1111</v>
      </c>
      <c r="U21" s="8" t="str">
        <f t="shared" si="17"/>
        <v>0111</v>
      </c>
      <c r="V21" s="7" t="str">
        <f t="shared" si="18"/>
        <v>1111</v>
      </c>
      <c r="W21" s="7" t="str">
        <f t="shared" si="19"/>
        <v>1111</v>
      </c>
      <c r="X21" s="7" t="str">
        <f t="shared" si="20"/>
        <v>1111</v>
      </c>
      <c r="Y21" s="7" t="str">
        <f t="shared" si="21"/>
        <v>1111</v>
      </c>
      <c r="Z21" s="7" t="str">
        <f t="shared" si="22"/>
        <v>1111</v>
      </c>
      <c r="AA21" s="10" t="str">
        <f t="shared" si="23"/>
        <v>1111</v>
      </c>
    </row>
    <row r="22" spans="1:27" x14ac:dyDescent="0.25">
      <c r="A22" s="6" t="s">
        <v>20</v>
      </c>
      <c r="B22" s="7" t="str">
        <f t="shared" si="0"/>
        <v>803.F800.0000–803.FBFF.FFFF</v>
      </c>
      <c r="C22" s="7" t="str">
        <f t="shared" si="1"/>
        <v>803.F800.0000</v>
      </c>
      <c r="D22" s="7" t="str">
        <f t="shared" si="2"/>
        <v>803.FBFF.FFFF</v>
      </c>
      <c r="E22" s="7" t="str">
        <f t="shared" si="24"/>
        <v>1000</v>
      </c>
      <c r="F22" s="7" t="str">
        <f t="shared" si="3"/>
        <v>0000</v>
      </c>
      <c r="G22" s="6" t="str">
        <f t="shared" si="4"/>
        <v>0011</v>
      </c>
      <c r="H22" s="7" t="str">
        <f t="shared" si="5"/>
        <v>1111</v>
      </c>
      <c r="I22" s="22" t="str">
        <f t="shared" si="6"/>
        <v>1000</v>
      </c>
      <c r="J22" s="7" t="str">
        <f t="shared" si="7"/>
        <v>0000</v>
      </c>
      <c r="K22" s="7" t="str">
        <f t="shared" si="8"/>
        <v>0000</v>
      </c>
      <c r="L22" s="7" t="str">
        <f t="shared" si="9"/>
        <v>0000</v>
      </c>
      <c r="M22" s="7" t="str">
        <f t="shared" si="10"/>
        <v>0000</v>
      </c>
      <c r="N22" s="7" t="str">
        <f t="shared" si="11"/>
        <v>0000</v>
      </c>
      <c r="O22" s="7" t="str">
        <f t="shared" si="12"/>
        <v>0000</v>
      </c>
      <c r="P22" s="9" t="s">
        <v>25</v>
      </c>
      <c r="Q22" s="7" t="str">
        <f t="shared" si="13"/>
        <v>1000</v>
      </c>
      <c r="R22" s="7" t="str">
        <f t="shared" si="14"/>
        <v>0000</v>
      </c>
      <c r="S22" s="7" t="str">
        <f t="shared" si="15"/>
        <v>0011</v>
      </c>
      <c r="T22" s="7" t="str">
        <f t="shared" si="16"/>
        <v>1111</v>
      </c>
      <c r="U22" s="8" t="str">
        <f t="shared" si="17"/>
        <v>1011</v>
      </c>
      <c r="V22" s="7" t="str">
        <f t="shared" si="18"/>
        <v>1111</v>
      </c>
      <c r="W22" s="7" t="str">
        <f t="shared" si="19"/>
        <v>1111</v>
      </c>
      <c r="X22" s="7" t="str">
        <f t="shared" si="20"/>
        <v>1111</v>
      </c>
      <c r="Y22" s="7" t="str">
        <f t="shared" si="21"/>
        <v>1111</v>
      </c>
      <c r="Z22" s="7" t="str">
        <f t="shared" si="22"/>
        <v>1111</v>
      </c>
      <c r="AA22" s="10" t="str">
        <f t="shared" si="23"/>
        <v>1111</v>
      </c>
    </row>
    <row r="23" spans="1:27" x14ac:dyDescent="0.25">
      <c r="A23" s="6" t="s">
        <v>21</v>
      </c>
      <c r="B23" s="7" t="str">
        <f t="shared" si="0"/>
        <v>803.FC00.0000–803.FDFF.FFFF</v>
      </c>
      <c r="C23" s="7" t="str">
        <f t="shared" si="1"/>
        <v>803.FC00.0000</v>
      </c>
      <c r="D23" s="7" t="str">
        <f t="shared" si="2"/>
        <v>803.FDFF.FFFF</v>
      </c>
      <c r="E23" s="7" t="str">
        <f t="shared" si="24"/>
        <v>1000</v>
      </c>
      <c r="F23" s="7" t="str">
        <f t="shared" si="3"/>
        <v>0000</v>
      </c>
      <c r="G23" s="6" t="str">
        <f t="shared" si="4"/>
        <v>0011</v>
      </c>
      <c r="H23" s="7" t="str">
        <f t="shared" si="5"/>
        <v>1111</v>
      </c>
      <c r="I23" s="22" t="str">
        <f t="shared" si="6"/>
        <v>1100</v>
      </c>
      <c r="J23" s="7" t="str">
        <f t="shared" si="7"/>
        <v>0000</v>
      </c>
      <c r="K23" s="7" t="str">
        <f t="shared" si="8"/>
        <v>0000</v>
      </c>
      <c r="L23" s="7" t="str">
        <f t="shared" si="9"/>
        <v>0000</v>
      </c>
      <c r="M23" s="7" t="str">
        <f t="shared" si="10"/>
        <v>0000</v>
      </c>
      <c r="N23" s="7" t="str">
        <f t="shared" si="11"/>
        <v>0000</v>
      </c>
      <c r="O23" s="7" t="str">
        <f t="shared" si="12"/>
        <v>0000</v>
      </c>
      <c r="P23" s="9" t="s">
        <v>25</v>
      </c>
      <c r="Q23" s="7" t="str">
        <f t="shared" si="13"/>
        <v>1000</v>
      </c>
      <c r="R23" s="7" t="str">
        <f t="shared" si="14"/>
        <v>0000</v>
      </c>
      <c r="S23" s="7" t="str">
        <f t="shared" si="15"/>
        <v>0011</v>
      </c>
      <c r="T23" s="7" t="str">
        <f t="shared" si="16"/>
        <v>1111</v>
      </c>
      <c r="U23" s="8" t="str">
        <f t="shared" si="17"/>
        <v>1101</v>
      </c>
      <c r="V23" s="7" t="str">
        <f t="shared" si="18"/>
        <v>1111</v>
      </c>
      <c r="W23" s="7" t="str">
        <f t="shared" si="19"/>
        <v>1111</v>
      </c>
      <c r="X23" s="7" t="str">
        <f t="shared" si="20"/>
        <v>1111</v>
      </c>
      <c r="Y23" s="7" t="str">
        <f t="shared" si="21"/>
        <v>1111</v>
      </c>
      <c r="Z23" s="7" t="str">
        <f t="shared" si="22"/>
        <v>1111</v>
      </c>
      <c r="AA23" s="10" t="str">
        <f t="shared" si="23"/>
        <v>1111</v>
      </c>
    </row>
    <row r="24" spans="1:27" x14ac:dyDescent="0.25">
      <c r="A24" s="6" t="s">
        <v>22</v>
      </c>
      <c r="B24" s="7" t="str">
        <f t="shared" si="0"/>
        <v>803.FE00.0000–803.FEFF.FFFF</v>
      </c>
      <c r="C24" s="7" t="str">
        <f t="shared" si="1"/>
        <v>803.FE00.0000</v>
      </c>
      <c r="D24" s="7" t="str">
        <f t="shared" si="2"/>
        <v>803.FEFF.FFFF</v>
      </c>
      <c r="E24" s="7" t="str">
        <f t="shared" si="24"/>
        <v>1000</v>
      </c>
      <c r="F24" s="7" t="str">
        <f t="shared" si="3"/>
        <v>0000</v>
      </c>
      <c r="G24" s="6" t="str">
        <f t="shared" si="4"/>
        <v>0011</v>
      </c>
      <c r="H24" s="7" t="str">
        <f t="shared" si="5"/>
        <v>1111</v>
      </c>
      <c r="I24" s="22" t="str">
        <f t="shared" si="6"/>
        <v>1110</v>
      </c>
      <c r="J24" s="7" t="str">
        <f t="shared" si="7"/>
        <v>0000</v>
      </c>
      <c r="K24" s="7" t="str">
        <f t="shared" si="8"/>
        <v>0000</v>
      </c>
      <c r="L24" s="7" t="str">
        <f t="shared" si="9"/>
        <v>0000</v>
      </c>
      <c r="M24" s="7" t="str">
        <f t="shared" si="10"/>
        <v>0000</v>
      </c>
      <c r="N24" s="7" t="str">
        <f t="shared" si="11"/>
        <v>0000</v>
      </c>
      <c r="O24" s="7" t="str">
        <f t="shared" si="12"/>
        <v>0000</v>
      </c>
      <c r="P24" s="9" t="s">
        <v>25</v>
      </c>
      <c r="Q24" s="7" t="str">
        <f t="shared" si="13"/>
        <v>1000</v>
      </c>
      <c r="R24" s="7" t="str">
        <f t="shared" si="14"/>
        <v>0000</v>
      </c>
      <c r="S24" s="7" t="str">
        <f t="shared" si="15"/>
        <v>0011</v>
      </c>
      <c r="T24" s="7" t="str">
        <f t="shared" si="16"/>
        <v>1111</v>
      </c>
      <c r="U24" s="8" t="str">
        <f t="shared" si="17"/>
        <v>1110</v>
      </c>
      <c r="V24" s="7" t="str">
        <f t="shared" si="18"/>
        <v>1111</v>
      </c>
      <c r="W24" s="7" t="str">
        <f t="shared" si="19"/>
        <v>1111</v>
      </c>
      <c r="X24" s="7" t="str">
        <f t="shared" si="20"/>
        <v>1111</v>
      </c>
      <c r="Y24" s="7" t="str">
        <f t="shared" si="21"/>
        <v>1111</v>
      </c>
      <c r="Z24" s="7" t="str">
        <f t="shared" si="22"/>
        <v>1111</v>
      </c>
      <c r="AA24" s="10" t="str">
        <f t="shared" si="23"/>
        <v>1111</v>
      </c>
    </row>
    <row r="25" spans="1:27" x14ac:dyDescent="0.25">
      <c r="A25" s="6" t="s">
        <v>23</v>
      </c>
      <c r="B25" s="7" t="str">
        <f t="shared" si="0"/>
        <v>803.FF00.0000–803.FFFF.FFFF</v>
      </c>
      <c r="C25" s="7" t="str">
        <f t="shared" si="1"/>
        <v>803.FF00.0000</v>
      </c>
      <c r="D25" s="7" t="str">
        <f t="shared" si="2"/>
        <v>803.FFFF.FFFF</v>
      </c>
      <c r="E25" s="7" t="str">
        <f t="shared" si="24"/>
        <v>1000</v>
      </c>
      <c r="F25" s="7" t="str">
        <f t="shared" si="3"/>
        <v>0000</v>
      </c>
      <c r="G25" s="6" t="str">
        <f t="shared" si="4"/>
        <v>0011</v>
      </c>
      <c r="H25" s="7" t="str">
        <f t="shared" si="5"/>
        <v>1111</v>
      </c>
      <c r="I25" s="22" t="str">
        <f t="shared" si="6"/>
        <v>1111</v>
      </c>
      <c r="J25" s="7" t="str">
        <f t="shared" si="7"/>
        <v>0000</v>
      </c>
      <c r="K25" s="7" t="str">
        <f t="shared" si="8"/>
        <v>0000</v>
      </c>
      <c r="L25" s="7" t="str">
        <f t="shared" si="9"/>
        <v>0000</v>
      </c>
      <c r="M25" s="7" t="str">
        <f t="shared" si="10"/>
        <v>0000</v>
      </c>
      <c r="N25" s="7" t="str">
        <f t="shared" si="11"/>
        <v>0000</v>
      </c>
      <c r="O25" s="7" t="str">
        <f t="shared" si="12"/>
        <v>0000</v>
      </c>
      <c r="P25" s="9" t="s">
        <v>25</v>
      </c>
      <c r="Q25" s="7" t="str">
        <f t="shared" si="13"/>
        <v>1000</v>
      </c>
      <c r="R25" s="7" t="str">
        <f t="shared" si="14"/>
        <v>0000</v>
      </c>
      <c r="S25" s="7" t="str">
        <f t="shared" si="15"/>
        <v>0011</v>
      </c>
      <c r="T25" s="7" t="str">
        <f t="shared" si="16"/>
        <v>1111</v>
      </c>
      <c r="U25" s="8" t="str">
        <f t="shared" si="17"/>
        <v>1111</v>
      </c>
      <c r="V25" s="7" t="str">
        <f t="shared" si="18"/>
        <v>1111</v>
      </c>
      <c r="W25" s="7" t="str">
        <f t="shared" si="19"/>
        <v>1111</v>
      </c>
      <c r="X25" s="7" t="str">
        <f t="shared" si="20"/>
        <v>1111</v>
      </c>
      <c r="Y25" s="7" t="str">
        <f t="shared" si="21"/>
        <v>1111</v>
      </c>
      <c r="Z25" s="7" t="str">
        <f t="shared" si="22"/>
        <v>1111</v>
      </c>
      <c r="AA25" s="10" t="str">
        <f t="shared" si="23"/>
        <v>1111</v>
      </c>
    </row>
    <row r="26" spans="1:27" ht="15.75" thickBot="1" x14ac:dyDescent="0.3">
      <c r="A26" s="11" t="s">
        <v>24</v>
      </c>
      <c r="B26" s="12" t="str">
        <f t="shared" si="0"/>
        <v>804.0000.0000–FFF.FFFF.FFFF</v>
      </c>
      <c r="C26" s="12" t="str">
        <f t="shared" si="1"/>
        <v>804.0000.0000</v>
      </c>
      <c r="D26" s="12" t="str">
        <f t="shared" si="2"/>
        <v>FFF.FFFF.FFFF</v>
      </c>
      <c r="E26" s="12" t="str">
        <f t="shared" si="24"/>
        <v>1000</v>
      </c>
      <c r="F26" s="12" t="str">
        <f t="shared" si="3"/>
        <v>0000</v>
      </c>
      <c r="G26" s="19" t="str">
        <f t="shared" si="4"/>
        <v>0100</v>
      </c>
      <c r="H26" s="13" t="str">
        <f t="shared" si="5"/>
        <v>0000</v>
      </c>
      <c r="I26" s="23" t="str">
        <f t="shared" si="6"/>
        <v>0000</v>
      </c>
      <c r="J26" s="12" t="str">
        <f t="shared" si="7"/>
        <v>0000</v>
      </c>
      <c r="K26" s="12" t="str">
        <f t="shared" si="8"/>
        <v>0000</v>
      </c>
      <c r="L26" s="12" t="str">
        <f t="shared" si="9"/>
        <v>0000</v>
      </c>
      <c r="M26" s="12" t="str">
        <f t="shared" si="10"/>
        <v>0000</v>
      </c>
      <c r="N26" s="12" t="str">
        <f t="shared" si="11"/>
        <v>0000</v>
      </c>
      <c r="O26" s="12" t="str">
        <f t="shared" si="12"/>
        <v>0000</v>
      </c>
      <c r="P26" s="14" t="s">
        <v>25</v>
      </c>
      <c r="Q26" s="13" t="str">
        <f t="shared" si="13"/>
        <v>1111</v>
      </c>
      <c r="R26" s="13" t="str">
        <f t="shared" si="14"/>
        <v>1111</v>
      </c>
      <c r="S26" s="13" t="str">
        <f t="shared" si="15"/>
        <v>1111</v>
      </c>
      <c r="T26" s="12" t="str">
        <f t="shared" si="16"/>
        <v>1111</v>
      </c>
      <c r="U26" s="12" t="str">
        <f t="shared" si="17"/>
        <v>1111</v>
      </c>
      <c r="V26" s="12" t="str">
        <f t="shared" si="18"/>
        <v>1111</v>
      </c>
      <c r="W26" s="12" t="str">
        <f t="shared" si="19"/>
        <v>1111</v>
      </c>
      <c r="X26" s="12" t="str">
        <f t="shared" si="20"/>
        <v>1111</v>
      </c>
      <c r="Y26" s="12" t="str">
        <f t="shared" si="21"/>
        <v>1111</v>
      </c>
      <c r="Z26" s="12" t="str">
        <f t="shared" si="22"/>
        <v>1111</v>
      </c>
      <c r="AA26" s="15" t="str">
        <f t="shared" si="23"/>
        <v>1111</v>
      </c>
    </row>
    <row r="27" spans="1:27" x14ac:dyDescent="0.25">
      <c r="C27" s="29" t="str">
        <f t="shared" ref="C27:C48" si="25">TRIM(MID(A4,4,10))</f>
        <v>Pchip0 PCI</v>
      </c>
      <c r="D27" s="29"/>
      <c r="E27" s="16" t="str">
        <f>E4</f>
        <v>1000</v>
      </c>
      <c r="F27" s="38" t="str">
        <f>F4&amp;G4</f>
        <v>00000000</v>
      </c>
      <c r="G27" s="38"/>
      <c r="H27" s="38" t="str">
        <f>H4&amp;I4</f>
        <v>00000000</v>
      </c>
      <c r="I27" s="38"/>
      <c r="J27" s="38" t="str">
        <f>J4&amp;K4</f>
        <v>00000000</v>
      </c>
      <c r="K27" s="38"/>
      <c r="L27" s="38" t="str">
        <f>L4&amp;M4</f>
        <v>00000000</v>
      </c>
      <c r="M27" s="38"/>
      <c r="N27" s="38" t="str">
        <f>N4&amp;O4</f>
        <v>00000000</v>
      </c>
      <c r="O27" s="38"/>
      <c r="Q27" s="16" t="str">
        <f>Q4</f>
        <v>1000</v>
      </c>
      <c r="R27" s="38" t="str">
        <f>R4&amp;S4</f>
        <v>00000000</v>
      </c>
      <c r="S27" s="38"/>
      <c r="T27" s="38" t="str">
        <f>T4&amp;U4</f>
        <v>11111111</v>
      </c>
      <c r="U27" s="38"/>
      <c r="V27" s="38" t="str">
        <f>V4&amp;W4</f>
        <v>11111111</v>
      </c>
      <c r="W27" s="38"/>
      <c r="X27" s="38" t="str">
        <f>X4&amp;Y4</f>
        <v>11111111</v>
      </c>
      <c r="Y27" s="38"/>
      <c r="Z27" s="38" t="str">
        <f>Z4&amp;AA4</f>
        <v>11111111</v>
      </c>
      <c r="AA27" s="38"/>
    </row>
    <row r="28" spans="1:27" x14ac:dyDescent="0.25">
      <c r="C28" s="29" t="str">
        <f>TRIM(MID(A5,4,9))</f>
        <v>TIGbus</v>
      </c>
      <c r="D28" s="29"/>
      <c r="E28" s="17" t="str">
        <f t="shared" ref="E28:E49" si="26">E5</f>
        <v>1000</v>
      </c>
      <c r="F28" s="35" t="str">
        <f t="shared" ref="F28:F49" si="27">F5&amp;G5</f>
        <v>00000001</v>
      </c>
      <c r="G28" s="35"/>
      <c r="H28" s="35" t="str">
        <f t="shared" ref="H28:H49" si="28">H5&amp;I5</f>
        <v>00000000</v>
      </c>
      <c r="I28" s="35"/>
      <c r="J28" s="32" t="str">
        <f t="shared" ref="J28:J49" si="29">J5&amp;K5</f>
        <v>00000000</v>
      </c>
      <c r="K28" s="32"/>
      <c r="L28" s="32" t="str">
        <f t="shared" ref="L28:L49" si="30">L5&amp;M5</f>
        <v>00000000</v>
      </c>
      <c r="M28" s="32"/>
      <c r="N28" s="32" t="str">
        <f t="shared" ref="N28:N49" si="31">N5&amp;O5</f>
        <v>00000000</v>
      </c>
      <c r="O28" s="32"/>
      <c r="Q28" s="17" t="str">
        <f t="shared" ref="Q28:Q49" si="32">Q5</f>
        <v>1000</v>
      </c>
      <c r="R28" s="35" t="str">
        <f t="shared" ref="R28:R49" si="33">R5&amp;S5</f>
        <v>00000001</v>
      </c>
      <c r="S28" s="35"/>
      <c r="T28" s="35" t="str">
        <f t="shared" ref="T28:T49" si="34">T5&amp;U5</f>
        <v>00111111</v>
      </c>
      <c r="U28" s="35"/>
      <c r="V28" s="32" t="str">
        <f t="shared" ref="V28:V49" si="35">V5&amp;W5</f>
        <v>11111111</v>
      </c>
      <c r="W28" s="32"/>
      <c r="X28" s="32" t="str">
        <f t="shared" ref="X28:X49" si="36">X5&amp;Y5</f>
        <v>11111111</v>
      </c>
      <c r="Y28" s="32"/>
      <c r="Z28" s="32" t="str">
        <f t="shared" ref="Z28:Z49" si="37">Z5&amp;AA5</f>
        <v>11111111</v>
      </c>
      <c r="AA28" s="32"/>
    </row>
    <row r="29" spans="1:27" hidden="1" x14ac:dyDescent="0.25">
      <c r="C29" s="30" t="str">
        <f t="shared" si="25"/>
        <v>Reserved</v>
      </c>
      <c r="D29" s="30"/>
      <c r="E29" s="24" t="str">
        <f t="shared" si="26"/>
        <v>1000</v>
      </c>
      <c r="F29" s="33" t="str">
        <f t="shared" si="27"/>
        <v>00000001</v>
      </c>
      <c r="G29" s="33"/>
      <c r="H29" s="36" t="str">
        <f t="shared" si="28"/>
        <v>01000000</v>
      </c>
      <c r="I29" s="36"/>
      <c r="J29" s="33" t="str">
        <f t="shared" si="29"/>
        <v>00000000</v>
      </c>
      <c r="K29" s="33"/>
      <c r="L29" s="33" t="str">
        <f t="shared" si="30"/>
        <v>00000000</v>
      </c>
      <c r="M29" s="33"/>
      <c r="N29" s="33" t="str">
        <f t="shared" si="31"/>
        <v>00000000</v>
      </c>
      <c r="O29" s="33"/>
      <c r="P29" s="25"/>
      <c r="Q29" s="24" t="str">
        <f t="shared" si="32"/>
        <v>1000</v>
      </c>
      <c r="R29" s="33" t="str">
        <f t="shared" si="33"/>
        <v>00000001</v>
      </c>
      <c r="S29" s="33"/>
      <c r="T29" s="36" t="str">
        <f t="shared" si="34"/>
        <v>01111111</v>
      </c>
      <c r="U29" s="36"/>
      <c r="V29" s="33" t="str">
        <f t="shared" si="35"/>
        <v>11111111</v>
      </c>
      <c r="W29" s="33"/>
      <c r="X29" s="33" t="str">
        <f t="shared" si="36"/>
        <v>11111111</v>
      </c>
      <c r="Y29" s="33"/>
      <c r="Z29" s="33" t="str">
        <f t="shared" si="37"/>
        <v>11111111</v>
      </c>
      <c r="AA29" s="33"/>
    </row>
    <row r="30" spans="1:27" x14ac:dyDescent="0.25">
      <c r="C30" s="29" t="str">
        <f>TRIM(MID(A7,4,11))</f>
        <v>Pchip0 CSRs</v>
      </c>
      <c r="D30" s="29"/>
      <c r="E30" s="17" t="str">
        <f t="shared" si="26"/>
        <v>1000</v>
      </c>
      <c r="F30" s="32" t="str">
        <f t="shared" si="27"/>
        <v>00000001</v>
      </c>
      <c r="G30" s="32"/>
      <c r="H30" s="35" t="str">
        <f t="shared" si="28"/>
        <v>10000000</v>
      </c>
      <c r="I30" s="35"/>
      <c r="J30" s="32" t="str">
        <f t="shared" si="29"/>
        <v>00000000</v>
      </c>
      <c r="K30" s="32"/>
      <c r="L30" s="32" t="str">
        <f t="shared" si="30"/>
        <v>00000000</v>
      </c>
      <c r="M30" s="32"/>
      <c r="N30" s="32" t="str">
        <f t="shared" si="31"/>
        <v>00000000</v>
      </c>
      <c r="O30" s="32"/>
      <c r="Q30" s="17" t="str">
        <f t="shared" si="32"/>
        <v>1000</v>
      </c>
      <c r="R30" s="32" t="str">
        <f t="shared" si="33"/>
        <v>00000001</v>
      </c>
      <c r="S30" s="32"/>
      <c r="T30" s="35" t="str">
        <f t="shared" si="34"/>
        <v>10001111</v>
      </c>
      <c r="U30" s="35"/>
      <c r="V30" s="32" t="str">
        <f t="shared" si="35"/>
        <v>11111111</v>
      </c>
      <c r="W30" s="32"/>
      <c r="X30" s="32" t="str">
        <f t="shared" si="36"/>
        <v>11111111</v>
      </c>
      <c r="Y30" s="32"/>
      <c r="Z30" s="32" t="str">
        <f t="shared" si="37"/>
        <v>11111111</v>
      </c>
      <c r="AA30" s="32"/>
    </row>
    <row r="31" spans="1:27" hidden="1" x14ac:dyDescent="0.25">
      <c r="C31" s="30" t="str">
        <f t="shared" si="25"/>
        <v>Reserved</v>
      </c>
      <c r="D31" s="30"/>
      <c r="E31" s="24" t="str">
        <f t="shared" si="26"/>
        <v>1000</v>
      </c>
      <c r="F31" s="33" t="str">
        <f t="shared" si="27"/>
        <v>00000001</v>
      </c>
      <c r="G31" s="33"/>
      <c r="H31" s="36" t="str">
        <f t="shared" si="28"/>
        <v>10010000</v>
      </c>
      <c r="I31" s="36"/>
      <c r="J31" s="33" t="str">
        <f t="shared" si="29"/>
        <v>00000000</v>
      </c>
      <c r="K31" s="33"/>
      <c r="L31" s="33" t="str">
        <f t="shared" si="30"/>
        <v>00000000</v>
      </c>
      <c r="M31" s="33"/>
      <c r="N31" s="33" t="str">
        <f t="shared" si="31"/>
        <v>00000000</v>
      </c>
      <c r="O31" s="33"/>
      <c r="P31" s="25"/>
      <c r="Q31" s="24" t="str">
        <f t="shared" si="32"/>
        <v>1000</v>
      </c>
      <c r="R31" s="33" t="str">
        <f t="shared" si="33"/>
        <v>00000001</v>
      </c>
      <c r="S31" s="33"/>
      <c r="T31" s="36" t="str">
        <f t="shared" si="34"/>
        <v>10011111</v>
      </c>
      <c r="U31" s="36"/>
      <c r="V31" s="33" t="str">
        <f t="shared" si="35"/>
        <v>11111111</v>
      </c>
      <c r="W31" s="33"/>
      <c r="X31" s="33" t="str">
        <f t="shared" si="36"/>
        <v>11111111</v>
      </c>
      <c r="Y31" s="33"/>
      <c r="Z31" s="33" t="str">
        <f t="shared" si="37"/>
        <v>11111111</v>
      </c>
      <c r="AA31" s="33"/>
    </row>
    <row r="32" spans="1:27" x14ac:dyDescent="0.25">
      <c r="C32" s="29" t="str">
        <f t="shared" si="25"/>
        <v>Cchip CSRs</v>
      </c>
      <c r="D32" s="29"/>
      <c r="E32" s="17" t="str">
        <f t="shared" si="26"/>
        <v>1000</v>
      </c>
      <c r="F32" s="32" t="str">
        <f t="shared" si="27"/>
        <v>00000001</v>
      </c>
      <c r="G32" s="32"/>
      <c r="H32" s="35" t="str">
        <f t="shared" si="28"/>
        <v>10100000</v>
      </c>
      <c r="I32" s="35"/>
      <c r="J32" s="32" t="str">
        <f t="shared" si="29"/>
        <v>00000000</v>
      </c>
      <c r="K32" s="32"/>
      <c r="L32" s="32" t="str">
        <f t="shared" si="30"/>
        <v>00000000</v>
      </c>
      <c r="M32" s="32"/>
      <c r="N32" s="32" t="str">
        <f t="shared" si="31"/>
        <v>00000000</v>
      </c>
      <c r="O32" s="32"/>
      <c r="Q32" s="17" t="str">
        <f t="shared" si="32"/>
        <v>1000</v>
      </c>
      <c r="R32" s="32" t="str">
        <f t="shared" si="33"/>
        <v>00000001</v>
      </c>
      <c r="S32" s="32"/>
      <c r="T32" s="35" t="str">
        <f t="shared" si="34"/>
        <v>10101111</v>
      </c>
      <c r="U32" s="35"/>
      <c r="V32" s="32" t="str">
        <f t="shared" si="35"/>
        <v>11111111</v>
      </c>
      <c r="W32" s="32"/>
      <c r="X32" s="32" t="str">
        <f t="shared" si="36"/>
        <v>11111111</v>
      </c>
      <c r="Y32" s="32"/>
      <c r="Z32" s="32" t="str">
        <f t="shared" si="37"/>
        <v>11111111</v>
      </c>
      <c r="AA32" s="32"/>
    </row>
    <row r="33" spans="3:27" x14ac:dyDescent="0.25">
      <c r="C33" s="29" t="str">
        <f t="shared" si="25"/>
        <v>Dchip CSRs</v>
      </c>
      <c r="D33" s="29"/>
      <c r="E33" s="17" t="str">
        <f t="shared" si="26"/>
        <v>1000</v>
      </c>
      <c r="F33" s="32" t="str">
        <f t="shared" si="27"/>
        <v>00000001</v>
      </c>
      <c r="G33" s="32"/>
      <c r="H33" s="35" t="str">
        <f t="shared" si="28"/>
        <v>10110000</v>
      </c>
      <c r="I33" s="35"/>
      <c r="J33" s="32" t="str">
        <f t="shared" si="29"/>
        <v>00000000</v>
      </c>
      <c r="K33" s="32"/>
      <c r="L33" s="32" t="str">
        <f t="shared" si="30"/>
        <v>00000000</v>
      </c>
      <c r="M33" s="32"/>
      <c r="N33" s="32" t="str">
        <f t="shared" si="31"/>
        <v>00000000</v>
      </c>
      <c r="O33" s="32"/>
      <c r="Q33" s="17" t="str">
        <f t="shared" si="32"/>
        <v>1000</v>
      </c>
      <c r="R33" s="32" t="str">
        <f t="shared" si="33"/>
        <v>00000001</v>
      </c>
      <c r="S33" s="32"/>
      <c r="T33" s="35" t="str">
        <f t="shared" si="34"/>
        <v>10111111</v>
      </c>
      <c r="U33" s="35"/>
      <c r="V33" s="32" t="str">
        <f t="shared" si="35"/>
        <v>11111111</v>
      </c>
      <c r="W33" s="32"/>
      <c r="X33" s="32" t="str">
        <f t="shared" si="36"/>
        <v>11111111</v>
      </c>
      <c r="Y33" s="32"/>
      <c r="Z33" s="32" t="str">
        <f t="shared" si="37"/>
        <v>11111111</v>
      </c>
      <c r="AA33" s="32"/>
    </row>
    <row r="34" spans="3:27" hidden="1" x14ac:dyDescent="0.25">
      <c r="C34" s="30" t="str">
        <f t="shared" si="25"/>
        <v>Reserved</v>
      </c>
      <c r="D34" s="30"/>
      <c r="E34" s="24" t="str">
        <f t="shared" si="26"/>
        <v>1000</v>
      </c>
      <c r="F34" s="33" t="str">
        <f t="shared" si="27"/>
        <v>00000001</v>
      </c>
      <c r="G34" s="33"/>
      <c r="H34" s="36" t="str">
        <f t="shared" si="28"/>
        <v>11000000</v>
      </c>
      <c r="I34" s="36"/>
      <c r="J34" s="33" t="str">
        <f t="shared" si="29"/>
        <v>00000000</v>
      </c>
      <c r="K34" s="33"/>
      <c r="L34" s="33" t="str">
        <f t="shared" si="30"/>
        <v>00000000</v>
      </c>
      <c r="M34" s="33"/>
      <c r="N34" s="33" t="str">
        <f t="shared" si="31"/>
        <v>00000000</v>
      </c>
      <c r="O34" s="33"/>
      <c r="P34" s="25"/>
      <c r="Q34" s="24" t="str">
        <f t="shared" si="32"/>
        <v>1000</v>
      </c>
      <c r="R34" s="33" t="str">
        <f t="shared" si="33"/>
        <v>00000001</v>
      </c>
      <c r="S34" s="33"/>
      <c r="T34" s="36" t="str">
        <f t="shared" si="34"/>
        <v>11101111</v>
      </c>
      <c r="U34" s="36"/>
      <c r="V34" s="33" t="str">
        <f t="shared" si="35"/>
        <v>11111111</v>
      </c>
      <c r="W34" s="33"/>
      <c r="X34" s="33" t="str">
        <f t="shared" si="36"/>
        <v>11111111</v>
      </c>
      <c r="Y34" s="33"/>
      <c r="Z34" s="33" t="str">
        <f t="shared" si="37"/>
        <v>11111111</v>
      </c>
      <c r="AA34" s="33"/>
    </row>
    <row r="35" spans="3:27" hidden="1" x14ac:dyDescent="0.25">
      <c r="C35" s="30" t="str">
        <f t="shared" si="25"/>
        <v>Reserved</v>
      </c>
      <c r="D35" s="30"/>
      <c r="E35" s="24" t="str">
        <f t="shared" si="26"/>
        <v>1000</v>
      </c>
      <c r="F35" s="33" t="str">
        <f t="shared" si="27"/>
        <v>00000001</v>
      </c>
      <c r="G35" s="33"/>
      <c r="H35" s="36" t="str">
        <f t="shared" si="28"/>
        <v>11110000</v>
      </c>
      <c r="I35" s="36"/>
      <c r="J35" s="33" t="str">
        <f t="shared" si="29"/>
        <v>00000000</v>
      </c>
      <c r="K35" s="33"/>
      <c r="L35" s="33" t="str">
        <f t="shared" si="30"/>
        <v>00000000</v>
      </c>
      <c r="M35" s="33"/>
      <c r="N35" s="33" t="str">
        <f t="shared" si="31"/>
        <v>00000000</v>
      </c>
      <c r="O35" s="33"/>
      <c r="P35" s="25"/>
      <c r="Q35" s="24" t="str">
        <f t="shared" si="32"/>
        <v>1000</v>
      </c>
      <c r="R35" s="33" t="str">
        <f t="shared" si="33"/>
        <v>00000001</v>
      </c>
      <c r="S35" s="33"/>
      <c r="T35" s="36" t="str">
        <f t="shared" si="34"/>
        <v>11110111</v>
      </c>
      <c r="U35" s="36"/>
      <c r="V35" s="33" t="str">
        <f t="shared" si="35"/>
        <v>11111111</v>
      </c>
      <c r="W35" s="33"/>
      <c r="X35" s="33" t="str">
        <f t="shared" si="36"/>
        <v>11111111</v>
      </c>
      <c r="Y35" s="33"/>
      <c r="Z35" s="33" t="str">
        <f t="shared" si="37"/>
        <v>11111111</v>
      </c>
      <c r="AA35" s="33"/>
    </row>
    <row r="36" spans="3:27" x14ac:dyDescent="0.25">
      <c r="C36" s="29" t="str">
        <f t="shared" si="25"/>
        <v>PCI IACK/</v>
      </c>
      <c r="D36" s="29"/>
      <c r="E36" s="17" t="str">
        <f t="shared" si="26"/>
        <v>1000</v>
      </c>
      <c r="F36" s="32" t="str">
        <f t="shared" si="27"/>
        <v>00000001</v>
      </c>
      <c r="G36" s="32"/>
      <c r="H36" s="35" t="str">
        <f t="shared" si="28"/>
        <v>11111000</v>
      </c>
      <c r="I36" s="35"/>
      <c r="J36" s="32" t="str">
        <f t="shared" si="29"/>
        <v>00000000</v>
      </c>
      <c r="K36" s="32"/>
      <c r="L36" s="32" t="str">
        <f t="shared" si="30"/>
        <v>00000000</v>
      </c>
      <c r="M36" s="32"/>
      <c r="N36" s="32" t="str">
        <f t="shared" si="31"/>
        <v>00000000</v>
      </c>
      <c r="O36" s="32"/>
      <c r="Q36" s="17" t="str">
        <f t="shared" si="32"/>
        <v>1000</v>
      </c>
      <c r="R36" s="32" t="str">
        <f t="shared" si="33"/>
        <v>00000001</v>
      </c>
      <c r="S36" s="32"/>
      <c r="T36" s="35" t="str">
        <f t="shared" si="34"/>
        <v>11111011</v>
      </c>
      <c r="U36" s="35"/>
      <c r="V36" s="32" t="str">
        <f t="shared" si="35"/>
        <v>11111111</v>
      </c>
      <c r="W36" s="32"/>
      <c r="X36" s="32" t="str">
        <f t="shared" si="36"/>
        <v>11111111</v>
      </c>
      <c r="Y36" s="32"/>
      <c r="Z36" s="32" t="str">
        <f t="shared" si="37"/>
        <v>11111111</v>
      </c>
      <c r="AA36" s="32"/>
    </row>
    <row r="37" spans="3:27" x14ac:dyDescent="0.25">
      <c r="C37" s="29" t="str">
        <f>TRIM(MID(A14,4,15))</f>
        <v>Pchip0 PCI I/O</v>
      </c>
      <c r="D37" s="29"/>
      <c r="E37" s="17" t="str">
        <f t="shared" si="26"/>
        <v>1000</v>
      </c>
      <c r="F37" s="32" t="str">
        <f t="shared" si="27"/>
        <v>00000001</v>
      </c>
      <c r="G37" s="32"/>
      <c r="H37" s="35" t="str">
        <f t="shared" si="28"/>
        <v>11111100</v>
      </c>
      <c r="I37" s="35"/>
      <c r="J37" s="32" t="str">
        <f t="shared" si="29"/>
        <v>00000000</v>
      </c>
      <c r="K37" s="32"/>
      <c r="L37" s="32" t="str">
        <f t="shared" si="30"/>
        <v>00000000</v>
      </c>
      <c r="M37" s="32"/>
      <c r="N37" s="32" t="str">
        <f t="shared" si="31"/>
        <v>00000000</v>
      </c>
      <c r="O37" s="32"/>
      <c r="Q37" s="17" t="str">
        <f t="shared" si="32"/>
        <v>1000</v>
      </c>
      <c r="R37" s="32" t="str">
        <f t="shared" si="33"/>
        <v>00000001</v>
      </c>
      <c r="S37" s="32"/>
      <c r="T37" s="35" t="str">
        <f t="shared" si="34"/>
        <v>11111101</v>
      </c>
      <c r="U37" s="35"/>
      <c r="V37" s="32" t="str">
        <f t="shared" si="35"/>
        <v>11111111</v>
      </c>
      <c r="W37" s="32"/>
      <c r="X37" s="32" t="str">
        <f t="shared" si="36"/>
        <v>11111111</v>
      </c>
      <c r="Y37" s="32"/>
      <c r="Z37" s="32" t="str">
        <f t="shared" si="37"/>
        <v>11111111</v>
      </c>
      <c r="AA37" s="32"/>
    </row>
    <row r="38" spans="3:27" x14ac:dyDescent="0.25">
      <c r="C38" s="29" t="str">
        <f t="shared" si="25"/>
        <v>Pchip0 PCI</v>
      </c>
      <c r="D38" s="29"/>
      <c r="E38" s="17" t="str">
        <f t="shared" si="26"/>
        <v>1000</v>
      </c>
      <c r="F38" s="32" t="str">
        <f t="shared" si="27"/>
        <v>00000001</v>
      </c>
      <c r="G38" s="32"/>
      <c r="H38" s="35" t="str">
        <f t="shared" si="28"/>
        <v>11111110</v>
      </c>
      <c r="I38" s="35"/>
      <c r="J38" s="32" t="str">
        <f t="shared" si="29"/>
        <v>00000000</v>
      </c>
      <c r="K38" s="32"/>
      <c r="L38" s="32" t="str">
        <f t="shared" si="30"/>
        <v>00000000</v>
      </c>
      <c r="M38" s="32"/>
      <c r="N38" s="32" t="str">
        <f t="shared" si="31"/>
        <v>00000000</v>
      </c>
      <c r="O38" s="32"/>
      <c r="Q38" s="17" t="str">
        <f t="shared" si="32"/>
        <v>1000</v>
      </c>
      <c r="R38" s="32" t="str">
        <f t="shared" si="33"/>
        <v>00000001</v>
      </c>
      <c r="S38" s="32"/>
      <c r="T38" s="35" t="str">
        <f t="shared" si="34"/>
        <v>11111110</v>
      </c>
      <c r="U38" s="35"/>
      <c r="V38" s="32" t="str">
        <f t="shared" si="35"/>
        <v>11111111</v>
      </c>
      <c r="W38" s="32"/>
      <c r="X38" s="32" t="str">
        <f t="shared" si="36"/>
        <v>11111111</v>
      </c>
      <c r="Y38" s="32"/>
      <c r="Z38" s="32" t="str">
        <f t="shared" si="37"/>
        <v>11111111</v>
      </c>
      <c r="AA38" s="32"/>
    </row>
    <row r="39" spans="3:27" hidden="1" x14ac:dyDescent="0.25">
      <c r="C39" s="30" t="str">
        <f t="shared" si="25"/>
        <v>Reserved</v>
      </c>
      <c r="D39" s="30"/>
      <c r="E39" s="24" t="str">
        <f t="shared" si="26"/>
        <v>1000</v>
      </c>
      <c r="F39" s="33" t="str">
        <f t="shared" si="27"/>
        <v>00000001</v>
      </c>
      <c r="G39" s="33"/>
      <c r="H39" s="36" t="str">
        <f t="shared" si="28"/>
        <v>11111111</v>
      </c>
      <c r="I39" s="36"/>
      <c r="J39" s="33" t="str">
        <f t="shared" si="29"/>
        <v>00000000</v>
      </c>
      <c r="K39" s="33"/>
      <c r="L39" s="33" t="str">
        <f t="shared" si="30"/>
        <v>00000000</v>
      </c>
      <c r="M39" s="33"/>
      <c r="N39" s="33" t="str">
        <f t="shared" si="31"/>
        <v>00000000</v>
      </c>
      <c r="O39" s="33"/>
      <c r="P39" s="25"/>
      <c r="Q39" s="24" t="str">
        <f t="shared" si="32"/>
        <v>1000</v>
      </c>
      <c r="R39" s="33" t="str">
        <f t="shared" si="33"/>
        <v>00000001</v>
      </c>
      <c r="S39" s="33"/>
      <c r="T39" s="36" t="str">
        <f t="shared" si="34"/>
        <v>11111111</v>
      </c>
      <c r="U39" s="36"/>
      <c r="V39" s="33" t="str">
        <f t="shared" si="35"/>
        <v>11111111</v>
      </c>
      <c r="W39" s="33"/>
      <c r="X39" s="33" t="str">
        <f t="shared" si="36"/>
        <v>11111111</v>
      </c>
      <c r="Y39" s="33"/>
      <c r="Z39" s="33" t="str">
        <f t="shared" si="37"/>
        <v>11111111</v>
      </c>
      <c r="AA39" s="33"/>
    </row>
    <row r="40" spans="3:27" x14ac:dyDescent="0.25">
      <c r="C40" s="29" t="str">
        <f t="shared" si="25"/>
        <v>Pchip1 PCI</v>
      </c>
      <c r="D40" s="29"/>
      <c r="E40" s="17" t="str">
        <f t="shared" si="26"/>
        <v>1000</v>
      </c>
      <c r="F40" s="35" t="str">
        <f t="shared" si="27"/>
        <v>00000010</v>
      </c>
      <c r="G40" s="35"/>
      <c r="H40" s="35" t="str">
        <f t="shared" si="28"/>
        <v>00000000</v>
      </c>
      <c r="I40" s="35"/>
      <c r="J40" s="32" t="str">
        <f t="shared" si="29"/>
        <v>00000000</v>
      </c>
      <c r="K40" s="32"/>
      <c r="L40" s="32" t="str">
        <f t="shared" si="30"/>
        <v>00000000</v>
      </c>
      <c r="M40" s="32"/>
      <c r="N40" s="32" t="str">
        <f t="shared" si="31"/>
        <v>00000000</v>
      </c>
      <c r="O40" s="32"/>
      <c r="Q40" s="17" t="str">
        <f t="shared" si="32"/>
        <v>1000</v>
      </c>
      <c r="R40" s="35" t="str">
        <f t="shared" si="33"/>
        <v>00000010</v>
      </c>
      <c r="S40" s="35"/>
      <c r="T40" s="32" t="str">
        <f t="shared" si="34"/>
        <v>11111111</v>
      </c>
      <c r="U40" s="32"/>
      <c r="V40" s="32" t="str">
        <f t="shared" si="35"/>
        <v>11111111</v>
      </c>
      <c r="W40" s="32"/>
      <c r="X40" s="32" t="str">
        <f t="shared" si="36"/>
        <v>11111111</v>
      </c>
      <c r="Y40" s="32"/>
      <c r="Z40" s="32" t="str">
        <f t="shared" si="37"/>
        <v>11111111</v>
      </c>
      <c r="AA40" s="32"/>
    </row>
    <row r="41" spans="3:27" hidden="1" x14ac:dyDescent="0.25">
      <c r="C41" s="30" t="str">
        <f t="shared" si="25"/>
        <v>Reserved</v>
      </c>
      <c r="D41" s="30"/>
      <c r="E41" s="24" t="str">
        <f t="shared" si="26"/>
        <v>1000</v>
      </c>
      <c r="F41" s="36" t="str">
        <f t="shared" si="27"/>
        <v>00000011</v>
      </c>
      <c r="G41" s="36"/>
      <c r="H41" s="36" t="str">
        <f t="shared" si="28"/>
        <v>00000000</v>
      </c>
      <c r="I41" s="36"/>
      <c r="J41" s="33" t="str">
        <f t="shared" si="29"/>
        <v>00000000</v>
      </c>
      <c r="K41" s="33"/>
      <c r="L41" s="33" t="str">
        <f t="shared" si="30"/>
        <v>00000000</v>
      </c>
      <c r="M41" s="33"/>
      <c r="N41" s="33" t="str">
        <f t="shared" si="31"/>
        <v>00000000</v>
      </c>
      <c r="O41" s="33"/>
      <c r="P41" s="25"/>
      <c r="Q41" s="24" t="str">
        <f t="shared" si="32"/>
        <v>1000</v>
      </c>
      <c r="R41" s="36" t="str">
        <f t="shared" si="33"/>
        <v>00000011</v>
      </c>
      <c r="S41" s="36"/>
      <c r="T41" s="36" t="str">
        <f t="shared" si="34"/>
        <v>01111111</v>
      </c>
      <c r="U41" s="36"/>
      <c r="V41" s="33" t="str">
        <f t="shared" si="35"/>
        <v>11111111</v>
      </c>
      <c r="W41" s="33"/>
      <c r="X41" s="33" t="str">
        <f t="shared" si="36"/>
        <v>11111111</v>
      </c>
      <c r="Y41" s="33"/>
      <c r="Z41" s="33" t="str">
        <f t="shared" si="37"/>
        <v>11111111</v>
      </c>
      <c r="AA41" s="33"/>
    </row>
    <row r="42" spans="3:27" x14ac:dyDescent="0.25">
      <c r="C42" s="29" t="str">
        <f>TRIM(MID(A19,4,11))</f>
        <v>Pchip1 CSRs</v>
      </c>
      <c r="D42" s="29"/>
      <c r="E42" s="17" t="str">
        <f t="shared" si="26"/>
        <v>1000</v>
      </c>
      <c r="F42" s="32" t="str">
        <f t="shared" si="27"/>
        <v>00000011</v>
      </c>
      <c r="G42" s="32"/>
      <c r="H42" s="35" t="str">
        <f t="shared" si="28"/>
        <v>10000000</v>
      </c>
      <c r="I42" s="35"/>
      <c r="J42" s="32" t="str">
        <f t="shared" si="29"/>
        <v>00000000</v>
      </c>
      <c r="K42" s="32"/>
      <c r="L42" s="32" t="str">
        <f t="shared" si="30"/>
        <v>00000000</v>
      </c>
      <c r="M42" s="32"/>
      <c r="N42" s="32" t="str">
        <f t="shared" si="31"/>
        <v>00000000</v>
      </c>
      <c r="O42" s="32"/>
      <c r="Q42" s="17" t="str">
        <f t="shared" si="32"/>
        <v>1000</v>
      </c>
      <c r="R42" s="32" t="str">
        <f t="shared" si="33"/>
        <v>00000011</v>
      </c>
      <c r="S42" s="32"/>
      <c r="T42" s="35" t="str">
        <f t="shared" si="34"/>
        <v>10001111</v>
      </c>
      <c r="U42" s="35"/>
      <c r="V42" s="32" t="str">
        <f t="shared" si="35"/>
        <v>11111111</v>
      </c>
      <c r="W42" s="32"/>
      <c r="X42" s="32" t="str">
        <f t="shared" si="36"/>
        <v>11111111</v>
      </c>
      <c r="Y42" s="32"/>
      <c r="Z42" s="32" t="str">
        <f t="shared" si="37"/>
        <v>11111111</v>
      </c>
      <c r="AA42" s="32"/>
    </row>
    <row r="43" spans="3:27" hidden="1" x14ac:dyDescent="0.25">
      <c r="C43" s="30" t="str">
        <f t="shared" si="25"/>
        <v>Reserved</v>
      </c>
      <c r="D43" s="30"/>
      <c r="E43" s="24" t="str">
        <f t="shared" si="26"/>
        <v>1000</v>
      </c>
      <c r="F43" s="33" t="str">
        <f t="shared" si="27"/>
        <v>00000011</v>
      </c>
      <c r="G43" s="33"/>
      <c r="H43" s="36" t="str">
        <f t="shared" si="28"/>
        <v>10010000</v>
      </c>
      <c r="I43" s="36"/>
      <c r="J43" s="33" t="str">
        <f t="shared" si="29"/>
        <v>00000000</v>
      </c>
      <c r="K43" s="33"/>
      <c r="L43" s="33" t="str">
        <f t="shared" si="30"/>
        <v>00000000</v>
      </c>
      <c r="M43" s="33"/>
      <c r="N43" s="33" t="str">
        <f t="shared" si="31"/>
        <v>00000000</v>
      </c>
      <c r="O43" s="33"/>
      <c r="P43" s="25"/>
      <c r="Q43" s="24" t="str">
        <f t="shared" si="32"/>
        <v>1000</v>
      </c>
      <c r="R43" s="33" t="str">
        <f t="shared" si="33"/>
        <v>00000011</v>
      </c>
      <c r="S43" s="33"/>
      <c r="T43" s="36" t="str">
        <f t="shared" si="34"/>
        <v>11101111</v>
      </c>
      <c r="U43" s="36"/>
      <c r="V43" s="33" t="str">
        <f t="shared" si="35"/>
        <v>11111111</v>
      </c>
      <c r="W43" s="33"/>
      <c r="X43" s="33" t="str">
        <f t="shared" si="36"/>
        <v>11111111</v>
      </c>
      <c r="Y43" s="33"/>
      <c r="Z43" s="33" t="str">
        <f t="shared" si="37"/>
        <v>11111111</v>
      </c>
      <c r="AA43" s="33"/>
    </row>
    <row r="44" spans="3:27" hidden="1" x14ac:dyDescent="0.25">
      <c r="C44" s="30" t="str">
        <f t="shared" si="25"/>
        <v>Reserved</v>
      </c>
      <c r="D44" s="30"/>
      <c r="E44" s="24" t="str">
        <f t="shared" si="26"/>
        <v>1000</v>
      </c>
      <c r="F44" s="33" t="str">
        <f t="shared" si="27"/>
        <v>00000011</v>
      </c>
      <c r="G44" s="33"/>
      <c r="H44" s="36" t="str">
        <f t="shared" si="28"/>
        <v>11110000</v>
      </c>
      <c r="I44" s="36"/>
      <c r="J44" s="33" t="str">
        <f t="shared" si="29"/>
        <v>00000000</v>
      </c>
      <c r="K44" s="33"/>
      <c r="L44" s="33" t="str">
        <f t="shared" si="30"/>
        <v>00000000</v>
      </c>
      <c r="M44" s="33"/>
      <c r="N44" s="33" t="str">
        <f t="shared" si="31"/>
        <v>00000000</v>
      </c>
      <c r="O44" s="33"/>
      <c r="P44" s="25"/>
      <c r="Q44" s="24" t="str">
        <f t="shared" si="32"/>
        <v>1000</v>
      </c>
      <c r="R44" s="33" t="str">
        <f t="shared" si="33"/>
        <v>00000011</v>
      </c>
      <c r="S44" s="33"/>
      <c r="T44" s="36" t="str">
        <f t="shared" si="34"/>
        <v>11110111</v>
      </c>
      <c r="U44" s="36"/>
      <c r="V44" s="33" t="str">
        <f t="shared" si="35"/>
        <v>11111111</v>
      </c>
      <c r="W44" s="33"/>
      <c r="X44" s="33" t="str">
        <f t="shared" si="36"/>
        <v>11111111</v>
      </c>
      <c r="Y44" s="33"/>
      <c r="Z44" s="33" t="str">
        <f t="shared" si="37"/>
        <v>11111111</v>
      </c>
      <c r="AA44" s="33"/>
    </row>
    <row r="45" spans="3:27" x14ac:dyDescent="0.25">
      <c r="C45" s="29" t="str">
        <f t="shared" si="25"/>
        <v>PCI IACK/</v>
      </c>
      <c r="D45" s="29"/>
      <c r="E45" s="17" t="str">
        <f t="shared" si="26"/>
        <v>1000</v>
      </c>
      <c r="F45" s="32" t="str">
        <f t="shared" si="27"/>
        <v>00000011</v>
      </c>
      <c r="G45" s="32"/>
      <c r="H45" s="35" t="str">
        <f t="shared" si="28"/>
        <v>11111000</v>
      </c>
      <c r="I45" s="35"/>
      <c r="J45" s="32" t="str">
        <f t="shared" si="29"/>
        <v>00000000</v>
      </c>
      <c r="K45" s="32"/>
      <c r="L45" s="32" t="str">
        <f t="shared" si="30"/>
        <v>00000000</v>
      </c>
      <c r="M45" s="32"/>
      <c r="N45" s="32" t="str">
        <f t="shared" si="31"/>
        <v>00000000</v>
      </c>
      <c r="O45" s="32"/>
      <c r="Q45" s="17" t="str">
        <f t="shared" si="32"/>
        <v>1000</v>
      </c>
      <c r="R45" s="32" t="str">
        <f t="shared" si="33"/>
        <v>00000011</v>
      </c>
      <c r="S45" s="32"/>
      <c r="T45" s="35" t="str">
        <f t="shared" si="34"/>
        <v>11111011</v>
      </c>
      <c r="U45" s="35"/>
      <c r="V45" s="32" t="str">
        <f t="shared" si="35"/>
        <v>11111111</v>
      </c>
      <c r="W45" s="32"/>
      <c r="X45" s="32" t="str">
        <f t="shared" si="36"/>
        <v>11111111</v>
      </c>
      <c r="Y45" s="32"/>
      <c r="Z45" s="32" t="str">
        <f t="shared" si="37"/>
        <v>11111111</v>
      </c>
      <c r="AA45" s="32"/>
    </row>
    <row r="46" spans="3:27" x14ac:dyDescent="0.25">
      <c r="C46" s="29" t="str">
        <f>TRIM(MID(A23,4,15))</f>
        <v>Pchip1 PCI I/O</v>
      </c>
      <c r="D46" s="29"/>
      <c r="E46" s="17" t="str">
        <f t="shared" si="26"/>
        <v>1000</v>
      </c>
      <c r="F46" s="32" t="str">
        <f t="shared" si="27"/>
        <v>00000011</v>
      </c>
      <c r="G46" s="32"/>
      <c r="H46" s="35" t="str">
        <f t="shared" si="28"/>
        <v>11111100</v>
      </c>
      <c r="I46" s="35"/>
      <c r="J46" s="32" t="str">
        <f t="shared" si="29"/>
        <v>00000000</v>
      </c>
      <c r="K46" s="32"/>
      <c r="L46" s="32" t="str">
        <f t="shared" si="30"/>
        <v>00000000</v>
      </c>
      <c r="M46" s="32"/>
      <c r="N46" s="32" t="str">
        <f t="shared" si="31"/>
        <v>00000000</v>
      </c>
      <c r="O46" s="32"/>
      <c r="Q46" s="17" t="str">
        <f t="shared" si="32"/>
        <v>1000</v>
      </c>
      <c r="R46" s="32" t="str">
        <f t="shared" si="33"/>
        <v>00000011</v>
      </c>
      <c r="S46" s="32"/>
      <c r="T46" s="35" t="str">
        <f t="shared" si="34"/>
        <v>11111101</v>
      </c>
      <c r="U46" s="35"/>
      <c r="V46" s="32" t="str">
        <f t="shared" si="35"/>
        <v>11111111</v>
      </c>
      <c r="W46" s="32"/>
      <c r="X46" s="32" t="str">
        <f t="shared" si="36"/>
        <v>11111111</v>
      </c>
      <c r="Y46" s="32"/>
      <c r="Z46" s="32" t="str">
        <f t="shared" si="37"/>
        <v>11111111</v>
      </c>
      <c r="AA46" s="32"/>
    </row>
    <row r="47" spans="3:27" x14ac:dyDescent="0.25">
      <c r="C47" s="29" t="str">
        <f t="shared" si="25"/>
        <v>Pchip1 PCI</v>
      </c>
      <c r="D47" s="29"/>
      <c r="E47" s="17" t="str">
        <f t="shared" si="26"/>
        <v>1000</v>
      </c>
      <c r="F47" s="32" t="str">
        <f t="shared" si="27"/>
        <v>00000011</v>
      </c>
      <c r="G47" s="32"/>
      <c r="H47" s="35" t="str">
        <f t="shared" si="28"/>
        <v>11111110</v>
      </c>
      <c r="I47" s="35"/>
      <c r="J47" s="32" t="str">
        <f t="shared" si="29"/>
        <v>00000000</v>
      </c>
      <c r="K47" s="32"/>
      <c r="L47" s="32" t="str">
        <f t="shared" si="30"/>
        <v>00000000</v>
      </c>
      <c r="M47" s="32"/>
      <c r="N47" s="32" t="str">
        <f t="shared" si="31"/>
        <v>00000000</v>
      </c>
      <c r="O47" s="32"/>
      <c r="Q47" s="17" t="str">
        <f t="shared" si="32"/>
        <v>1000</v>
      </c>
      <c r="R47" s="32" t="str">
        <f t="shared" si="33"/>
        <v>00000011</v>
      </c>
      <c r="S47" s="32"/>
      <c r="T47" s="35" t="str">
        <f t="shared" si="34"/>
        <v>11111110</v>
      </c>
      <c r="U47" s="35"/>
      <c r="V47" s="32" t="str">
        <f t="shared" si="35"/>
        <v>11111111</v>
      </c>
      <c r="W47" s="32"/>
      <c r="X47" s="32" t="str">
        <f t="shared" si="36"/>
        <v>11111111</v>
      </c>
      <c r="Y47" s="32"/>
      <c r="Z47" s="32" t="str">
        <f t="shared" si="37"/>
        <v>11111111</v>
      </c>
      <c r="AA47" s="32"/>
    </row>
    <row r="48" spans="3:27" hidden="1" x14ac:dyDescent="0.25">
      <c r="C48" s="30" t="str">
        <f t="shared" si="25"/>
        <v>Reserved</v>
      </c>
      <c r="D48" s="30"/>
      <c r="E48" s="24" t="str">
        <f t="shared" si="26"/>
        <v>1000</v>
      </c>
      <c r="F48" s="33" t="str">
        <f t="shared" si="27"/>
        <v>00000011</v>
      </c>
      <c r="G48" s="33"/>
      <c r="H48" s="36" t="str">
        <f t="shared" si="28"/>
        <v>11111111</v>
      </c>
      <c r="I48" s="36"/>
      <c r="J48" s="33" t="str">
        <f t="shared" si="29"/>
        <v>00000000</v>
      </c>
      <c r="K48" s="33"/>
      <c r="L48" s="33" t="str">
        <f t="shared" si="30"/>
        <v>00000000</v>
      </c>
      <c r="M48" s="33"/>
      <c r="N48" s="33" t="str">
        <f t="shared" si="31"/>
        <v>00000000</v>
      </c>
      <c r="O48" s="33"/>
      <c r="P48" s="25"/>
      <c r="Q48" s="24" t="str">
        <f t="shared" si="32"/>
        <v>1000</v>
      </c>
      <c r="R48" s="33" t="str">
        <f t="shared" si="33"/>
        <v>00000011</v>
      </c>
      <c r="S48" s="33"/>
      <c r="T48" s="36" t="str">
        <f t="shared" si="34"/>
        <v>11111111</v>
      </c>
      <c r="U48" s="36"/>
      <c r="V48" s="33" t="str">
        <f t="shared" si="35"/>
        <v>11111111</v>
      </c>
      <c r="W48" s="33"/>
      <c r="X48" s="33" t="str">
        <f t="shared" si="36"/>
        <v>11111111</v>
      </c>
      <c r="Y48" s="33"/>
      <c r="Z48" s="33" t="str">
        <f t="shared" si="37"/>
        <v>11111111</v>
      </c>
      <c r="AA48" s="33"/>
    </row>
    <row r="49" spans="3:27" ht="15.75" hidden="1" thickBot="1" x14ac:dyDescent="0.3">
      <c r="C49" s="31" t="str">
        <f>TRIM(MID(A26,4,10))</f>
        <v>Reserved</v>
      </c>
      <c r="D49" s="31"/>
      <c r="E49" s="26" t="str">
        <f t="shared" si="26"/>
        <v>1000</v>
      </c>
      <c r="F49" s="34" t="str">
        <f t="shared" si="27"/>
        <v>00000100</v>
      </c>
      <c r="G49" s="34"/>
      <c r="H49" s="34" t="str">
        <f t="shared" si="28"/>
        <v>00000000</v>
      </c>
      <c r="I49" s="34"/>
      <c r="J49" s="37" t="str">
        <f t="shared" si="29"/>
        <v>00000000</v>
      </c>
      <c r="K49" s="37"/>
      <c r="L49" s="37" t="str">
        <f t="shared" si="30"/>
        <v>00000000</v>
      </c>
      <c r="M49" s="37"/>
      <c r="N49" s="37" t="str">
        <f t="shared" si="31"/>
        <v>00000000</v>
      </c>
      <c r="O49" s="37"/>
      <c r="P49" s="27"/>
      <c r="Q49" s="26" t="str">
        <f t="shared" si="32"/>
        <v>1111</v>
      </c>
      <c r="R49" s="34" t="str">
        <f t="shared" si="33"/>
        <v>11111111</v>
      </c>
      <c r="S49" s="34"/>
      <c r="T49" s="37" t="str">
        <f t="shared" si="34"/>
        <v>11111111</v>
      </c>
      <c r="U49" s="37"/>
      <c r="V49" s="37" t="str">
        <f t="shared" si="35"/>
        <v>11111111</v>
      </c>
      <c r="W49" s="37"/>
      <c r="X49" s="37" t="str">
        <f t="shared" si="36"/>
        <v>11111111</v>
      </c>
      <c r="Y49" s="37"/>
      <c r="Z49" s="37" t="str">
        <f t="shared" si="37"/>
        <v>11111111</v>
      </c>
      <c r="AA49" s="37"/>
    </row>
    <row r="50" spans="3:27" x14ac:dyDescent="0.25">
      <c r="D50" t="str">
        <f>C27</f>
        <v>Pchip0 PCI</v>
      </c>
      <c r="E50" s="17">
        <f>BIN2DEC(E27)</f>
        <v>8</v>
      </c>
      <c r="F50" s="18">
        <f>BIN2DEC(F27)</f>
        <v>0</v>
      </c>
      <c r="G50" s="18">
        <f>BIN2DEC(H27)</f>
        <v>0</v>
      </c>
      <c r="H50" s="17">
        <f>BIN2DEC(J27)</f>
        <v>0</v>
      </c>
      <c r="I50" s="17">
        <f>BIN2DEC(L27)</f>
        <v>0</v>
      </c>
      <c r="J50" s="17">
        <f>BIN2DEC(N27)</f>
        <v>0</v>
      </c>
      <c r="Q50" s="17">
        <f>BIN2DEC(Q27)</f>
        <v>8</v>
      </c>
      <c r="R50" s="17">
        <f>BIN2DEC(R27)</f>
        <v>0</v>
      </c>
      <c r="S50" s="17">
        <f>BIN2DEC(T27)</f>
        <v>255</v>
      </c>
      <c r="T50" s="17">
        <f>BIN2DEC(V27)</f>
        <v>255</v>
      </c>
      <c r="U50" s="17">
        <f>BIN2DEC(X27)</f>
        <v>255</v>
      </c>
      <c r="V50" s="17">
        <f>BIN2DEC(Z27)</f>
        <v>255</v>
      </c>
    </row>
    <row r="51" spans="3:27" x14ac:dyDescent="0.25">
      <c r="D51" t="str">
        <f>C28</f>
        <v>TIGbus</v>
      </c>
      <c r="E51" s="17">
        <f t="shared" ref="E51:F72" si="38">BIN2DEC(E28)</f>
        <v>8</v>
      </c>
      <c r="F51" s="18">
        <f t="shared" si="38"/>
        <v>1</v>
      </c>
      <c r="G51" s="18">
        <f t="shared" ref="G51:G72" si="39">BIN2DEC(H28)</f>
        <v>0</v>
      </c>
      <c r="H51" s="17">
        <f t="shared" ref="H51:H72" si="40">BIN2DEC(J28)</f>
        <v>0</v>
      </c>
      <c r="I51" s="17">
        <f t="shared" ref="I51:I72" si="41">BIN2DEC(L28)</f>
        <v>0</v>
      </c>
      <c r="J51" s="17">
        <f t="shared" ref="J51:J72" si="42">BIN2DEC(N28)</f>
        <v>0</v>
      </c>
      <c r="Q51" s="17">
        <f t="shared" ref="Q51:R51" si="43">BIN2DEC(Q28)</f>
        <v>8</v>
      </c>
      <c r="R51" s="17">
        <f t="shared" si="43"/>
        <v>1</v>
      </c>
      <c r="S51" s="17">
        <f t="shared" ref="S51:S72" si="44">BIN2DEC(T28)</f>
        <v>63</v>
      </c>
      <c r="T51" s="17">
        <f t="shared" ref="T51:T72" si="45">BIN2DEC(V28)</f>
        <v>255</v>
      </c>
      <c r="U51" s="17">
        <f t="shared" ref="U51:U72" si="46">BIN2DEC(X28)</f>
        <v>255</v>
      </c>
      <c r="V51" s="17">
        <f t="shared" ref="V51:V72" si="47">BIN2DEC(Z28)</f>
        <v>255</v>
      </c>
    </row>
    <row r="52" spans="3:27" hidden="1" x14ac:dyDescent="0.25">
      <c r="D52" s="25" t="str">
        <f t="shared" ref="D52:D72" si="48">C29</f>
        <v>Reserved</v>
      </c>
      <c r="E52" s="24">
        <f t="shared" si="38"/>
        <v>8</v>
      </c>
      <c r="F52" s="28">
        <f t="shared" si="38"/>
        <v>1</v>
      </c>
      <c r="G52" s="28">
        <f t="shared" si="39"/>
        <v>64</v>
      </c>
      <c r="H52" s="24">
        <f t="shared" si="40"/>
        <v>0</v>
      </c>
      <c r="I52" s="24">
        <f t="shared" si="41"/>
        <v>0</v>
      </c>
      <c r="J52" s="24">
        <f t="shared" si="42"/>
        <v>0</v>
      </c>
      <c r="K52" s="25"/>
      <c r="L52" s="25"/>
      <c r="M52" s="25"/>
      <c r="N52" s="25"/>
      <c r="O52" s="25"/>
      <c r="P52" s="25"/>
      <c r="Q52" s="24">
        <f t="shared" ref="Q52:R52" si="49">BIN2DEC(Q29)</f>
        <v>8</v>
      </c>
      <c r="R52" s="24">
        <f t="shared" si="49"/>
        <v>1</v>
      </c>
      <c r="S52" s="24">
        <f t="shared" si="44"/>
        <v>127</v>
      </c>
      <c r="T52" s="24">
        <f t="shared" si="45"/>
        <v>255</v>
      </c>
      <c r="U52" s="24">
        <f t="shared" si="46"/>
        <v>255</v>
      </c>
      <c r="V52" s="24">
        <f t="shared" si="47"/>
        <v>255</v>
      </c>
    </row>
    <row r="53" spans="3:27" x14ac:dyDescent="0.25">
      <c r="D53" t="str">
        <f t="shared" si="48"/>
        <v>Pchip0 CSRs</v>
      </c>
      <c r="E53" s="17">
        <f t="shared" si="38"/>
        <v>8</v>
      </c>
      <c r="F53" s="18">
        <f t="shared" si="38"/>
        <v>1</v>
      </c>
      <c r="G53" s="18">
        <f t="shared" si="39"/>
        <v>128</v>
      </c>
      <c r="H53" s="17">
        <f t="shared" si="40"/>
        <v>0</v>
      </c>
      <c r="I53" s="17">
        <f t="shared" si="41"/>
        <v>0</v>
      </c>
      <c r="J53" s="17">
        <f t="shared" si="42"/>
        <v>0</v>
      </c>
      <c r="Q53" s="17">
        <f t="shared" ref="Q53:R53" si="50">BIN2DEC(Q30)</f>
        <v>8</v>
      </c>
      <c r="R53" s="17">
        <f t="shared" si="50"/>
        <v>1</v>
      </c>
      <c r="S53" s="17">
        <f t="shared" si="44"/>
        <v>143</v>
      </c>
      <c r="T53" s="17">
        <f t="shared" si="45"/>
        <v>255</v>
      </c>
      <c r="U53" s="17">
        <f t="shared" si="46"/>
        <v>255</v>
      </c>
      <c r="V53" s="17">
        <f t="shared" si="47"/>
        <v>255</v>
      </c>
    </row>
    <row r="54" spans="3:27" hidden="1" x14ac:dyDescent="0.25">
      <c r="D54" s="25" t="str">
        <f t="shared" si="48"/>
        <v>Reserved</v>
      </c>
      <c r="E54" s="24">
        <f t="shared" si="38"/>
        <v>8</v>
      </c>
      <c r="F54" s="28">
        <f t="shared" si="38"/>
        <v>1</v>
      </c>
      <c r="G54" s="28">
        <f t="shared" si="39"/>
        <v>144</v>
      </c>
      <c r="H54" s="24">
        <f t="shared" si="40"/>
        <v>0</v>
      </c>
      <c r="I54" s="24">
        <f t="shared" si="41"/>
        <v>0</v>
      </c>
      <c r="J54" s="24">
        <f t="shared" si="42"/>
        <v>0</v>
      </c>
      <c r="K54" s="25"/>
      <c r="L54" s="25"/>
      <c r="M54" s="25"/>
      <c r="N54" s="25"/>
      <c r="O54" s="25"/>
      <c r="P54" s="25"/>
      <c r="Q54" s="24">
        <f t="shared" ref="Q54:R54" si="51">BIN2DEC(Q31)</f>
        <v>8</v>
      </c>
      <c r="R54" s="24">
        <f t="shared" si="51"/>
        <v>1</v>
      </c>
      <c r="S54" s="24">
        <f t="shared" si="44"/>
        <v>159</v>
      </c>
      <c r="T54" s="24">
        <f t="shared" si="45"/>
        <v>255</v>
      </c>
      <c r="U54" s="24">
        <f t="shared" si="46"/>
        <v>255</v>
      </c>
      <c r="V54" s="24">
        <f t="shared" si="47"/>
        <v>255</v>
      </c>
    </row>
    <row r="55" spans="3:27" x14ac:dyDescent="0.25">
      <c r="D55" t="str">
        <f t="shared" si="48"/>
        <v>Cchip CSRs</v>
      </c>
      <c r="E55" s="17">
        <f t="shared" si="38"/>
        <v>8</v>
      </c>
      <c r="F55" s="18">
        <f t="shared" si="38"/>
        <v>1</v>
      </c>
      <c r="G55" s="18">
        <f t="shared" si="39"/>
        <v>160</v>
      </c>
      <c r="H55" s="17">
        <f t="shared" si="40"/>
        <v>0</v>
      </c>
      <c r="I55" s="17">
        <f t="shared" si="41"/>
        <v>0</v>
      </c>
      <c r="J55" s="17">
        <f t="shared" si="42"/>
        <v>0</v>
      </c>
      <c r="Q55" s="17">
        <f t="shared" ref="Q55:R55" si="52">BIN2DEC(Q32)</f>
        <v>8</v>
      </c>
      <c r="R55" s="17">
        <f t="shared" si="52"/>
        <v>1</v>
      </c>
      <c r="S55" s="17">
        <f t="shared" si="44"/>
        <v>175</v>
      </c>
      <c r="T55" s="17">
        <f t="shared" si="45"/>
        <v>255</v>
      </c>
      <c r="U55" s="17">
        <f t="shared" si="46"/>
        <v>255</v>
      </c>
      <c r="V55" s="17">
        <f t="shared" si="47"/>
        <v>255</v>
      </c>
    </row>
    <row r="56" spans="3:27" x14ac:dyDescent="0.25">
      <c r="D56" t="str">
        <f t="shared" si="48"/>
        <v>Dchip CSRs</v>
      </c>
      <c r="E56" s="17">
        <f t="shared" si="38"/>
        <v>8</v>
      </c>
      <c r="F56" s="18">
        <f t="shared" si="38"/>
        <v>1</v>
      </c>
      <c r="G56" s="18">
        <f t="shared" si="39"/>
        <v>176</v>
      </c>
      <c r="H56" s="17">
        <f t="shared" si="40"/>
        <v>0</v>
      </c>
      <c r="I56" s="17">
        <f t="shared" si="41"/>
        <v>0</v>
      </c>
      <c r="J56" s="17">
        <f t="shared" si="42"/>
        <v>0</v>
      </c>
      <c r="Q56" s="17">
        <f t="shared" ref="Q56:R56" si="53">BIN2DEC(Q33)</f>
        <v>8</v>
      </c>
      <c r="R56" s="17">
        <f t="shared" si="53"/>
        <v>1</v>
      </c>
      <c r="S56" s="17">
        <f t="shared" si="44"/>
        <v>191</v>
      </c>
      <c r="T56" s="17">
        <f t="shared" si="45"/>
        <v>255</v>
      </c>
      <c r="U56" s="17">
        <f t="shared" si="46"/>
        <v>255</v>
      </c>
      <c r="V56" s="17">
        <f t="shared" si="47"/>
        <v>255</v>
      </c>
    </row>
    <row r="57" spans="3:27" hidden="1" x14ac:dyDescent="0.25">
      <c r="D57" s="25" t="str">
        <f t="shared" si="48"/>
        <v>Reserved</v>
      </c>
      <c r="E57" s="24">
        <f t="shared" si="38"/>
        <v>8</v>
      </c>
      <c r="F57" s="28">
        <f t="shared" si="38"/>
        <v>1</v>
      </c>
      <c r="G57" s="28">
        <f t="shared" si="39"/>
        <v>192</v>
      </c>
      <c r="H57" s="24">
        <f t="shared" si="40"/>
        <v>0</v>
      </c>
      <c r="I57" s="24">
        <f t="shared" si="41"/>
        <v>0</v>
      </c>
      <c r="J57" s="24">
        <f t="shared" si="42"/>
        <v>0</v>
      </c>
      <c r="K57" s="25"/>
      <c r="L57" s="25"/>
      <c r="M57" s="25"/>
      <c r="N57" s="25"/>
      <c r="O57" s="25"/>
      <c r="P57" s="25"/>
      <c r="Q57" s="24">
        <f t="shared" ref="Q57:R57" si="54">BIN2DEC(Q34)</f>
        <v>8</v>
      </c>
      <c r="R57" s="24">
        <f t="shared" si="54"/>
        <v>1</v>
      </c>
      <c r="S57" s="24">
        <f t="shared" si="44"/>
        <v>239</v>
      </c>
      <c r="T57" s="24">
        <f t="shared" si="45"/>
        <v>255</v>
      </c>
      <c r="U57" s="24">
        <f t="shared" si="46"/>
        <v>255</v>
      </c>
      <c r="V57" s="24">
        <f t="shared" si="47"/>
        <v>255</v>
      </c>
    </row>
    <row r="58" spans="3:27" hidden="1" x14ac:dyDescent="0.25">
      <c r="D58" s="25" t="str">
        <f t="shared" si="48"/>
        <v>Reserved</v>
      </c>
      <c r="E58" s="24">
        <f t="shared" si="38"/>
        <v>8</v>
      </c>
      <c r="F58" s="28">
        <f t="shared" si="38"/>
        <v>1</v>
      </c>
      <c r="G58" s="28">
        <f t="shared" si="39"/>
        <v>240</v>
      </c>
      <c r="H58" s="24">
        <f t="shared" si="40"/>
        <v>0</v>
      </c>
      <c r="I58" s="24">
        <f t="shared" si="41"/>
        <v>0</v>
      </c>
      <c r="J58" s="24">
        <f t="shared" si="42"/>
        <v>0</v>
      </c>
      <c r="K58" s="25"/>
      <c r="L58" s="25"/>
      <c r="M58" s="25"/>
      <c r="N58" s="25"/>
      <c r="O58" s="25"/>
      <c r="P58" s="25"/>
      <c r="Q58" s="24">
        <f t="shared" ref="Q58:R58" si="55">BIN2DEC(Q35)</f>
        <v>8</v>
      </c>
      <c r="R58" s="24">
        <f t="shared" si="55"/>
        <v>1</v>
      </c>
      <c r="S58" s="24">
        <f t="shared" si="44"/>
        <v>247</v>
      </c>
      <c r="T58" s="24">
        <f t="shared" si="45"/>
        <v>255</v>
      </c>
      <c r="U58" s="24">
        <f t="shared" si="46"/>
        <v>255</v>
      </c>
      <c r="V58" s="24">
        <f t="shared" si="47"/>
        <v>255</v>
      </c>
    </row>
    <row r="59" spans="3:27" x14ac:dyDescent="0.25">
      <c r="D59" t="str">
        <f t="shared" si="48"/>
        <v>PCI IACK/</v>
      </c>
      <c r="E59" s="17">
        <f t="shared" si="38"/>
        <v>8</v>
      </c>
      <c r="F59" s="18">
        <f t="shared" si="38"/>
        <v>1</v>
      </c>
      <c r="G59" s="18">
        <f t="shared" si="39"/>
        <v>248</v>
      </c>
      <c r="H59" s="17">
        <f t="shared" si="40"/>
        <v>0</v>
      </c>
      <c r="I59" s="17">
        <f t="shared" si="41"/>
        <v>0</v>
      </c>
      <c r="J59" s="17">
        <f t="shared" si="42"/>
        <v>0</v>
      </c>
      <c r="Q59" s="17">
        <f t="shared" ref="Q59:R59" si="56">BIN2DEC(Q36)</f>
        <v>8</v>
      </c>
      <c r="R59" s="17">
        <f t="shared" si="56"/>
        <v>1</v>
      </c>
      <c r="S59" s="17">
        <f t="shared" si="44"/>
        <v>251</v>
      </c>
      <c r="T59" s="17">
        <f t="shared" si="45"/>
        <v>255</v>
      </c>
      <c r="U59" s="17">
        <f t="shared" si="46"/>
        <v>255</v>
      </c>
      <c r="V59" s="17">
        <f t="shared" si="47"/>
        <v>255</v>
      </c>
    </row>
    <row r="60" spans="3:27" x14ac:dyDescent="0.25">
      <c r="D60" t="str">
        <f t="shared" si="48"/>
        <v>Pchip0 PCI I/O</v>
      </c>
      <c r="E60" s="17">
        <f t="shared" si="38"/>
        <v>8</v>
      </c>
      <c r="F60" s="18">
        <f t="shared" si="38"/>
        <v>1</v>
      </c>
      <c r="G60" s="18">
        <f t="shared" si="39"/>
        <v>252</v>
      </c>
      <c r="H60" s="17">
        <f t="shared" si="40"/>
        <v>0</v>
      </c>
      <c r="I60" s="17">
        <f t="shared" si="41"/>
        <v>0</v>
      </c>
      <c r="J60" s="17">
        <f t="shared" si="42"/>
        <v>0</v>
      </c>
      <c r="Q60" s="17">
        <f t="shared" ref="Q60:R60" si="57">BIN2DEC(Q37)</f>
        <v>8</v>
      </c>
      <c r="R60" s="17">
        <f t="shared" si="57"/>
        <v>1</v>
      </c>
      <c r="S60" s="17">
        <f t="shared" si="44"/>
        <v>253</v>
      </c>
      <c r="T60" s="17">
        <f t="shared" si="45"/>
        <v>255</v>
      </c>
      <c r="U60" s="17">
        <f t="shared" si="46"/>
        <v>255</v>
      </c>
      <c r="V60" s="17">
        <f t="shared" si="47"/>
        <v>255</v>
      </c>
    </row>
    <row r="61" spans="3:27" x14ac:dyDescent="0.25">
      <c r="D61" t="str">
        <f t="shared" si="48"/>
        <v>Pchip0 PCI</v>
      </c>
      <c r="E61" s="17">
        <f t="shared" si="38"/>
        <v>8</v>
      </c>
      <c r="F61" s="18">
        <f t="shared" si="38"/>
        <v>1</v>
      </c>
      <c r="G61" s="18">
        <f t="shared" si="39"/>
        <v>254</v>
      </c>
      <c r="H61" s="17">
        <f t="shared" si="40"/>
        <v>0</v>
      </c>
      <c r="I61" s="17">
        <f t="shared" si="41"/>
        <v>0</v>
      </c>
      <c r="J61" s="17">
        <f t="shared" si="42"/>
        <v>0</v>
      </c>
      <c r="Q61" s="17">
        <f t="shared" ref="Q61:R61" si="58">BIN2DEC(Q38)</f>
        <v>8</v>
      </c>
      <c r="R61" s="17">
        <f t="shared" si="58"/>
        <v>1</v>
      </c>
      <c r="S61" s="17">
        <f t="shared" si="44"/>
        <v>254</v>
      </c>
      <c r="T61" s="17">
        <f t="shared" si="45"/>
        <v>255</v>
      </c>
      <c r="U61" s="17">
        <f t="shared" si="46"/>
        <v>255</v>
      </c>
      <c r="V61" s="17">
        <f t="shared" si="47"/>
        <v>255</v>
      </c>
    </row>
    <row r="62" spans="3:27" hidden="1" x14ac:dyDescent="0.25">
      <c r="D62" s="25" t="str">
        <f t="shared" si="48"/>
        <v>Reserved</v>
      </c>
      <c r="E62" s="24">
        <f t="shared" si="38"/>
        <v>8</v>
      </c>
      <c r="F62" s="28">
        <f t="shared" si="38"/>
        <v>1</v>
      </c>
      <c r="G62" s="28">
        <f t="shared" si="39"/>
        <v>255</v>
      </c>
      <c r="H62" s="24">
        <f t="shared" si="40"/>
        <v>0</v>
      </c>
      <c r="I62" s="24">
        <f t="shared" si="41"/>
        <v>0</v>
      </c>
      <c r="J62" s="24">
        <f t="shared" si="42"/>
        <v>0</v>
      </c>
      <c r="K62" s="25"/>
      <c r="L62" s="25"/>
      <c r="M62" s="25"/>
      <c r="N62" s="25"/>
      <c r="O62" s="25"/>
      <c r="P62" s="25"/>
      <c r="Q62" s="24">
        <f t="shared" ref="Q62:R62" si="59">BIN2DEC(Q39)</f>
        <v>8</v>
      </c>
      <c r="R62" s="24">
        <f t="shared" si="59"/>
        <v>1</v>
      </c>
      <c r="S62" s="24">
        <f t="shared" si="44"/>
        <v>255</v>
      </c>
      <c r="T62" s="24">
        <f t="shared" si="45"/>
        <v>255</v>
      </c>
      <c r="U62" s="24">
        <f t="shared" si="46"/>
        <v>255</v>
      </c>
      <c r="V62" s="24">
        <f t="shared" si="47"/>
        <v>255</v>
      </c>
    </row>
    <row r="63" spans="3:27" x14ac:dyDescent="0.25">
      <c r="D63" t="str">
        <f t="shared" si="48"/>
        <v>Pchip1 PCI</v>
      </c>
      <c r="E63" s="17">
        <f t="shared" si="38"/>
        <v>8</v>
      </c>
      <c r="F63" s="18">
        <f t="shared" si="38"/>
        <v>2</v>
      </c>
      <c r="G63" s="18">
        <f t="shared" si="39"/>
        <v>0</v>
      </c>
      <c r="H63" s="17">
        <f t="shared" si="40"/>
        <v>0</v>
      </c>
      <c r="I63" s="17">
        <f t="shared" si="41"/>
        <v>0</v>
      </c>
      <c r="J63" s="17">
        <f t="shared" si="42"/>
        <v>0</v>
      </c>
      <c r="Q63" s="17">
        <f t="shared" ref="Q63:R63" si="60">BIN2DEC(Q40)</f>
        <v>8</v>
      </c>
      <c r="R63" s="17">
        <f t="shared" si="60"/>
        <v>2</v>
      </c>
      <c r="S63" s="17">
        <f t="shared" si="44"/>
        <v>255</v>
      </c>
      <c r="T63" s="17">
        <f t="shared" si="45"/>
        <v>255</v>
      </c>
      <c r="U63" s="17">
        <f t="shared" si="46"/>
        <v>255</v>
      </c>
      <c r="V63" s="17">
        <f t="shared" si="47"/>
        <v>255</v>
      </c>
    </row>
    <row r="64" spans="3:27" hidden="1" x14ac:dyDescent="0.25">
      <c r="D64" s="25" t="str">
        <f t="shared" si="48"/>
        <v>Reserved</v>
      </c>
      <c r="E64" s="24">
        <f t="shared" si="38"/>
        <v>8</v>
      </c>
      <c r="F64" s="28">
        <f t="shared" si="38"/>
        <v>3</v>
      </c>
      <c r="G64" s="28">
        <f t="shared" si="39"/>
        <v>0</v>
      </c>
      <c r="H64" s="24">
        <f t="shared" si="40"/>
        <v>0</v>
      </c>
      <c r="I64" s="24">
        <f t="shared" si="41"/>
        <v>0</v>
      </c>
      <c r="J64" s="24">
        <f t="shared" si="42"/>
        <v>0</v>
      </c>
      <c r="K64" s="25"/>
      <c r="L64" s="25"/>
      <c r="M64" s="25"/>
      <c r="N64" s="25"/>
      <c r="O64" s="25"/>
      <c r="P64" s="25"/>
      <c r="Q64" s="24">
        <f t="shared" ref="Q64:R64" si="61">BIN2DEC(Q41)</f>
        <v>8</v>
      </c>
      <c r="R64" s="24">
        <f t="shared" si="61"/>
        <v>3</v>
      </c>
      <c r="S64" s="24">
        <f t="shared" si="44"/>
        <v>127</v>
      </c>
      <c r="T64" s="24">
        <f t="shared" si="45"/>
        <v>255</v>
      </c>
      <c r="U64" s="24">
        <f t="shared" si="46"/>
        <v>255</v>
      </c>
      <c r="V64" s="24">
        <f t="shared" si="47"/>
        <v>255</v>
      </c>
    </row>
    <row r="65" spans="4:22" x14ac:dyDescent="0.25">
      <c r="D65" t="str">
        <f t="shared" si="48"/>
        <v>Pchip1 CSRs</v>
      </c>
      <c r="E65" s="17">
        <f t="shared" si="38"/>
        <v>8</v>
      </c>
      <c r="F65" s="18">
        <f t="shared" si="38"/>
        <v>3</v>
      </c>
      <c r="G65" s="18">
        <f t="shared" si="39"/>
        <v>128</v>
      </c>
      <c r="H65" s="17">
        <f t="shared" si="40"/>
        <v>0</v>
      </c>
      <c r="I65" s="17">
        <f t="shared" si="41"/>
        <v>0</v>
      </c>
      <c r="J65" s="17">
        <f t="shared" si="42"/>
        <v>0</v>
      </c>
      <c r="Q65" s="17">
        <f t="shared" ref="Q65:R65" si="62">BIN2DEC(Q42)</f>
        <v>8</v>
      </c>
      <c r="R65" s="17">
        <f t="shared" si="62"/>
        <v>3</v>
      </c>
      <c r="S65" s="17">
        <f t="shared" si="44"/>
        <v>143</v>
      </c>
      <c r="T65" s="17">
        <f t="shared" si="45"/>
        <v>255</v>
      </c>
      <c r="U65" s="17">
        <f t="shared" si="46"/>
        <v>255</v>
      </c>
      <c r="V65" s="17">
        <f t="shared" si="47"/>
        <v>255</v>
      </c>
    </row>
    <row r="66" spans="4:22" hidden="1" x14ac:dyDescent="0.25">
      <c r="D66" s="25" t="str">
        <f t="shared" si="48"/>
        <v>Reserved</v>
      </c>
      <c r="E66" s="24">
        <f t="shared" si="38"/>
        <v>8</v>
      </c>
      <c r="F66" s="28">
        <f t="shared" si="38"/>
        <v>3</v>
      </c>
      <c r="G66" s="28">
        <f t="shared" si="39"/>
        <v>144</v>
      </c>
      <c r="H66" s="24">
        <f t="shared" si="40"/>
        <v>0</v>
      </c>
      <c r="I66" s="24">
        <f t="shared" si="41"/>
        <v>0</v>
      </c>
      <c r="J66" s="24">
        <f t="shared" si="42"/>
        <v>0</v>
      </c>
      <c r="K66" s="25"/>
      <c r="L66" s="25"/>
      <c r="M66" s="25"/>
      <c r="N66" s="25"/>
      <c r="O66" s="25"/>
      <c r="P66" s="25"/>
      <c r="Q66" s="24">
        <f t="shared" ref="Q66:R66" si="63">BIN2DEC(Q43)</f>
        <v>8</v>
      </c>
      <c r="R66" s="24">
        <f t="shared" si="63"/>
        <v>3</v>
      </c>
      <c r="S66" s="24">
        <f t="shared" si="44"/>
        <v>239</v>
      </c>
      <c r="T66" s="24">
        <f t="shared" si="45"/>
        <v>255</v>
      </c>
      <c r="U66" s="24">
        <f t="shared" si="46"/>
        <v>255</v>
      </c>
      <c r="V66" s="24">
        <f t="shared" si="47"/>
        <v>255</v>
      </c>
    </row>
    <row r="67" spans="4:22" hidden="1" x14ac:dyDescent="0.25">
      <c r="D67" s="25" t="str">
        <f t="shared" si="48"/>
        <v>Reserved</v>
      </c>
      <c r="E67" s="24">
        <f t="shared" si="38"/>
        <v>8</v>
      </c>
      <c r="F67" s="28">
        <f t="shared" si="38"/>
        <v>3</v>
      </c>
      <c r="G67" s="28">
        <f t="shared" si="39"/>
        <v>240</v>
      </c>
      <c r="H67" s="24">
        <f t="shared" si="40"/>
        <v>0</v>
      </c>
      <c r="I67" s="24">
        <f t="shared" si="41"/>
        <v>0</v>
      </c>
      <c r="J67" s="24">
        <f t="shared" si="42"/>
        <v>0</v>
      </c>
      <c r="K67" s="25"/>
      <c r="L67" s="25"/>
      <c r="M67" s="25"/>
      <c r="N67" s="25"/>
      <c r="O67" s="25"/>
      <c r="P67" s="25"/>
      <c r="Q67" s="24">
        <f t="shared" ref="Q67:R67" si="64">BIN2DEC(Q44)</f>
        <v>8</v>
      </c>
      <c r="R67" s="24">
        <f t="shared" si="64"/>
        <v>3</v>
      </c>
      <c r="S67" s="24">
        <f t="shared" si="44"/>
        <v>247</v>
      </c>
      <c r="T67" s="24">
        <f t="shared" si="45"/>
        <v>255</v>
      </c>
      <c r="U67" s="24">
        <f t="shared" si="46"/>
        <v>255</v>
      </c>
      <c r="V67" s="24">
        <f t="shared" si="47"/>
        <v>255</v>
      </c>
    </row>
    <row r="68" spans="4:22" x14ac:dyDescent="0.25">
      <c r="D68" t="str">
        <f t="shared" si="48"/>
        <v>PCI IACK/</v>
      </c>
      <c r="E68" s="17">
        <f t="shared" si="38"/>
        <v>8</v>
      </c>
      <c r="F68" s="18">
        <f t="shared" si="38"/>
        <v>3</v>
      </c>
      <c r="G68" s="18">
        <f t="shared" si="39"/>
        <v>248</v>
      </c>
      <c r="H68" s="17">
        <f t="shared" si="40"/>
        <v>0</v>
      </c>
      <c r="I68" s="17">
        <f t="shared" si="41"/>
        <v>0</v>
      </c>
      <c r="J68" s="17">
        <f t="shared" si="42"/>
        <v>0</v>
      </c>
      <c r="Q68" s="17">
        <f t="shared" ref="Q68:R68" si="65">BIN2DEC(Q45)</f>
        <v>8</v>
      </c>
      <c r="R68" s="17">
        <f t="shared" si="65"/>
        <v>3</v>
      </c>
      <c r="S68" s="17">
        <f t="shared" si="44"/>
        <v>251</v>
      </c>
      <c r="T68" s="17">
        <f t="shared" si="45"/>
        <v>255</v>
      </c>
      <c r="U68" s="17">
        <f t="shared" si="46"/>
        <v>255</v>
      </c>
      <c r="V68" s="17">
        <f t="shared" si="47"/>
        <v>255</v>
      </c>
    </row>
    <row r="69" spans="4:22" x14ac:dyDescent="0.25">
      <c r="D69" t="str">
        <f t="shared" si="48"/>
        <v>Pchip1 PCI I/O</v>
      </c>
      <c r="E69" s="17">
        <f t="shared" si="38"/>
        <v>8</v>
      </c>
      <c r="F69" s="18">
        <f t="shared" si="38"/>
        <v>3</v>
      </c>
      <c r="G69" s="18">
        <f t="shared" si="39"/>
        <v>252</v>
      </c>
      <c r="H69" s="17">
        <f t="shared" si="40"/>
        <v>0</v>
      </c>
      <c r="I69" s="17">
        <f t="shared" si="41"/>
        <v>0</v>
      </c>
      <c r="J69" s="17">
        <f t="shared" si="42"/>
        <v>0</v>
      </c>
      <c r="Q69" s="17">
        <f t="shared" ref="Q69:R69" si="66">BIN2DEC(Q46)</f>
        <v>8</v>
      </c>
      <c r="R69" s="17">
        <f t="shared" si="66"/>
        <v>3</v>
      </c>
      <c r="S69" s="17">
        <f t="shared" si="44"/>
        <v>253</v>
      </c>
      <c r="T69" s="17">
        <f t="shared" si="45"/>
        <v>255</v>
      </c>
      <c r="U69" s="17">
        <f t="shared" si="46"/>
        <v>255</v>
      </c>
      <c r="V69" s="17">
        <f t="shared" si="47"/>
        <v>255</v>
      </c>
    </row>
    <row r="70" spans="4:22" x14ac:dyDescent="0.25">
      <c r="D70" t="str">
        <f t="shared" si="48"/>
        <v>Pchip1 PCI</v>
      </c>
      <c r="E70" s="17">
        <f t="shared" si="38"/>
        <v>8</v>
      </c>
      <c r="F70" s="18">
        <f t="shared" si="38"/>
        <v>3</v>
      </c>
      <c r="G70" s="18">
        <f t="shared" si="39"/>
        <v>254</v>
      </c>
      <c r="H70" s="17">
        <f t="shared" si="40"/>
        <v>0</v>
      </c>
      <c r="I70" s="17">
        <f t="shared" si="41"/>
        <v>0</v>
      </c>
      <c r="J70" s="17">
        <f t="shared" si="42"/>
        <v>0</v>
      </c>
      <c r="Q70" s="17">
        <f t="shared" ref="Q70:R70" si="67">BIN2DEC(Q47)</f>
        <v>8</v>
      </c>
      <c r="R70" s="17">
        <f t="shared" si="67"/>
        <v>3</v>
      </c>
      <c r="S70" s="17">
        <f t="shared" si="44"/>
        <v>254</v>
      </c>
      <c r="T70" s="17">
        <f t="shared" si="45"/>
        <v>255</v>
      </c>
      <c r="U70" s="17">
        <f t="shared" si="46"/>
        <v>255</v>
      </c>
      <c r="V70" s="17">
        <f t="shared" si="47"/>
        <v>255</v>
      </c>
    </row>
    <row r="71" spans="4:22" hidden="1" x14ac:dyDescent="0.25">
      <c r="D71" s="25" t="str">
        <f t="shared" si="48"/>
        <v>Reserved</v>
      </c>
      <c r="E71" s="24">
        <f t="shared" si="38"/>
        <v>8</v>
      </c>
      <c r="F71" s="28">
        <f t="shared" si="38"/>
        <v>3</v>
      </c>
      <c r="G71" s="28">
        <f t="shared" si="39"/>
        <v>255</v>
      </c>
      <c r="H71" s="24">
        <f t="shared" si="40"/>
        <v>0</v>
      </c>
      <c r="I71" s="24">
        <f t="shared" si="41"/>
        <v>0</v>
      </c>
      <c r="J71" s="24">
        <f t="shared" si="42"/>
        <v>0</v>
      </c>
      <c r="K71" s="25"/>
      <c r="L71" s="25"/>
      <c r="M71" s="25"/>
      <c r="N71" s="25"/>
      <c r="O71" s="25"/>
      <c r="P71" s="25"/>
      <c r="Q71" s="24">
        <f t="shared" ref="Q71:R71" si="68">BIN2DEC(Q48)</f>
        <v>8</v>
      </c>
      <c r="R71" s="24">
        <f t="shared" si="68"/>
        <v>3</v>
      </c>
      <c r="S71" s="24">
        <f t="shared" si="44"/>
        <v>255</v>
      </c>
      <c r="T71" s="24">
        <f t="shared" si="45"/>
        <v>255</v>
      </c>
      <c r="U71" s="24">
        <f t="shared" si="46"/>
        <v>255</v>
      </c>
      <c r="V71" s="24">
        <f t="shared" si="47"/>
        <v>255</v>
      </c>
    </row>
    <row r="72" spans="4:22" hidden="1" x14ac:dyDescent="0.25">
      <c r="D72" s="25" t="str">
        <f t="shared" si="48"/>
        <v>Reserved</v>
      </c>
      <c r="E72" s="24">
        <f t="shared" si="38"/>
        <v>8</v>
      </c>
      <c r="F72" s="28">
        <f t="shared" si="38"/>
        <v>4</v>
      </c>
      <c r="G72" s="28">
        <f t="shared" si="39"/>
        <v>0</v>
      </c>
      <c r="H72" s="24">
        <f t="shared" si="40"/>
        <v>0</v>
      </c>
      <c r="I72" s="24">
        <f t="shared" si="41"/>
        <v>0</v>
      </c>
      <c r="J72" s="24">
        <f t="shared" si="42"/>
        <v>0</v>
      </c>
      <c r="K72" s="25"/>
      <c r="L72" s="25"/>
      <c r="M72" s="25"/>
      <c r="N72" s="25"/>
      <c r="O72" s="25"/>
      <c r="P72" s="25"/>
      <c r="Q72" s="24">
        <f t="shared" ref="Q72:R72" si="69">BIN2DEC(Q49)</f>
        <v>15</v>
      </c>
      <c r="R72" s="24">
        <f t="shared" si="69"/>
        <v>255</v>
      </c>
      <c r="S72" s="24">
        <f t="shared" si="44"/>
        <v>255</v>
      </c>
      <c r="T72" s="24">
        <f t="shared" si="45"/>
        <v>255</v>
      </c>
      <c r="U72" s="24">
        <f t="shared" si="46"/>
        <v>255</v>
      </c>
      <c r="V72" s="24">
        <f t="shared" si="47"/>
        <v>255</v>
      </c>
    </row>
    <row r="73" spans="4:22" x14ac:dyDescent="0.25">
      <c r="D73" t="str">
        <f>D50</f>
        <v>Pchip0 PCI</v>
      </c>
      <c r="E73" s="17" t="str">
        <f>DEC2HEX(E50,1)</f>
        <v>8</v>
      </c>
      <c r="F73" s="17" t="str">
        <f>DEC2HEX(F50,2)</f>
        <v>00</v>
      </c>
      <c r="G73" s="17" t="str">
        <f t="shared" ref="G73:J73" si="70">DEC2HEX(G50,2)</f>
        <v>00</v>
      </c>
      <c r="H73" s="17" t="str">
        <f t="shared" si="70"/>
        <v>00</v>
      </c>
      <c r="I73" s="17" t="str">
        <f t="shared" si="70"/>
        <v>00</v>
      </c>
      <c r="J73" s="17" t="str">
        <f t="shared" si="70"/>
        <v>00</v>
      </c>
    </row>
    <row r="74" spans="4:22" x14ac:dyDescent="0.25">
      <c r="D74" t="str">
        <f>D51</f>
        <v>TIGbus</v>
      </c>
      <c r="E74" s="17" t="str">
        <f>DEC2HEX(E51,1)</f>
        <v>8</v>
      </c>
      <c r="F74" s="17" t="str">
        <f>DEC2HEX(F51,2)</f>
        <v>01</v>
      </c>
      <c r="G74" s="17" t="str">
        <f t="shared" ref="G74:J74" si="71">DEC2HEX(G51,2)</f>
        <v>00</v>
      </c>
      <c r="H74" s="17" t="str">
        <f t="shared" si="71"/>
        <v>00</v>
      </c>
      <c r="I74" s="17" t="str">
        <f t="shared" si="71"/>
        <v>00</v>
      </c>
      <c r="J74" s="17" t="str">
        <f t="shared" si="71"/>
        <v>00</v>
      </c>
    </row>
    <row r="75" spans="4:22" x14ac:dyDescent="0.25">
      <c r="D75" t="str">
        <f>D53</f>
        <v>Pchip0 CSRs</v>
      </c>
      <c r="E75" s="17" t="str">
        <f>DEC2HEX(E53,1)</f>
        <v>8</v>
      </c>
      <c r="F75" s="17" t="str">
        <f>DEC2HEX(F53,2)</f>
        <v>01</v>
      </c>
      <c r="G75" s="17" t="str">
        <f t="shared" ref="G75:J75" si="72">DEC2HEX(G53,2)</f>
        <v>80</v>
      </c>
      <c r="H75" s="17" t="str">
        <f t="shared" si="72"/>
        <v>00</v>
      </c>
      <c r="I75" s="17" t="str">
        <f t="shared" si="72"/>
        <v>00</v>
      </c>
      <c r="J75" s="17" t="str">
        <f t="shared" si="72"/>
        <v>00</v>
      </c>
    </row>
    <row r="76" spans="4:22" x14ac:dyDescent="0.25">
      <c r="D76" t="str">
        <f>D55</f>
        <v>Cchip CSRs</v>
      </c>
      <c r="E76" s="17" t="str">
        <f>DEC2HEX(E55,1)</f>
        <v>8</v>
      </c>
      <c r="F76" s="17" t="str">
        <f>DEC2HEX(F55,2)</f>
        <v>01</v>
      </c>
      <c r="G76" s="17" t="str">
        <f t="shared" ref="G76:J76" si="73">DEC2HEX(G55,2)</f>
        <v>A0</v>
      </c>
      <c r="H76" s="17" t="str">
        <f t="shared" si="73"/>
        <v>00</v>
      </c>
      <c r="I76" s="17" t="str">
        <f t="shared" si="73"/>
        <v>00</v>
      </c>
      <c r="J76" s="17" t="str">
        <f t="shared" si="73"/>
        <v>00</v>
      </c>
    </row>
    <row r="77" spans="4:22" x14ac:dyDescent="0.25">
      <c r="D77" t="str">
        <f>D56</f>
        <v>Dchip CSRs</v>
      </c>
      <c r="E77" s="17" t="str">
        <f>DEC2HEX(E56,1)</f>
        <v>8</v>
      </c>
      <c r="F77" s="17" t="str">
        <f>DEC2HEX(F56,2)</f>
        <v>01</v>
      </c>
      <c r="G77" s="17" t="str">
        <f t="shared" ref="G77:J77" si="74">DEC2HEX(G56,2)</f>
        <v>B0</v>
      </c>
      <c r="H77" s="17" t="str">
        <f t="shared" si="74"/>
        <v>00</v>
      </c>
      <c r="I77" s="17" t="str">
        <f t="shared" si="74"/>
        <v>00</v>
      </c>
      <c r="J77" s="17" t="str">
        <f t="shared" si="74"/>
        <v>00</v>
      </c>
    </row>
    <row r="78" spans="4:22" x14ac:dyDescent="0.25">
      <c r="D78" t="str">
        <f>D59</f>
        <v>PCI IACK/</v>
      </c>
      <c r="E78" s="17" t="str">
        <f>DEC2HEX(E59,1)</f>
        <v>8</v>
      </c>
      <c r="F78" s="17" t="str">
        <f>DEC2HEX(F59,2)</f>
        <v>01</v>
      </c>
      <c r="G78" s="17" t="str">
        <f t="shared" ref="G78:J78" si="75">DEC2HEX(G59,2)</f>
        <v>F8</v>
      </c>
      <c r="H78" s="17" t="str">
        <f t="shared" si="75"/>
        <v>00</v>
      </c>
      <c r="I78" s="17" t="str">
        <f t="shared" si="75"/>
        <v>00</v>
      </c>
      <c r="J78" s="17" t="str">
        <f t="shared" si="75"/>
        <v>00</v>
      </c>
    </row>
    <row r="79" spans="4:22" x14ac:dyDescent="0.25">
      <c r="D79" t="str">
        <f>D60</f>
        <v>Pchip0 PCI I/O</v>
      </c>
      <c r="E79" s="17" t="str">
        <f>DEC2HEX(E60,1)</f>
        <v>8</v>
      </c>
      <c r="F79" s="17" t="str">
        <f>DEC2HEX(F60,2)</f>
        <v>01</v>
      </c>
      <c r="G79" s="17" t="str">
        <f t="shared" ref="G79:J79" si="76">DEC2HEX(G60,2)</f>
        <v>FC</v>
      </c>
      <c r="H79" s="17" t="str">
        <f t="shared" si="76"/>
        <v>00</v>
      </c>
      <c r="I79" s="17" t="str">
        <f t="shared" si="76"/>
        <v>00</v>
      </c>
      <c r="J79" s="17" t="str">
        <f t="shared" si="76"/>
        <v>00</v>
      </c>
    </row>
    <row r="80" spans="4:22" x14ac:dyDescent="0.25">
      <c r="D80" t="str">
        <f>D61</f>
        <v>Pchip0 PCI</v>
      </c>
      <c r="E80" s="17" t="str">
        <f>DEC2HEX(E61,1)</f>
        <v>8</v>
      </c>
      <c r="F80" s="17" t="str">
        <f>DEC2HEX(F61,2)</f>
        <v>01</v>
      </c>
      <c r="G80" s="17" t="str">
        <f t="shared" ref="G80:J80" si="77">DEC2HEX(G61,2)</f>
        <v>FE</v>
      </c>
      <c r="H80" s="17" t="str">
        <f t="shared" si="77"/>
        <v>00</v>
      </c>
      <c r="I80" s="17" t="str">
        <f t="shared" si="77"/>
        <v>00</v>
      </c>
      <c r="J80" s="17" t="str">
        <f t="shared" si="77"/>
        <v>00</v>
      </c>
    </row>
    <row r="81" spans="4:10" x14ac:dyDescent="0.25">
      <c r="D81" t="str">
        <f>D63</f>
        <v>Pchip1 PCI</v>
      </c>
      <c r="E81" s="17" t="str">
        <f>DEC2HEX(E63,1)</f>
        <v>8</v>
      </c>
      <c r="F81" s="17" t="str">
        <f>DEC2HEX(F63,2)</f>
        <v>02</v>
      </c>
      <c r="G81" s="17" t="str">
        <f t="shared" ref="G81:J81" si="78">DEC2HEX(G63,2)</f>
        <v>00</v>
      </c>
      <c r="H81" s="17" t="str">
        <f t="shared" si="78"/>
        <v>00</v>
      </c>
      <c r="I81" s="17" t="str">
        <f t="shared" si="78"/>
        <v>00</v>
      </c>
      <c r="J81" s="17" t="str">
        <f t="shared" si="78"/>
        <v>00</v>
      </c>
    </row>
    <row r="82" spans="4:10" x14ac:dyDescent="0.25">
      <c r="D82" t="str">
        <f>D65</f>
        <v>Pchip1 CSRs</v>
      </c>
      <c r="E82" s="17" t="str">
        <f>DEC2HEX(E65,1)</f>
        <v>8</v>
      </c>
      <c r="F82" s="17" t="str">
        <f>DEC2HEX(F65,2)</f>
        <v>03</v>
      </c>
      <c r="G82" s="17" t="str">
        <f t="shared" ref="G82:J82" si="79">DEC2HEX(G65,2)</f>
        <v>80</v>
      </c>
      <c r="H82" s="17" t="str">
        <f t="shared" si="79"/>
        <v>00</v>
      </c>
      <c r="I82" s="17" t="str">
        <f t="shared" si="79"/>
        <v>00</v>
      </c>
      <c r="J82" s="17" t="str">
        <f t="shared" si="79"/>
        <v>00</v>
      </c>
    </row>
    <row r="83" spans="4:10" x14ac:dyDescent="0.25">
      <c r="D83" t="str">
        <f>D68</f>
        <v>PCI IACK/</v>
      </c>
      <c r="E83" s="17" t="str">
        <f>DEC2HEX(E68,1)</f>
        <v>8</v>
      </c>
      <c r="F83" s="17" t="str">
        <f>DEC2HEX(F68,2)</f>
        <v>03</v>
      </c>
      <c r="G83" s="17" t="str">
        <f t="shared" ref="G83:J83" si="80">DEC2HEX(G68,2)</f>
        <v>F8</v>
      </c>
      <c r="H83" s="17" t="str">
        <f t="shared" si="80"/>
        <v>00</v>
      </c>
      <c r="I83" s="17" t="str">
        <f t="shared" si="80"/>
        <v>00</v>
      </c>
      <c r="J83" s="17" t="str">
        <f t="shared" si="80"/>
        <v>00</v>
      </c>
    </row>
    <row r="84" spans="4:10" x14ac:dyDescent="0.25">
      <c r="D84" t="str">
        <f>D69</f>
        <v>Pchip1 PCI I/O</v>
      </c>
      <c r="E84" s="17" t="str">
        <f>DEC2HEX(E69,1)</f>
        <v>8</v>
      </c>
      <c r="F84" s="17" t="str">
        <f>DEC2HEX(F69,2)</f>
        <v>03</v>
      </c>
      <c r="G84" s="17" t="str">
        <f t="shared" ref="G84:J84" si="81">DEC2HEX(G69,2)</f>
        <v>FC</v>
      </c>
      <c r="H84" s="17" t="str">
        <f t="shared" si="81"/>
        <v>00</v>
      </c>
      <c r="I84" s="17" t="str">
        <f t="shared" si="81"/>
        <v>00</v>
      </c>
      <c r="J84" s="17" t="str">
        <f t="shared" si="81"/>
        <v>00</v>
      </c>
    </row>
    <row r="85" spans="4:10" x14ac:dyDescent="0.25">
      <c r="D85" t="str">
        <f>D70</f>
        <v>Pchip1 PCI</v>
      </c>
      <c r="E85" s="17" t="str">
        <f>DEC2HEX(E70,1)</f>
        <v>8</v>
      </c>
      <c r="F85" s="17" t="str">
        <f>DEC2HEX(F70,2)</f>
        <v>03</v>
      </c>
      <c r="G85" s="17" t="str">
        <f t="shared" ref="G85:J85" si="82">DEC2HEX(G70,2)</f>
        <v>FE</v>
      </c>
      <c r="H85" s="17" t="str">
        <f t="shared" si="82"/>
        <v>00</v>
      </c>
      <c r="I85" s="17" t="str">
        <f t="shared" si="82"/>
        <v>00</v>
      </c>
      <c r="J85" s="17" t="str">
        <f t="shared" si="82"/>
        <v>00</v>
      </c>
    </row>
  </sheetData>
  <mergeCells count="253">
    <mergeCell ref="R27:S27"/>
    <mergeCell ref="T27:U27"/>
    <mergeCell ref="H44:I44"/>
    <mergeCell ref="J44:K44"/>
    <mergeCell ref="H42:I42"/>
    <mergeCell ref="J42:K42"/>
    <mergeCell ref="H40:I40"/>
    <mergeCell ref="J40:K40"/>
    <mergeCell ref="H38:I38"/>
    <mergeCell ref="J38:K38"/>
    <mergeCell ref="H36:I36"/>
    <mergeCell ref="J36:K36"/>
    <mergeCell ref="T47:U47"/>
    <mergeCell ref="V47:W47"/>
    <mergeCell ref="T45:U45"/>
    <mergeCell ref="V45:W45"/>
    <mergeCell ref="T43:U43"/>
    <mergeCell ref="V43:W43"/>
    <mergeCell ref="T41:U41"/>
    <mergeCell ref="V41:W41"/>
    <mergeCell ref="T39:U39"/>
    <mergeCell ref="V39:W39"/>
    <mergeCell ref="J28:K28"/>
    <mergeCell ref="L28:M28"/>
    <mergeCell ref="N28:O28"/>
    <mergeCell ref="H29:I29"/>
    <mergeCell ref="J29:K29"/>
    <mergeCell ref="L29:M29"/>
    <mergeCell ref="N29:O29"/>
    <mergeCell ref="F27:G27"/>
    <mergeCell ref="H27:I27"/>
    <mergeCell ref="J27:K27"/>
    <mergeCell ref="L27:M27"/>
    <mergeCell ref="N27:O27"/>
    <mergeCell ref="H28:I28"/>
    <mergeCell ref="L32:M32"/>
    <mergeCell ref="N32:O32"/>
    <mergeCell ref="H33:I33"/>
    <mergeCell ref="J33:K33"/>
    <mergeCell ref="L33:M33"/>
    <mergeCell ref="N33:O33"/>
    <mergeCell ref="L30:M30"/>
    <mergeCell ref="N30:O30"/>
    <mergeCell ref="H31:I31"/>
    <mergeCell ref="J31:K31"/>
    <mergeCell ref="L31:M31"/>
    <mergeCell ref="N31:O31"/>
    <mergeCell ref="H32:I32"/>
    <mergeCell ref="J32:K32"/>
    <mergeCell ref="H30:I30"/>
    <mergeCell ref="J30:K30"/>
    <mergeCell ref="L36:M36"/>
    <mergeCell ref="N36:O36"/>
    <mergeCell ref="H37:I37"/>
    <mergeCell ref="J37:K37"/>
    <mergeCell ref="L37:M37"/>
    <mergeCell ref="N37:O37"/>
    <mergeCell ref="L34:M34"/>
    <mergeCell ref="N34:O34"/>
    <mergeCell ref="H35:I35"/>
    <mergeCell ref="J35:K35"/>
    <mergeCell ref="L35:M35"/>
    <mergeCell ref="N35:O35"/>
    <mergeCell ref="H34:I34"/>
    <mergeCell ref="J34:K34"/>
    <mergeCell ref="H49:I49"/>
    <mergeCell ref="J49:K49"/>
    <mergeCell ref="L49:M49"/>
    <mergeCell ref="N49:O49"/>
    <mergeCell ref="L46:M46"/>
    <mergeCell ref="N46:O46"/>
    <mergeCell ref="H47:I47"/>
    <mergeCell ref="J47:K47"/>
    <mergeCell ref="L47:M47"/>
    <mergeCell ref="N47:O47"/>
    <mergeCell ref="H48:I48"/>
    <mergeCell ref="J48:K48"/>
    <mergeCell ref="H46:I46"/>
    <mergeCell ref="J46:K46"/>
    <mergeCell ref="V27:W27"/>
    <mergeCell ref="X27:Y27"/>
    <mergeCell ref="Z27:AA27"/>
    <mergeCell ref="T28:U28"/>
    <mergeCell ref="V28:W28"/>
    <mergeCell ref="X28:Y28"/>
    <mergeCell ref="Z28:AA28"/>
    <mergeCell ref="L48:M48"/>
    <mergeCell ref="N48:O48"/>
    <mergeCell ref="L44:M44"/>
    <mergeCell ref="N44:O44"/>
    <mergeCell ref="L45:M45"/>
    <mergeCell ref="N45:O45"/>
    <mergeCell ref="L42:M42"/>
    <mergeCell ref="N42:O42"/>
    <mergeCell ref="L43:M43"/>
    <mergeCell ref="N43:O43"/>
    <mergeCell ref="L40:M40"/>
    <mergeCell ref="N40:O40"/>
    <mergeCell ref="L41:M41"/>
    <mergeCell ref="N41:O41"/>
    <mergeCell ref="L38:M38"/>
    <mergeCell ref="N38:O38"/>
    <mergeCell ref="L39:M39"/>
    <mergeCell ref="X31:Y31"/>
    <mergeCell ref="Z31:AA31"/>
    <mergeCell ref="T32:U32"/>
    <mergeCell ref="V32:W32"/>
    <mergeCell ref="X32:Y32"/>
    <mergeCell ref="Z32:AA32"/>
    <mergeCell ref="X29:Y29"/>
    <mergeCell ref="Z29:AA29"/>
    <mergeCell ref="T30:U30"/>
    <mergeCell ref="V30:W30"/>
    <mergeCell ref="X30:Y30"/>
    <mergeCell ref="Z30:AA30"/>
    <mergeCell ref="T31:U31"/>
    <mergeCell ref="V31:W31"/>
    <mergeCell ref="T29:U29"/>
    <mergeCell ref="V29:W29"/>
    <mergeCell ref="X35:Y35"/>
    <mergeCell ref="Z35:AA35"/>
    <mergeCell ref="T36:U36"/>
    <mergeCell ref="V36:W36"/>
    <mergeCell ref="X36:Y36"/>
    <mergeCell ref="Z36:AA36"/>
    <mergeCell ref="X33:Y33"/>
    <mergeCell ref="Z33:AA33"/>
    <mergeCell ref="T34:U34"/>
    <mergeCell ref="V34:W34"/>
    <mergeCell ref="X34:Y34"/>
    <mergeCell ref="Z34:AA34"/>
    <mergeCell ref="T35:U35"/>
    <mergeCell ref="V35:W35"/>
    <mergeCell ref="T33:U33"/>
    <mergeCell ref="V33:W33"/>
    <mergeCell ref="X39:Y39"/>
    <mergeCell ref="Z39:AA39"/>
    <mergeCell ref="T40:U40"/>
    <mergeCell ref="V40:W40"/>
    <mergeCell ref="X40:Y40"/>
    <mergeCell ref="Z40:AA40"/>
    <mergeCell ref="X37:Y37"/>
    <mergeCell ref="Z37:AA37"/>
    <mergeCell ref="T38:U38"/>
    <mergeCell ref="V38:W38"/>
    <mergeCell ref="X38:Y38"/>
    <mergeCell ref="Z38:AA38"/>
    <mergeCell ref="T37:U37"/>
    <mergeCell ref="V37:W37"/>
    <mergeCell ref="T44:U44"/>
    <mergeCell ref="V44:W44"/>
    <mergeCell ref="X44:Y44"/>
    <mergeCell ref="Z44:AA44"/>
    <mergeCell ref="X41:Y41"/>
    <mergeCell ref="Z41:AA41"/>
    <mergeCell ref="T42:U42"/>
    <mergeCell ref="V42:W42"/>
    <mergeCell ref="X42:Y42"/>
    <mergeCell ref="Z42:AA42"/>
    <mergeCell ref="T49:U49"/>
    <mergeCell ref="V49:W49"/>
    <mergeCell ref="X49:Y49"/>
    <mergeCell ref="Z49:AA49"/>
    <mergeCell ref="F28:G28"/>
    <mergeCell ref="F29:G29"/>
    <mergeCell ref="F30:G30"/>
    <mergeCell ref="F31:G31"/>
    <mergeCell ref="F32:G32"/>
    <mergeCell ref="F33:G33"/>
    <mergeCell ref="X47:Y47"/>
    <mergeCell ref="Z47:AA47"/>
    <mergeCell ref="T48:U48"/>
    <mergeCell ref="V48:W48"/>
    <mergeCell ref="X48:Y48"/>
    <mergeCell ref="Z48:AA48"/>
    <mergeCell ref="X45:Y45"/>
    <mergeCell ref="Z45:AA45"/>
    <mergeCell ref="T46:U46"/>
    <mergeCell ref="V46:W46"/>
    <mergeCell ref="X46:Y46"/>
    <mergeCell ref="Z46:AA46"/>
    <mergeCell ref="X43:Y43"/>
    <mergeCell ref="Z43:AA43"/>
    <mergeCell ref="R31:S31"/>
    <mergeCell ref="R32:S32"/>
    <mergeCell ref="R33:S33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H45:I45"/>
    <mergeCell ref="J45:K45"/>
    <mergeCell ref="H43:I43"/>
    <mergeCell ref="J43:K43"/>
    <mergeCell ref="H41:I41"/>
    <mergeCell ref="J41:K41"/>
    <mergeCell ref="H39:I39"/>
    <mergeCell ref="J39:K39"/>
    <mergeCell ref="N39:O39"/>
    <mergeCell ref="R46:S46"/>
    <mergeCell ref="R47:S47"/>
    <mergeCell ref="R48:S48"/>
    <mergeCell ref="R49:S49"/>
    <mergeCell ref="C27:D27"/>
    <mergeCell ref="R40:S40"/>
    <mergeCell ref="R41:S41"/>
    <mergeCell ref="R42:S42"/>
    <mergeCell ref="R43:S43"/>
    <mergeCell ref="R44:S44"/>
    <mergeCell ref="R45:S45"/>
    <mergeCell ref="R34:S34"/>
    <mergeCell ref="R35:S35"/>
    <mergeCell ref="R36:S36"/>
    <mergeCell ref="R37:S37"/>
    <mergeCell ref="R38:S38"/>
    <mergeCell ref="R39:S39"/>
    <mergeCell ref="F46:G46"/>
    <mergeCell ref="F47:G47"/>
    <mergeCell ref="F48:G48"/>
    <mergeCell ref="F49:G49"/>
    <mergeCell ref="R28:S28"/>
    <mergeCell ref="R29:S29"/>
    <mergeCell ref="R30:S30"/>
    <mergeCell ref="C28:D28"/>
    <mergeCell ref="C29:D29"/>
    <mergeCell ref="C30:D30"/>
    <mergeCell ref="C31:D31"/>
    <mergeCell ref="C32:D32"/>
    <mergeCell ref="C43:D43"/>
    <mergeCell ref="C44:D44"/>
    <mergeCell ref="C33:D33"/>
    <mergeCell ref="C34:D34"/>
    <mergeCell ref="C35:D35"/>
    <mergeCell ref="C36:D36"/>
    <mergeCell ref="C45:D45"/>
    <mergeCell ref="C46:D46"/>
    <mergeCell ref="C47:D47"/>
    <mergeCell ref="C48:D48"/>
    <mergeCell ref="C49:D49"/>
    <mergeCell ref="C37:D37"/>
    <mergeCell ref="C38:D38"/>
    <mergeCell ref="C39:D39"/>
    <mergeCell ref="C40:D40"/>
    <mergeCell ref="C41:D41"/>
    <mergeCell ref="C42:D42"/>
  </mergeCells>
  <conditionalFormatting sqref="E3">
    <cfRule type="cellIs" priority="2" operator="notEqual">
      <formula>E2</formula>
    </cfRule>
  </conditionalFormatting>
  <pageMargins left="0.7" right="0.7" top="0.75" bottom="0.75" header="0.3" footer="0.3"/>
  <ignoredErrors>
    <ignoredError sqref="C28:D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topLeftCell="A7" workbookViewId="0">
      <selection activeCell="G31" sqref="G31"/>
    </sheetView>
  </sheetViews>
  <sheetFormatPr defaultRowHeight="15" x14ac:dyDescent="0.25"/>
  <cols>
    <col min="1" max="1" width="63.85546875" customWidth="1"/>
    <col min="2" max="2" width="27.42578125" bestFit="1" customWidth="1"/>
    <col min="3" max="4" width="13.5703125" bestFit="1" customWidth="1"/>
    <col min="5" max="8" width="5" bestFit="1" customWidth="1"/>
    <col min="9" max="9" width="6.140625" bestFit="1" customWidth="1"/>
    <col min="10" max="15" width="5" bestFit="1" customWidth="1"/>
    <col min="16" max="16" width="1.7109375" bestFit="1" customWidth="1"/>
    <col min="17" max="27" width="5" bestFit="1" customWidth="1"/>
  </cols>
  <sheetData>
    <row r="1" spans="1:27" x14ac:dyDescent="0.25">
      <c r="A1" t="s">
        <v>2</v>
      </c>
      <c r="B1" t="s">
        <v>26</v>
      </c>
      <c r="C1" t="s">
        <v>27</v>
      </c>
      <c r="D1" t="s">
        <v>28</v>
      </c>
      <c r="E1" s="41" t="s">
        <v>29</v>
      </c>
      <c r="F1" s="41" t="s">
        <v>30</v>
      </c>
      <c r="G1" t="s">
        <v>30</v>
      </c>
      <c r="H1" t="s">
        <v>30</v>
      </c>
      <c r="I1" t="s">
        <v>30</v>
      </c>
      <c r="J1" s="41" t="s">
        <v>30</v>
      </c>
      <c r="K1" s="41" t="s">
        <v>30</v>
      </c>
      <c r="L1" s="41" t="s">
        <v>30</v>
      </c>
      <c r="M1" s="41" t="s">
        <v>30</v>
      </c>
      <c r="N1" s="41" t="s">
        <v>30</v>
      </c>
      <c r="O1" s="41" t="s">
        <v>30</v>
      </c>
      <c r="P1" t="s">
        <v>25</v>
      </c>
      <c r="Q1" s="41" t="s">
        <v>29</v>
      </c>
      <c r="R1" s="41" t="s">
        <v>30</v>
      </c>
      <c r="S1" t="s">
        <v>30</v>
      </c>
      <c r="T1" t="s">
        <v>31</v>
      </c>
      <c r="U1" s="41" t="s">
        <v>31</v>
      </c>
      <c r="V1" s="41" t="s">
        <v>31</v>
      </c>
      <c r="W1" s="41" t="s">
        <v>31</v>
      </c>
      <c r="X1" s="41" t="s">
        <v>31</v>
      </c>
      <c r="Y1" s="41" t="s">
        <v>31</v>
      </c>
      <c r="Z1" s="41" t="s">
        <v>31</v>
      </c>
      <c r="AA1" s="41" t="s">
        <v>31</v>
      </c>
    </row>
    <row r="2" spans="1:27" x14ac:dyDescent="0.25">
      <c r="A2" t="s">
        <v>3</v>
      </c>
      <c r="B2" t="s">
        <v>32</v>
      </c>
      <c r="C2" t="s">
        <v>33</v>
      </c>
      <c r="D2" t="s">
        <v>34</v>
      </c>
      <c r="E2" s="41" t="s">
        <v>29</v>
      </c>
      <c r="F2" s="41" t="s">
        <v>30</v>
      </c>
      <c r="G2" t="s">
        <v>35</v>
      </c>
      <c r="H2" t="s">
        <v>30</v>
      </c>
      <c r="I2" t="s">
        <v>30</v>
      </c>
      <c r="J2" s="41" t="s">
        <v>30</v>
      </c>
      <c r="K2" s="41" t="s">
        <v>30</v>
      </c>
      <c r="L2" s="41" t="s">
        <v>30</v>
      </c>
      <c r="M2" s="41" t="s">
        <v>30</v>
      </c>
      <c r="N2" s="41" t="s">
        <v>30</v>
      </c>
      <c r="O2" s="41" t="s">
        <v>30</v>
      </c>
      <c r="P2" t="s">
        <v>25</v>
      </c>
      <c r="Q2" s="41" t="s">
        <v>29</v>
      </c>
      <c r="R2" s="41" t="s">
        <v>30</v>
      </c>
      <c r="S2" t="s">
        <v>35</v>
      </c>
      <c r="T2" t="s">
        <v>36</v>
      </c>
      <c r="U2" s="41" t="s">
        <v>31</v>
      </c>
      <c r="V2" s="41" t="s">
        <v>31</v>
      </c>
      <c r="W2" s="41" t="s">
        <v>31</v>
      </c>
      <c r="X2" s="41" t="s">
        <v>31</v>
      </c>
      <c r="Y2" s="41" t="s">
        <v>31</v>
      </c>
      <c r="Z2" s="41" t="s">
        <v>31</v>
      </c>
      <c r="AA2" s="41" t="s">
        <v>31</v>
      </c>
    </row>
    <row r="3" spans="1:27" x14ac:dyDescent="0.25">
      <c r="A3" t="s">
        <v>4</v>
      </c>
      <c r="B3" t="s">
        <v>37</v>
      </c>
      <c r="C3" t="s">
        <v>38</v>
      </c>
      <c r="D3" t="s">
        <v>39</v>
      </c>
      <c r="E3" s="41" t="s">
        <v>29</v>
      </c>
      <c r="F3" s="41" t="s">
        <v>30</v>
      </c>
      <c r="G3" t="s">
        <v>35</v>
      </c>
      <c r="H3" t="s">
        <v>40</v>
      </c>
      <c r="I3" t="s">
        <v>30</v>
      </c>
      <c r="J3" s="41" t="s">
        <v>30</v>
      </c>
      <c r="K3" s="41" t="s">
        <v>30</v>
      </c>
      <c r="L3" s="41" t="s">
        <v>30</v>
      </c>
      <c r="M3" s="41" t="s">
        <v>30</v>
      </c>
      <c r="N3" s="41" t="s">
        <v>30</v>
      </c>
      <c r="O3" s="41" t="s">
        <v>30</v>
      </c>
      <c r="P3" t="s">
        <v>25</v>
      </c>
      <c r="Q3" s="41" t="s">
        <v>29</v>
      </c>
      <c r="R3" s="41" t="s">
        <v>30</v>
      </c>
      <c r="S3" t="s">
        <v>35</v>
      </c>
      <c r="T3" t="s">
        <v>41</v>
      </c>
      <c r="U3" s="41" t="s">
        <v>31</v>
      </c>
      <c r="V3" s="41" t="s">
        <v>31</v>
      </c>
      <c r="W3" s="41" t="s">
        <v>31</v>
      </c>
      <c r="X3" s="41" t="s">
        <v>31</v>
      </c>
      <c r="Y3" s="41" t="s">
        <v>31</v>
      </c>
      <c r="Z3" s="41" t="s">
        <v>31</v>
      </c>
      <c r="AA3" s="41" t="s">
        <v>31</v>
      </c>
    </row>
    <row r="4" spans="1:27" s="43" customFormat="1" x14ac:dyDescent="0.25">
      <c r="A4" s="43" t="s">
        <v>5</v>
      </c>
      <c r="B4" s="43" t="s">
        <v>42</v>
      </c>
      <c r="C4" s="43" t="s">
        <v>43</v>
      </c>
      <c r="D4" s="43" t="s">
        <v>44</v>
      </c>
      <c r="E4" s="43" t="s">
        <v>29</v>
      </c>
      <c r="F4" s="43" t="s">
        <v>30</v>
      </c>
      <c r="G4" s="43" t="s">
        <v>35</v>
      </c>
      <c r="H4" s="43" t="s">
        <v>29</v>
      </c>
      <c r="I4" s="43" t="s">
        <v>30</v>
      </c>
      <c r="J4" s="43" t="s">
        <v>30</v>
      </c>
      <c r="K4" s="43" t="s">
        <v>30</v>
      </c>
      <c r="L4" s="43" t="s">
        <v>30</v>
      </c>
      <c r="M4" s="43" t="s">
        <v>30</v>
      </c>
      <c r="N4" s="43" t="s">
        <v>30</v>
      </c>
      <c r="O4" s="43" t="s">
        <v>30</v>
      </c>
      <c r="P4" s="43" t="s">
        <v>25</v>
      </c>
      <c r="Q4" s="43" t="s">
        <v>29</v>
      </c>
      <c r="R4" s="43" t="s">
        <v>30</v>
      </c>
      <c r="S4" s="43" t="s">
        <v>35</v>
      </c>
      <c r="T4" s="43" t="s">
        <v>29</v>
      </c>
      <c r="U4" s="43" t="s">
        <v>31</v>
      </c>
      <c r="V4" s="43" t="s">
        <v>31</v>
      </c>
      <c r="W4" s="43" t="s">
        <v>31</v>
      </c>
      <c r="X4" s="43" t="s">
        <v>31</v>
      </c>
      <c r="Y4" s="43" t="s">
        <v>31</v>
      </c>
      <c r="Z4" s="43" t="s">
        <v>31</v>
      </c>
      <c r="AA4" s="43" t="s">
        <v>31</v>
      </c>
    </row>
    <row r="5" spans="1:27" s="43" customFormat="1" x14ac:dyDescent="0.25">
      <c r="A5" s="43" t="s">
        <v>6</v>
      </c>
      <c r="B5" s="43" t="s">
        <v>45</v>
      </c>
      <c r="C5" s="43" t="s">
        <v>46</v>
      </c>
      <c r="D5" s="43" t="s">
        <v>47</v>
      </c>
      <c r="E5" s="43" t="s">
        <v>29</v>
      </c>
      <c r="F5" s="43" t="s">
        <v>30</v>
      </c>
      <c r="G5" s="43" t="s">
        <v>35</v>
      </c>
      <c r="H5" s="43" t="s">
        <v>48</v>
      </c>
      <c r="I5" s="43" t="s">
        <v>30</v>
      </c>
      <c r="J5" s="43" t="s">
        <v>30</v>
      </c>
      <c r="K5" s="43" t="s">
        <v>30</v>
      </c>
      <c r="L5" s="43" t="s">
        <v>30</v>
      </c>
      <c r="M5" s="43" t="s">
        <v>30</v>
      </c>
      <c r="N5" s="43" t="s">
        <v>30</v>
      </c>
      <c r="O5" s="43" t="s">
        <v>30</v>
      </c>
      <c r="P5" s="43" t="s">
        <v>25</v>
      </c>
      <c r="Q5" s="43" t="s">
        <v>29</v>
      </c>
      <c r="R5" s="43" t="s">
        <v>30</v>
      </c>
      <c r="S5" s="43" t="s">
        <v>35</v>
      </c>
      <c r="T5" s="43" t="s">
        <v>48</v>
      </c>
      <c r="U5" s="43" t="s">
        <v>31</v>
      </c>
      <c r="V5" s="43" t="s">
        <v>31</v>
      </c>
      <c r="W5" s="43" t="s">
        <v>31</v>
      </c>
      <c r="X5" s="43" t="s">
        <v>31</v>
      </c>
      <c r="Y5" s="43" t="s">
        <v>31</v>
      </c>
      <c r="Z5" s="43" t="s">
        <v>31</v>
      </c>
      <c r="AA5" s="43" t="s">
        <v>31</v>
      </c>
    </row>
    <row r="6" spans="1:27" s="43" customFormat="1" x14ac:dyDescent="0.25">
      <c r="A6" s="43" t="s">
        <v>7</v>
      </c>
      <c r="B6" s="43" t="s">
        <v>49</v>
      </c>
      <c r="C6" s="43" t="s">
        <v>50</v>
      </c>
      <c r="D6" s="43" t="s">
        <v>51</v>
      </c>
      <c r="E6" s="43" t="s">
        <v>29</v>
      </c>
      <c r="F6" s="43" t="s">
        <v>30</v>
      </c>
      <c r="G6" s="43" t="s">
        <v>35</v>
      </c>
      <c r="H6" s="43" t="s">
        <v>52</v>
      </c>
      <c r="I6" s="43" t="s">
        <v>30</v>
      </c>
      <c r="J6" s="43" t="s">
        <v>30</v>
      </c>
      <c r="K6" s="43" t="s">
        <v>30</v>
      </c>
      <c r="L6" s="43" t="s">
        <v>30</v>
      </c>
      <c r="M6" s="43" t="s">
        <v>30</v>
      </c>
      <c r="N6" s="43" t="s">
        <v>30</v>
      </c>
      <c r="O6" s="43" t="s">
        <v>30</v>
      </c>
      <c r="P6" s="43" t="s">
        <v>25</v>
      </c>
      <c r="Q6" s="43" t="s">
        <v>29</v>
      </c>
      <c r="R6" s="43" t="s">
        <v>30</v>
      </c>
      <c r="S6" s="43" t="s">
        <v>35</v>
      </c>
      <c r="T6" s="43" t="s">
        <v>52</v>
      </c>
      <c r="U6" s="43" t="s">
        <v>31</v>
      </c>
      <c r="V6" s="43" t="s">
        <v>31</v>
      </c>
      <c r="W6" s="43" t="s">
        <v>31</v>
      </c>
      <c r="X6" s="43" t="s">
        <v>31</v>
      </c>
      <c r="Y6" s="43" t="s">
        <v>31</v>
      </c>
      <c r="Z6" s="43" t="s">
        <v>31</v>
      </c>
      <c r="AA6" s="43" t="s">
        <v>31</v>
      </c>
    </row>
    <row r="7" spans="1:27" s="43" customFormat="1" x14ac:dyDescent="0.25">
      <c r="A7" s="43" t="s">
        <v>8</v>
      </c>
      <c r="B7" s="43" t="s">
        <v>53</v>
      </c>
      <c r="C7" s="43" t="s">
        <v>54</v>
      </c>
      <c r="D7" s="43" t="s">
        <v>55</v>
      </c>
      <c r="E7" s="43" t="s">
        <v>29</v>
      </c>
      <c r="F7" s="43" t="s">
        <v>30</v>
      </c>
      <c r="G7" s="43" t="s">
        <v>35</v>
      </c>
      <c r="H7" s="43" t="s">
        <v>56</v>
      </c>
      <c r="I7" s="43" t="s">
        <v>30</v>
      </c>
      <c r="J7" s="43" t="s">
        <v>30</v>
      </c>
      <c r="K7" s="43" t="s">
        <v>30</v>
      </c>
      <c r="L7" s="43" t="s">
        <v>30</v>
      </c>
      <c r="M7" s="43" t="s">
        <v>30</v>
      </c>
      <c r="N7" s="43" t="s">
        <v>30</v>
      </c>
      <c r="O7" s="43" t="s">
        <v>30</v>
      </c>
      <c r="P7" s="43" t="s">
        <v>25</v>
      </c>
      <c r="Q7" s="43" t="s">
        <v>29</v>
      </c>
      <c r="R7" s="43" t="s">
        <v>30</v>
      </c>
      <c r="S7" s="43" t="s">
        <v>35</v>
      </c>
      <c r="T7" s="43" t="s">
        <v>56</v>
      </c>
      <c r="U7" s="43" t="s">
        <v>31</v>
      </c>
      <c r="V7" s="43" t="s">
        <v>31</v>
      </c>
      <c r="W7" s="43" t="s">
        <v>31</v>
      </c>
      <c r="X7" s="43" t="s">
        <v>31</v>
      </c>
      <c r="Y7" s="43" t="s">
        <v>31</v>
      </c>
      <c r="Z7" s="43" t="s">
        <v>31</v>
      </c>
      <c r="AA7" s="43" t="s">
        <v>31</v>
      </c>
    </row>
    <row r="8" spans="1:27" x14ac:dyDescent="0.25">
      <c r="A8" t="s">
        <v>9</v>
      </c>
      <c r="B8" t="s">
        <v>57</v>
      </c>
      <c r="C8" t="s">
        <v>58</v>
      </c>
      <c r="D8" t="s">
        <v>59</v>
      </c>
      <c r="E8" s="41" t="s">
        <v>29</v>
      </c>
      <c r="F8" s="41" t="s">
        <v>30</v>
      </c>
      <c r="G8" t="s">
        <v>35</v>
      </c>
      <c r="H8" t="s">
        <v>60</v>
      </c>
      <c r="I8" t="s">
        <v>30</v>
      </c>
      <c r="J8" s="41" t="s">
        <v>30</v>
      </c>
      <c r="K8" s="41" t="s">
        <v>30</v>
      </c>
      <c r="L8" s="41" t="s">
        <v>30</v>
      </c>
      <c r="M8" s="41" t="s">
        <v>30</v>
      </c>
      <c r="N8" s="41" t="s">
        <v>30</v>
      </c>
      <c r="O8" s="41" t="s">
        <v>30</v>
      </c>
      <c r="P8" t="s">
        <v>25</v>
      </c>
      <c r="Q8" s="41" t="s">
        <v>29</v>
      </c>
      <c r="R8" s="41" t="s">
        <v>30</v>
      </c>
      <c r="S8" t="s">
        <v>35</v>
      </c>
      <c r="T8" t="s">
        <v>61</v>
      </c>
      <c r="U8" s="41" t="s">
        <v>31</v>
      </c>
      <c r="V8" s="41" t="s">
        <v>31</v>
      </c>
      <c r="W8" s="41" t="s">
        <v>31</v>
      </c>
      <c r="X8" s="41" t="s">
        <v>31</v>
      </c>
      <c r="Y8" s="41" t="s">
        <v>31</v>
      </c>
      <c r="Z8" s="41" t="s">
        <v>31</v>
      </c>
      <c r="AA8" s="41" t="s">
        <v>31</v>
      </c>
    </row>
    <row r="9" spans="1:27" x14ac:dyDescent="0.25">
      <c r="A9" t="s">
        <v>10</v>
      </c>
      <c r="B9" t="s">
        <v>62</v>
      </c>
      <c r="C9" t="s">
        <v>63</v>
      </c>
      <c r="D9" t="s">
        <v>64</v>
      </c>
      <c r="E9" s="41" t="s">
        <v>29</v>
      </c>
      <c r="F9" s="41" t="s">
        <v>30</v>
      </c>
      <c r="G9" t="s">
        <v>35</v>
      </c>
      <c r="H9" t="s">
        <v>31</v>
      </c>
      <c r="I9" t="s">
        <v>30</v>
      </c>
      <c r="J9" s="41" t="s">
        <v>30</v>
      </c>
      <c r="K9" s="41" t="s">
        <v>30</v>
      </c>
      <c r="L9" s="41" t="s">
        <v>30</v>
      </c>
      <c r="M9" s="41" t="s">
        <v>30</v>
      </c>
      <c r="N9" s="41" t="s">
        <v>30</v>
      </c>
      <c r="O9" s="41" t="s">
        <v>30</v>
      </c>
      <c r="P9" t="s">
        <v>25</v>
      </c>
      <c r="Q9" s="41" t="s">
        <v>29</v>
      </c>
      <c r="R9" s="41" t="s">
        <v>30</v>
      </c>
      <c r="S9" t="s">
        <v>35</v>
      </c>
      <c r="T9" t="s">
        <v>31</v>
      </c>
      <c r="U9" t="s">
        <v>41</v>
      </c>
      <c r="V9" s="41" t="s">
        <v>31</v>
      </c>
      <c r="W9" s="41" t="s">
        <v>31</v>
      </c>
      <c r="X9" s="41" t="s">
        <v>31</v>
      </c>
      <c r="Y9" s="41" t="s">
        <v>31</v>
      </c>
      <c r="Z9" s="41" t="s">
        <v>31</v>
      </c>
      <c r="AA9" s="41" t="s">
        <v>31</v>
      </c>
    </row>
    <row r="10" spans="1:27" x14ac:dyDescent="0.25">
      <c r="A10" t="s">
        <v>11</v>
      </c>
      <c r="B10" t="s">
        <v>65</v>
      </c>
      <c r="C10" t="s">
        <v>66</v>
      </c>
      <c r="D10" t="s">
        <v>67</v>
      </c>
      <c r="E10" s="41" t="s">
        <v>29</v>
      </c>
      <c r="F10" s="41" t="s">
        <v>30</v>
      </c>
      <c r="G10" t="s">
        <v>35</v>
      </c>
      <c r="H10" t="s">
        <v>31</v>
      </c>
      <c r="I10" t="s">
        <v>29</v>
      </c>
      <c r="J10" s="41" t="s">
        <v>30</v>
      </c>
      <c r="K10" s="41" t="s">
        <v>30</v>
      </c>
      <c r="L10" s="41" t="s">
        <v>30</v>
      </c>
      <c r="M10" s="41" t="s">
        <v>30</v>
      </c>
      <c r="N10" s="41" t="s">
        <v>30</v>
      </c>
      <c r="O10" s="41" t="s">
        <v>30</v>
      </c>
      <c r="P10" t="s">
        <v>25</v>
      </c>
      <c r="Q10" s="41" t="s">
        <v>29</v>
      </c>
      <c r="R10" s="41" t="s">
        <v>30</v>
      </c>
      <c r="S10" t="s">
        <v>35</v>
      </c>
      <c r="T10" t="s">
        <v>31</v>
      </c>
      <c r="U10" t="s">
        <v>56</v>
      </c>
      <c r="V10" s="41" t="s">
        <v>31</v>
      </c>
      <c r="W10" s="41" t="s">
        <v>31</v>
      </c>
      <c r="X10" s="41" t="s">
        <v>31</v>
      </c>
      <c r="Y10" s="41" t="s">
        <v>31</v>
      </c>
      <c r="Z10" s="41" t="s">
        <v>31</v>
      </c>
      <c r="AA10" s="41" t="s">
        <v>31</v>
      </c>
    </row>
    <row r="11" spans="1:27" x14ac:dyDescent="0.25">
      <c r="A11" t="s">
        <v>12</v>
      </c>
      <c r="B11" t="s">
        <v>68</v>
      </c>
      <c r="C11" t="s">
        <v>69</v>
      </c>
      <c r="D11" t="s">
        <v>70</v>
      </c>
      <c r="E11" s="41" t="s">
        <v>29</v>
      </c>
      <c r="F11" s="41" t="s">
        <v>30</v>
      </c>
      <c r="G11" t="s">
        <v>35</v>
      </c>
      <c r="H11" t="s">
        <v>31</v>
      </c>
      <c r="I11" t="s">
        <v>60</v>
      </c>
      <c r="J11" s="41" t="s">
        <v>30</v>
      </c>
      <c r="K11" s="41" t="s">
        <v>30</v>
      </c>
      <c r="L11" s="41" t="s">
        <v>30</v>
      </c>
      <c r="M11" s="41" t="s">
        <v>30</v>
      </c>
      <c r="N11" s="41" t="s">
        <v>30</v>
      </c>
      <c r="O11" s="41" t="s">
        <v>30</v>
      </c>
      <c r="P11" t="s">
        <v>25</v>
      </c>
      <c r="Q11" s="41" t="s">
        <v>29</v>
      </c>
      <c r="R11" s="41" t="s">
        <v>30</v>
      </c>
      <c r="S11" t="s">
        <v>35</v>
      </c>
      <c r="T11" t="s">
        <v>31</v>
      </c>
      <c r="U11" t="s">
        <v>71</v>
      </c>
      <c r="V11" s="41" t="s">
        <v>31</v>
      </c>
      <c r="W11" s="41" t="s">
        <v>31</v>
      </c>
      <c r="X11" s="41" t="s">
        <v>31</v>
      </c>
      <c r="Y11" s="41" t="s">
        <v>31</v>
      </c>
      <c r="Z11" s="41" t="s">
        <v>31</v>
      </c>
      <c r="AA11" s="41" t="s">
        <v>31</v>
      </c>
    </row>
    <row r="12" spans="1:27" x14ac:dyDescent="0.25">
      <c r="A12" t="s">
        <v>13</v>
      </c>
      <c r="B12" t="s">
        <v>72</v>
      </c>
      <c r="C12" t="s">
        <v>73</v>
      </c>
      <c r="D12" t="s">
        <v>74</v>
      </c>
      <c r="E12" s="41" t="s">
        <v>29</v>
      </c>
      <c r="F12" s="41" t="s">
        <v>30</v>
      </c>
      <c r="G12" t="s">
        <v>35</v>
      </c>
      <c r="H12" t="s">
        <v>31</v>
      </c>
      <c r="I12" t="s">
        <v>61</v>
      </c>
      <c r="J12" s="41" t="s">
        <v>30</v>
      </c>
      <c r="K12" s="41" t="s">
        <v>30</v>
      </c>
      <c r="L12" s="41" t="s">
        <v>30</v>
      </c>
      <c r="M12" s="41" t="s">
        <v>30</v>
      </c>
      <c r="N12" s="41" t="s">
        <v>30</v>
      </c>
      <c r="O12" s="41" t="s">
        <v>30</v>
      </c>
      <c r="P12" t="s">
        <v>25</v>
      </c>
      <c r="Q12" s="41" t="s">
        <v>29</v>
      </c>
      <c r="R12" s="41" t="s">
        <v>30</v>
      </c>
      <c r="S12" t="s">
        <v>35</v>
      </c>
      <c r="T12" t="s">
        <v>31</v>
      </c>
      <c r="U12" t="s">
        <v>61</v>
      </c>
      <c r="V12" s="41" t="s">
        <v>31</v>
      </c>
      <c r="W12" s="41" t="s">
        <v>31</v>
      </c>
      <c r="X12" s="41" t="s">
        <v>31</v>
      </c>
      <c r="Y12" s="41" t="s">
        <v>31</v>
      </c>
      <c r="Z12" s="41" t="s">
        <v>31</v>
      </c>
      <c r="AA12" s="41" t="s">
        <v>31</v>
      </c>
    </row>
    <row r="13" spans="1:27" x14ac:dyDescent="0.25">
      <c r="A13" t="s">
        <v>14</v>
      </c>
      <c r="B13" t="s">
        <v>75</v>
      </c>
      <c r="C13" t="s">
        <v>76</v>
      </c>
      <c r="D13" t="s">
        <v>77</v>
      </c>
      <c r="E13" s="41" t="s">
        <v>29</v>
      </c>
      <c r="F13" s="41" t="s">
        <v>30</v>
      </c>
      <c r="G13" t="s">
        <v>35</v>
      </c>
      <c r="H13" t="s">
        <v>31</v>
      </c>
      <c r="I13" t="s">
        <v>31</v>
      </c>
      <c r="J13" s="41" t="s">
        <v>30</v>
      </c>
      <c r="K13" s="41" t="s">
        <v>30</v>
      </c>
      <c r="L13" s="41" t="s">
        <v>30</v>
      </c>
      <c r="M13" s="41" t="s">
        <v>30</v>
      </c>
      <c r="N13" s="41" t="s">
        <v>30</v>
      </c>
      <c r="O13" s="41" t="s">
        <v>30</v>
      </c>
      <c r="P13" t="s">
        <v>25</v>
      </c>
      <c r="Q13" s="41" t="s">
        <v>29</v>
      </c>
      <c r="R13" s="41" t="s">
        <v>30</v>
      </c>
      <c r="S13" t="s">
        <v>35</v>
      </c>
      <c r="T13" t="s">
        <v>31</v>
      </c>
      <c r="U13" s="41" t="s">
        <v>31</v>
      </c>
      <c r="V13" s="41" t="s">
        <v>31</v>
      </c>
      <c r="W13" s="41" t="s">
        <v>31</v>
      </c>
      <c r="X13" s="41" t="s">
        <v>31</v>
      </c>
      <c r="Y13" s="41" t="s">
        <v>31</v>
      </c>
      <c r="Z13" s="41" t="s">
        <v>31</v>
      </c>
      <c r="AA13" s="41" t="s">
        <v>31</v>
      </c>
    </row>
    <row r="14" spans="1:27" x14ac:dyDescent="0.25">
      <c r="A14" t="s">
        <v>15</v>
      </c>
      <c r="B14" t="s">
        <v>78</v>
      </c>
      <c r="C14" t="s">
        <v>79</v>
      </c>
      <c r="D14" t="s">
        <v>80</v>
      </c>
      <c r="E14" s="41" t="s">
        <v>29</v>
      </c>
      <c r="F14" s="41" t="s">
        <v>30</v>
      </c>
      <c r="G14" t="s">
        <v>81</v>
      </c>
      <c r="H14" t="s">
        <v>30</v>
      </c>
      <c r="I14" t="s">
        <v>30</v>
      </c>
      <c r="J14" s="41" t="s">
        <v>30</v>
      </c>
      <c r="K14" s="41" t="s">
        <v>30</v>
      </c>
      <c r="L14" s="41" t="s">
        <v>30</v>
      </c>
      <c r="M14" s="41" t="s">
        <v>30</v>
      </c>
      <c r="N14" s="41" t="s">
        <v>30</v>
      </c>
      <c r="O14" s="41" t="s">
        <v>30</v>
      </c>
      <c r="P14" t="s">
        <v>25</v>
      </c>
      <c r="Q14" s="41" t="s">
        <v>29</v>
      </c>
      <c r="R14" s="41" t="s">
        <v>30</v>
      </c>
      <c r="S14" t="s">
        <v>81</v>
      </c>
      <c r="T14" t="s">
        <v>31</v>
      </c>
      <c r="U14" s="41" t="s">
        <v>31</v>
      </c>
      <c r="V14" s="41" t="s">
        <v>31</v>
      </c>
      <c r="W14" s="41" t="s">
        <v>31</v>
      </c>
      <c r="X14" s="41" t="s">
        <v>31</v>
      </c>
      <c r="Y14" s="41" t="s">
        <v>31</v>
      </c>
      <c r="Z14" s="41" t="s">
        <v>31</v>
      </c>
      <c r="AA14" s="41" t="s">
        <v>31</v>
      </c>
    </row>
    <row r="15" spans="1:27" x14ac:dyDescent="0.25">
      <c r="A15" t="s">
        <v>16</v>
      </c>
      <c r="B15" t="s">
        <v>82</v>
      </c>
      <c r="C15" t="s">
        <v>83</v>
      </c>
      <c r="D15" t="s">
        <v>84</v>
      </c>
      <c r="E15" s="41" t="s">
        <v>29</v>
      </c>
      <c r="F15" s="41" t="s">
        <v>30</v>
      </c>
      <c r="G15" t="s">
        <v>36</v>
      </c>
      <c r="H15" t="s">
        <v>30</v>
      </c>
      <c r="I15" t="s">
        <v>30</v>
      </c>
      <c r="J15" s="41" t="s">
        <v>30</v>
      </c>
      <c r="K15" s="41" t="s">
        <v>30</v>
      </c>
      <c r="L15" s="41" t="s">
        <v>30</v>
      </c>
      <c r="M15" s="41" t="s">
        <v>30</v>
      </c>
      <c r="N15" s="41" t="s">
        <v>30</v>
      </c>
      <c r="O15" s="41" t="s">
        <v>30</v>
      </c>
      <c r="P15" t="s">
        <v>25</v>
      </c>
      <c r="Q15" s="41" t="s">
        <v>29</v>
      </c>
      <c r="R15" s="41" t="s">
        <v>30</v>
      </c>
      <c r="S15" t="s">
        <v>36</v>
      </c>
      <c r="T15" t="s">
        <v>41</v>
      </c>
      <c r="U15" s="41" t="s">
        <v>31</v>
      </c>
      <c r="V15" s="41" t="s">
        <v>31</v>
      </c>
      <c r="W15" s="41" t="s">
        <v>31</v>
      </c>
      <c r="X15" s="41" t="s">
        <v>31</v>
      </c>
      <c r="Y15" s="41" t="s">
        <v>31</v>
      </c>
      <c r="Z15" s="41" t="s">
        <v>31</v>
      </c>
      <c r="AA15" s="41" t="s">
        <v>31</v>
      </c>
    </row>
    <row r="16" spans="1:27" s="43" customFormat="1" x14ac:dyDescent="0.25">
      <c r="A16" s="43" t="s">
        <v>17</v>
      </c>
      <c r="B16" s="43" t="s">
        <v>85</v>
      </c>
      <c r="C16" s="43" t="s">
        <v>86</v>
      </c>
      <c r="D16" s="43" t="s">
        <v>87</v>
      </c>
      <c r="E16" s="43" t="s">
        <v>29</v>
      </c>
      <c r="F16" s="43" t="s">
        <v>30</v>
      </c>
      <c r="G16" s="43" t="s">
        <v>36</v>
      </c>
      <c r="H16" s="43" t="s">
        <v>29</v>
      </c>
      <c r="I16" s="43" t="s">
        <v>30</v>
      </c>
      <c r="J16" s="43" t="s">
        <v>30</v>
      </c>
      <c r="K16" s="43" t="s">
        <v>30</v>
      </c>
      <c r="L16" s="43" t="s">
        <v>30</v>
      </c>
      <c r="M16" s="43" t="s">
        <v>30</v>
      </c>
      <c r="N16" s="43" t="s">
        <v>30</v>
      </c>
      <c r="O16" s="43" t="s">
        <v>30</v>
      </c>
      <c r="P16" s="43" t="s">
        <v>25</v>
      </c>
      <c r="Q16" s="43" t="s">
        <v>29</v>
      </c>
      <c r="R16" s="43" t="s">
        <v>30</v>
      </c>
      <c r="S16" s="43" t="s">
        <v>36</v>
      </c>
      <c r="T16" s="43" t="s">
        <v>29</v>
      </c>
      <c r="U16" s="43" t="s">
        <v>31</v>
      </c>
      <c r="V16" s="43" t="s">
        <v>31</v>
      </c>
      <c r="W16" s="43" t="s">
        <v>31</v>
      </c>
      <c r="X16" s="43" t="s">
        <v>31</v>
      </c>
      <c r="Y16" s="43" t="s">
        <v>31</v>
      </c>
      <c r="Z16" s="43" t="s">
        <v>31</v>
      </c>
      <c r="AA16" s="43" t="s">
        <v>31</v>
      </c>
    </row>
    <row r="17" spans="1:27" s="43" customFormat="1" x14ac:dyDescent="0.25">
      <c r="A17" s="43" t="s">
        <v>18</v>
      </c>
      <c r="B17" s="43" t="s">
        <v>88</v>
      </c>
      <c r="C17" s="43" t="s">
        <v>89</v>
      </c>
      <c r="D17" s="43" t="s">
        <v>90</v>
      </c>
      <c r="E17" s="43" t="s">
        <v>29</v>
      </c>
      <c r="F17" s="43" t="s">
        <v>30</v>
      </c>
      <c r="G17" s="43" t="s">
        <v>36</v>
      </c>
      <c r="H17" s="43" t="s">
        <v>48</v>
      </c>
      <c r="I17" s="43" t="s">
        <v>30</v>
      </c>
      <c r="J17" s="43" t="s">
        <v>30</v>
      </c>
      <c r="K17" s="43" t="s">
        <v>30</v>
      </c>
      <c r="L17" s="43" t="s">
        <v>30</v>
      </c>
      <c r="M17" s="43" t="s">
        <v>30</v>
      </c>
      <c r="N17" s="43" t="s">
        <v>30</v>
      </c>
      <c r="O17" s="43" t="s">
        <v>30</v>
      </c>
      <c r="P17" s="43" t="s">
        <v>25</v>
      </c>
      <c r="Q17" s="43" t="s">
        <v>29</v>
      </c>
      <c r="R17" s="43" t="s">
        <v>30</v>
      </c>
      <c r="S17" s="43" t="s">
        <v>36</v>
      </c>
      <c r="T17" s="43" t="s">
        <v>61</v>
      </c>
      <c r="U17" s="43" t="s">
        <v>31</v>
      </c>
      <c r="V17" s="43" t="s">
        <v>31</v>
      </c>
      <c r="W17" s="43" t="s">
        <v>31</v>
      </c>
      <c r="X17" s="43" t="s">
        <v>31</v>
      </c>
      <c r="Y17" s="43" t="s">
        <v>31</v>
      </c>
      <c r="Z17" s="43" t="s">
        <v>31</v>
      </c>
      <c r="AA17" s="43" t="s">
        <v>31</v>
      </c>
    </row>
    <row r="18" spans="1:27" x14ac:dyDescent="0.25">
      <c r="A18" t="s">
        <v>19</v>
      </c>
      <c r="B18" t="s">
        <v>91</v>
      </c>
      <c r="C18" t="s">
        <v>92</v>
      </c>
      <c r="D18" t="s">
        <v>93</v>
      </c>
      <c r="E18" s="41" t="s">
        <v>29</v>
      </c>
      <c r="F18" s="41" t="s">
        <v>30</v>
      </c>
      <c r="G18" t="s">
        <v>36</v>
      </c>
      <c r="H18" t="s">
        <v>31</v>
      </c>
      <c r="I18" t="s">
        <v>30</v>
      </c>
      <c r="J18" s="41" t="s">
        <v>30</v>
      </c>
      <c r="K18" s="41" t="s">
        <v>30</v>
      </c>
      <c r="L18" s="41" t="s">
        <v>30</v>
      </c>
      <c r="M18" s="41" t="s">
        <v>30</v>
      </c>
      <c r="N18" s="41" t="s">
        <v>30</v>
      </c>
      <c r="O18" s="41" t="s">
        <v>30</v>
      </c>
      <c r="P18" t="s">
        <v>25</v>
      </c>
      <c r="Q18" s="41" t="s">
        <v>29</v>
      </c>
      <c r="R18" s="41" t="s">
        <v>30</v>
      </c>
      <c r="S18" t="s">
        <v>36</v>
      </c>
      <c r="T18" t="s">
        <v>31</v>
      </c>
      <c r="U18" t="s">
        <v>41</v>
      </c>
      <c r="V18" s="41" t="s">
        <v>31</v>
      </c>
      <c r="W18" s="41" t="s">
        <v>31</v>
      </c>
      <c r="X18" s="41" t="s">
        <v>31</v>
      </c>
      <c r="Y18" s="41" t="s">
        <v>31</v>
      </c>
      <c r="Z18" s="41" t="s">
        <v>31</v>
      </c>
      <c r="AA18" s="41" t="s">
        <v>31</v>
      </c>
    </row>
    <row r="19" spans="1:27" x14ac:dyDescent="0.25">
      <c r="A19" t="s">
        <v>20</v>
      </c>
      <c r="B19" t="s">
        <v>94</v>
      </c>
      <c r="C19" t="s">
        <v>95</v>
      </c>
      <c r="D19" t="s">
        <v>96</v>
      </c>
      <c r="E19" s="41" t="s">
        <v>29</v>
      </c>
      <c r="F19" s="41" t="s">
        <v>30</v>
      </c>
      <c r="G19" t="s">
        <v>36</v>
      </c>
      <c r="H19" t="s">
        <v>31</v>
      </c>
      <c r="I19" t="s">
        <v>29</v>
      </c>
      <c r="J19" s="41" t="s">
        <v>30</v>
      </c>
      <c r="K19" s="41" t="s">
        <v>30</v>
      </c>
      <c r="L19" s="41" t="s">
        <v>30</v>
      </c>
      <c r="M19" s="41" t="s">
        <v>30</v>
      </c>
      <c r="N19" s="41" t="s">
        <v>30</v>
      </c>
      <c r="O19" s="41" t="s">
        <v>30</v>
      </c>
      <c r="P19" t="s">
        <v>25</v>
      </c>
      <c r="Q19" s="41" t="s">
        <v>29</v>
      </c>
      <c r="R19" s="41" t="s">
        <v>30</v>
      </c>
      <c r="S19" t="s">
        <v>36</v>
      </c>
      <c r="T19" t="s">
        <v>31</v>
      </c>
      <c r="U19" t="s">
        <v>56</v>
      </c>
      <c r="V19" s="41" t="s">
        <v>31</v>
      </c>
      <c r="W19" s="41" t="s">
        <v>31</v>
      </c>
      <c r="X19" s="41" t="s">
        <v>31</v>
      </c>
      <c r="Y19" s="41" t="s">
        <v>31</v>
      </c>
      <c r="Z19" s="41" t="s">
        <v>31</v>
      </c>
      <c r="AA19" s="41" t="s">
        <v>31</v>
      </c>
    </row>
    <row r="20" spans="1:27" x14ac:dyDescent="0.25">
      <c r="A20" t="s">
        <v>21</v>
      </c>
      <c r="B20" t="s">
        <v>97</v>
      </c>
      <c r="C20" t="s">
        <v>98</v>
      </c>
      <c r="D20" t="s">
        <v>99</v>
      </c>
      <c r="E20" s="41" t="s">
        <v>29</v>
      </c>
      <c r="F20" s="41" t="s">
        <v>30</v>
      </c>
      <c r="G20" t="s">
        <v>36</v>
      </c>
      <c r="H20" t="s">
        <v>31</v>
      </c>
      <c r="I20" t="s">
        <v>60</v>
      </c>
      <c r="J20" s="41" t="s">
        <v>30</v>
      </c>
      <c r="K20" s="41" t="s">
        <v>30</v>
      </c>
      <c r="L20" s="41" t="s">
        <v>30</v>
      </c>
      <c r="M20" s="41" t="s">
        <v>30</v>
      </c>
      <c r="N20" s="41" t="s">
        <v>30</v>
      </c>
      <c r="O20" s="41" t="s">
        <v>30</v>
      </c>
      <c r="P20" t="s">
        <v>25</v>
      </c>
      <c r="Q20" s="41" t="s">
        <v>29</v>
      </c>
      <c r="R20" s="41" t="s">
        <v>30</v>
      </c>
      <c r="S20" t="s">
        <v>36</v>
      </c>
      <c r="T20" t="s">
        <v>31</v>
      </c>
      <c r="U20" t="s">
        <v>71</v>
      </c>
      <c r="V20" s="41" t="s">
        <v>31</v>
      </c>
      <c r="W20" s="41" t="s">
        <v>31</v>
      </c>
      <c r="X20" s="41" t="s">
        <v>31</v>
      </c>
      <c r="Y20" s="41" t="s">
        <v>31</v>
      </c>
      <c r="Z20" s="41" t="s">
        <v>31</v>
      </c>
      <c r="AA20" s="41" t="s">
        <v>31</v>
      </c>
    </row>
    <row r="21" spans="1:27" x14ac:dyDescent="0.25">
      <c r="A21" t="s">
        <v>22</v>
      </c>
      <c r="B21" t="s">
        <v>100</v>
      </c>
      <c r="C21" t="s">
        <v>101</v>
      </c>
      <c r="D21" t="s">
        <v>102</v>
      </c>
      <c r="E21" s="41" t="s">
        <v>29</v>
      </c>
      <c r="F21" s="41" t="s">
        <v>30</v>
      </c>
      <c r="G21" t="s">
        <v>36</v>
      </c>
      <c r="H21" t="s">
        <v>31</v>
      </c>
      <c r="I21" t="s">
        <v>61</v>
      </c>
      <c r="J21" s="41" t="s">
        <v>30</v>
      </c>
      <c r="K21" s="41" t="s">
        <v>30</v>
      </c>
      <c r="L21" s="41" t="s">
        <v>30</v>
      </c>
      <c r="M21" s="41" t="s">
        <v>30</v>
      </c>
      <c r="N21" s="41" t="s">
        <v>30</v>
      </c>
      <c r="O21" s="41" t="s">
        <v>30</v>
      </c>
      <c r="P21" t="s">
        <v>25</v>
      </c>
      <c r="Q21" s="41" t="s">
        <v>29</v>
      </c>
      <c r="R21" s="41" t="s">
        <v>30</v>
      </c>
      <c r="S21" t="s">
        <v>36</v>
      </c>
      <c r="T21" t="s">
        <v>31</v>
      </c>
      <c r="U21" t="s">
        <v>61</v>
      </c>
      <c r="V21" s="41" t="s">
        <v>31</v>
      </c>
      <c r="W21" s="41" t="s">
        <v>31</v>
      </c>
      <c r="X21" s="41" t="s">
        <v>31</v>
      </c>
      <c r="Y21" s="41" t="s">
        <v>31</v>
      </c>
      <c r="Z21" s="41" t="s">
        <v>31</v>
      </c>
      <c r="AA21" s="41" t="s">
        <v>31</v>
      </c>
    </row>
    <row r="22" spans="1:27" x14ac:dyDescent="0.25">
      <c r="A22" t="s">
        <v>23</v>
      </c>
      <c r="B22" t="s">
        <v>103</v>
      </c>
      <c r="C22" t="s">
        <v>104</v>
      </c>
      <c r="D22" t="s">
        <v>105</v>
      </c>
      <c r="E22" s="41" t="s">
        <v>29</v>
      </c>
      <c r="F22" s="41" t="s">
        <v>30</v>
      </c>
      <c r="G22" t="s">
        <v>36</v>
      </c>
      <c r="H22" t="s">
        <v>31</v>
      </c>
      <c r="I22" t="s">
        <v>31</v>
      </c>
      <c r="J22" s="41" t="s">
        <v>30</v>
      </c>
      <c r="K22" s="41" t="s">
        <v>30</v>
      </c>
      <c r="L22" s="41" t="s">
        <v>30</v>
      </c>
      <c r="M22" s="41" t="s">
        <v>30</v>
      </c>
      <c r="N22" s="41" t="s">
        <v>30</v>
      </c>
      <c r="O22" s="41" t="s">
        <v>30</v>
      </c>
      <c r="P22" t="s">
        <v>25</v>
      </c>
      <c r="Q22" s="41" t="s">
        <v>29</v>
      </c>
      <c r="R22" s="41" t="s">
        <v>30</v>
      </c>
      <c r="S22" t="s">
        <v>36</v>
      </c>
      <c r="T22" t="s">
        <v>31</v>
      </c>
      <c r="U22" t="s">
        <v>31</v>
      </c>
      <c r="V22" s="41" t="s">
        <v>31</v>
      </c>
      <c r="W22" s="41" t="s">
        <v>31</v>
      </c>
      <c r="X22" s="41" t="s">
        <v>31</v>
      </c>
      <c r="Y22" s="41" t="s">
        <v>31</v>
      </c>
      <c r="Z22" s="41" t="s">
        <v>31</v>
      </c>
      <c r="AA22" s="41" t="s">
        <v>31</v>
      </c>
    </row>
    <row r="23" spans="1:27" x14ac:dyDescent="0.25">
      <c r="A23" t="s">
        <v>24</v>
      </c>
      <c r="B23" t="s">
        <v>106</v>
      </c>
      <c r="C23" t="s">
        <v>107</v>
      </c>
      <c r="D23" t="s">
        <v>108</v>
      </c>
      <c r="E23" s="41" t="s">
        <v>29</v>
      </c>
      <c r="F23" s="41" t="s">
        <v>30</v>
      </c>
      <c r="G23" t="s">
        <v>40</v>
      </c>
      <c r="H23" t="s">
        <v>30</v>
      </c>
      <c r="I23" t="s">
        <v>30</v>
      </c>
      <c r="J23" s="41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t="s">
        <v>25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s="41" t="s">
        <v>31</v>
      </c>
      <c r="W23" s="41" t="s">
        <v>31</v>
      </c>
      <c r="X23" s="41" t="s">
        <v>31</v>
      </c>
      <c r="Y23" s="41" t="s">
        <v>31</v>
      </c>
      <c r="Z23" s="41" t="s">
        <v>31</v>
      </c>
      <c r="AA23" s="41" t="s">
        <v>31</v>
      </c>
    </row>
    <row r="26" spans="1:27" x14ac:dyDescent="0.25">
      <c r="A26" t="str">
        <f>A4</f>
        <v xml:space="preserve"> * Pchip0 CSRs  256MB 801.8000.0000–801.8FFF.FFFF addr&lt;5:0&gt; = 0.         </v>
      </c>
      <c r="B26" t="str">
        <f t="shared" ref="B26:AA26" si="0">B4</f>
        <v>801.8000.0000–801.8FFF.FFFF</v>
      </c>
      <c r="C26" t="str">
        <f t="shared" si="0"/>
        <v>801.8000.0000</v>
      </c>
      <c r="D26" t="str">
        <f t="shared" si="0"/>
        <v>801.8FFF.FFFF</v>
      </c>
      <c r="E26" t="str">
        <f t="shared" si="0"/>
        <v>1000</v>
      </c>
      <c r="F26" t="str">
        <f t="shared" si="0"/>
        <v>0000</v>
      </c>
      <c r="G26" s="39" t="str">
        <f t="shared" si="0"/>
        <v>0001</v>
      </c>
      <c r="H26" s="39" t="str">
        <f t="shared" si="0"/>
        <v>1000</v>
      </c>
      <c r="I26" t="str">
        <f t="shared" si="0"/>
        <v>0000</v>
      </c>
      <c r="J26" t="str">
        <f t="shared" si="0"/>
        <v>0000</v>
      </c>
      <c r="K26" t="str">
        <f t="shared" si="0"/>
        <v>0000</v>
      </c>
      <c r="L26" t="str">
        <f t="shared" si="0"/>
        <v>0000</v>
      </c>
      <c r="M26" t="str">
        <f t="shared" si="0"/>
        <v>0000</v>
      </c>
      <c r="N26" t="str">
        <f t="shared" si="0"/>
        <v>0000</v>
      </c>
      <c r="O26" t="str">
        <f t="shared" si="0"/>
        <v>0000</v>
      </c>
      <c r="P26" t="str">
        <f t="shared" si="0"/>
        <v>-</v>
      </c>
      <c r="Q26" t="str">
        <f t="shared" si="0"/>
        <v>1000</v>
      </c>
      <c r="R26" t="str">
        <f t="shared" si="0"/>
        <v>0000</v>
      </c>
      <c r="S26" s="39" t="str">
        <f t="shared" si="0"/>
        <v>0001</v>
      </c>
      <c r="T26" s="39" t="str">
        <f t="shared" si="0"/>
        <v>1000</v>
      </c>
      <c r="U26" t="str">
        <f t="shared" si="0"/>
        <v>1111</v>
      </c>
      <c r="V26" t="str">
        <f t="shared" si="0"/>
        <v>1111</v>
      </c>
      <c r="W26" t="str">
        <f t="shared" si="0"/>
        <v>1111</v>
      </c>
      <c r="X26" t="str">
        <f t="shared" si="0"/>
        <v>1111</v>
      </c>
      <c r="Y26" t="str">
        <f t="shared" si="0"/>
        <v>1111</v>
      </c>
      <c r="Z26" t="str">
        <f t="shared" si="0"/>
        <v>1111</v>
      </c>
      <c r="AA26" t="str">
        <f t="shared" si="0"/>
        <v>1111</v>
      </c>
    </row>
    <row r="27" spans="1:27" x14ac:dyDescent="0.25">
      <c r="A27" t="str">
        <f>A6</f>
        <v xml:space="preserve"> * Cchip CSRs  256MB 801.A000.0000–801.AFFF.FFFF addr&lt;5:0&gt; = 0.         </v>
      </c>
      <c r="B27" t="str">
        <f t="shared" ref="B27:AA27" si="1">B5</f>
        <v>801.9000.0000–801.9FFF.FFFF</v>
      </c>
      <c r="C27" t="str">
        <f t="shared" si="1"/>
        <v>801.9000.0000</v>
      </c>
      <c r="D27" t="str">
        <f t="shared" si="1"/>
        <v>801.9FFF.FFFF</v>
      </c>
      <c r="E27" t="str">
        <f t="shared" si="1"/>
        <v>1000</v>
      </c>
      <c r="F27" t="str">
        <f t="shared" si="1"/>
        <v>0000</v>
      </c>
      <c r="G27" s="39" t="str">
        <f t="shared" si="1"/>
        <v>0001</v>
      </c>
      <c r="H27" s="39" t="str">
        <f t="shared" si="1"/>
        <v>1001</v>
      </c>
      <c r="I27" t="str">
        <f t="shared" si="1"/>
        <v>0000</v>
      </c>
      <c r="J27" t="str">
        <f t="shared" si="1"/>
        <v>0000</v>
      </c>
      <c r="K27" t="str">
        <f t="shared" si="1"/>
        <v>0000</v>
      </c>
      <c r="L27" t="str">
        <f t="shared" si="1"/>
        <v>0000</v>
      </c>
      <c r="M27" t="str">
        <f t="shared" si="1"/>
        <v>0000</v>
      </c>
      <c r="N27" t="str">
        <f t="shared" si="1"/>
        <v>0000</v>
      </c>
      <c r="O27" t="str">
        <f t="shared" si="1"/>
        <v>0000</v>
      </c>
      <c r="P27" t="str">
        <f t="shared" si="1"/>
        <v>-</v>
      </c>
      <c r="Q27" t="str">
        <f t="shared" si="1"/>
        <v>1000</v>
      </c>
      <c r="R27" t="str">
        <f t="shared" si="1"/>
        <v>0000</v>
      </c>
      <c r="S27" s="39" t="str">
        <f t="shared" si="1"/>
        <v>0001</v>
      </c>
      <c r="T27" s="39" t="str">
        <f t="shared" si="1"/>
        <v>1001</v>
      </c>
      <c r="U27" t="str">
        <f t="shared" si="1"/>
        <v>1111</v>
      </c>
      <c r="V27" t="str">
        <f t="shared" si="1"/>
        <v>1111</v>
      </c>
      <c r="W27" t="str">
        <f t="shared" si="1"/>
        <v>1111</v>
      </c>
      <c r="X27" t="str">
        <f t="shared" si="1"/>
        <v>1111</v>
      </c>
      <c r="Y27" t="str">
        <f t="shared" si="1"/>
        <v>1111</v>
      </c>
      <c r="Z27" t="str">
        <f t="shared" si="1"/>
        <v>1111</v>
      </c>
      <c r="AA27" t="str">
        <f t="shared" si="1"/>
        <v>1111</v>
      </c>
    </row>
    <row r="28" spans="1:27" x14ac:dyDescent="0.25">
      <c r="A28" t="str">
        <f>A7</f>
        <v xml:space="preserve"> * Dchip CSRs  256MB 801.B000.0000–801.BFFF.FFFF addr&lt;5:0&gt; = 0.         </v>
      </c>
      <c r="B28" t="str">
        <f t="shared" ref="B28:AA28" si="2">B6</f>
        <v>801.A000.0000–801.AFFF.FFFF</v>
      </c>
      <c r="C28" t="str">
        <f t="shared" si="2"/>
        <v>801.A000.0000</v>
      </c>
      <c r="D28" t="str">
        <f t="shared" si="2"/>
        <v>801.AFFF.FFFF</v>
      </c>
      <c r="E28" t="str">
        <f t="shared" si="2"/>
        <v>1000</v>
      </c>
      <c r="F28" t="str">
        <f t="shared" si="2"/>
        <v>0000</v>
      </c>
      <c r="G28" s="39" t="str">
        <f t="shared" si="2"/>
        <v>0001</v>
      </c>
      <c r="H28" s="39" t="str">
        <f t="shared" si="2"/>
        <v>1010</v>
      </c>
      <c r="I28" t="str">
        <f t="shared" si="2"/>
        <v>0000</v>
      </c>
      <c r="J28" t="str">
        <f t="shared" si="2"/>
        <v>0000</v>
      </c>
      <c r="K28" t="str">
        <f t="shared" si="2"/>
        <v>0000</v>
      </c>
      <c r="L28" t="str">
        <f t="shared" si="2"/>
        <v>0000</v>
      </c>
      <c r="M28" t="str">
        <f t="shared" si="2"/>
        <v>0000</v>
      </c>
      <c r="N28" t="str">
        <f t="shared" si="2"/>
        <v>0000</v>
      </c>
      <c r="O28" t="str">
        <f t="shared" si="2"/>
        <v>0000</v>
      </c>
      <c r="P28" t="str">
        <f t="shared" si="2"/>
        <v>-</v>
      </c>
      <c r="Q28" t="str">
        <f t="shared" si="2"/>
        <v>1000</v>
      </c>
      <c r="R28" t="str">
        <f t="shared" si="2"/>
        <v>0000</v>
      </c>
      <c r="S28" s="39" t="str">
        <f t="shared" si="2"/>
        <v>0001</v>
      </c>
      <c r="T28" s="39" t="str">
        <f t="shared" si="2"/>
        <v>1010</v>
      </c>
      <c r="U28" t="str">
        <f t="shared" si="2"/>
        <v>1111</v>
      </c>
      <c r="V28" t="str">
        <f t="shared" si="2"/>
        <v>1111</v>
      </c>
      <c r="W28" t="str">
        <f t="shared" si="2"/>
        <v>1111</v>
      </c>
      <c r="X28" t="str">
        <f t="shared" si="2"/>
        <v>1111</v>
      </c>
      <c r="Y28" t="str">
        <f t="shared" si="2"/>
        <v>1111</v>
      </c>
      <c r="Z28" t="str">
        <f t="shared" si="2"/>
        <v>1111</v>
      </c>
      <c r="AA28" t="str">
        <f t="shared" si="2"/>
        <v>1111</v>
      </c>
    </row>
    <row r="29" spans="1:27" x14ac:dyDescent="0.25">
      <c r="A29" t="str">
        <f>A16</f>
        <v xml:space="preserve"> * Pchip1 CSRs  256MB 803.8000.0000–803.8FFF.FFFF addr&lt;5:0&gt; = 0,         </v>
      </c>
      <c r="B29" t="str">
        <f t="shared" ref="B29:AA29" si="3">B16</f>
        <v>803.8000.0000–803.8FFF.FFFF</v>
      </c>
      <c r="C29" t="str">
        <f t="shared" si="3"/>
        <v>803.8000.0000</v>
      </c>
      <c r="D29" t="str">
        <f t="shared" si="3"/>
        <v>803.8FFF.FFFF</v>
      </c>
      <c r="E29" t="str">
        <f t="shared" si="3"/>
        <v>1000</v>
      </c>
      <c r="F29" t="str">
        <f t="shared" si="3"/>
        <v>0000</v>
      </c>
      <c r="G29" s="39" t="str">
        <f t="shared" si="3"/>
        <v>0011</v>
      </c>
      <c r="H29" s="39" t="str">
        <f t="shared" si="3"/>
        <v>1000</v>
      </c>
      <c r="I29" t="str">
        <f t="shared" si="3"/>
        <v>0000</v>
      </c>
      <c r="J29" t="str">
        <f t="shared" si="3"/>
        <v>0000</v>
      </c>
      <c r="K29" t="str">
        <f t="shared" si="3"/>
        <v>0000</v>
      </c>
      <c r="L29" t="str">
        <f t="shared" si="3"/>
        <v>0000</v>
      </c>
      <c r="M29" t="str">
        <f t="shared" si="3"/>
        <v>0000</v>
      </c>
      <c r="N29" t="str">
        <f t="shared" si="3"/>
        <v>0000</v>
      </c>
      <c r="O29" t="str">
        <f t="shared" si="3"/>
        <v>0000</v>
      </c>
      <c r="P29" t="str">
        <f t="shared" si="3"/>
        <v>-</v>
      </c>
      <c r="Q29" t="str">
        <f t="shared" si="3"/>
        <v>1000</v>
      </c>
      <c r="R29" t="str">
        <f t="shared" si="3"/>
        <v>0000</v>
      </c>
      <c r="S29" s="39" t="str">
        <f t="shared" si="3"/>
        <v>0011</v>
      </c>
      <c r="T29" s="39" t="str">
        <f t="shared" si="3"/>
        <v>1000</v>
      </c>
      <c r="U29" t="str">
        <f t="shared" si="3"/>
        <v>1111</v>
      </c>
      <c r="V29" t="str">
        <f t="shared" si="3"/>
        <v>1111</v>
      </c>
      <c r="W29" t="str">
        <f t="shared" si="3"/>
        <v>1111</v>
      </c>
      <c r="X29" t="str">
        <f t="shared" si="3"/>
        <v>1111</v>
      </c>
      <c r="Y29" t="str">
        <f t="shared" si="3"/>
        <v>1111</v>
      </c>
      <c r="Z29" t="str">
        <f t="shared" si="3"/>
        <v>1111</v>
      </c>
      <c r="AA29" t="str">
        <f t="shared" si="3"/>
        <v>1111</v>
      </c>
    </row>
    <row r="31" spans="1:27" x14ac:dyDescent="0.25">
      <c r="E31" s="42" t="s">
        <v>30</v>
      </c>
      <c r="F31" s="42" t="s">
        <v>30</v>
      </c>
      <c r="G31" s="42" t="s">
        <v>35</v>
      </c>
      <c r="H31" s="42" t="s">
        <v>60</v>
      </c>
    </row>
    <row r="32" spans="1:27" x14ac:dyDescent="0.25">
      <c r="E32">
        <f>_xlfn.BITAND(BIN2DEC(E26),BIN2DEC(E31))</f>
        <v>0</v>
      </c>
      <c r="F32">
        <f>_xlfn.BITAND(BIN2DEC(F26),BIN2DEC(F31))</f>
        <v>0</v>
      </c>
      <c r="G32">
        <f>_xlfn.BITAND(BIN2DEC(G26),BIN2DEC(G31))</f>
        <v>1</v>
      </c>
      <c r="H32">
        <f>_xlfn.BITAND(BIN2DEC(H26),BIN2DEC(H31))</f>
        <v>8</v>
      </c>
    </row>
    <row r="33" spans="5:9" x14ac:dyDescent="0.25">
      <c r="E33">
        <f>_xlfn.BITAND(BIN2DEC(E1),BIN2DEC($E$31))</f>
        <v>0</v>
      </c>
      <c r="F33">
        <f>_xlfn.BITAND(BIN2DEC(F1),BIN2DEC($F$31))</f>
        <v>0</v>
      </c>
      <c r="G33">
        <f>_xlfn.BITAND(BIN2DEC(G1),BIN2DEC($G$31))</f>
        <v>0</v>
      </c>
      <c r="H33">
        <f>_xlfn.BITAND(BIN2DEC(H1),BIN2DEC($H$31))</f>
        <v>0</v>
      </c>
      <c r="I33" t="b">
        <f>AND(E33=$E$32,F33=$F$32,G33=$G$32,H33=$H$32)</f>
        <v>0</v>
      </c>
    </row>
    <row r="34" spans="5:9" x14ac:dyDescent="0.25">
      <c r="E34">
        <f t="shared" ref="E34:E55" si="4">_xlfn.BITAND(BIN2DEC(E2),BIN2DEC($E$31))</f>
        <v>0</v>
      </c>
      <c r="F34">
        <f t="shared" ref="F34:F55" si="5">_xlfn.BITAND(BIN2DEC(F2),BIN2DEC($F$31))</f>
        <v>0</v>
      </c>
      <c r="G34">
        <f t="shared" ref="G34:G55" si="6">_xlfn.BITAND(BIN2DEC(G2),BIN2DEC($G$31))</f>
        <v>1</v>
      </c>
      <c r="H34">
        <f t="shared" ref="H34:H55" si="7">_xlfn.BITAND(BIN2DEC(H2),BIN2DEC($H$31))</f>
        <v>0</v>
      </c>
      <c r="I34" t="b">
        <f>AND(E34=$E$32,F34=$F$32,G34=$G$32,H34=$H$32)</f>
        <v>0</v>
      </c>
    </row>
    <row r="35" spans="5:9" x14ac:dyDescent="0.25">
      <c r="E35">
        <f t="shared" si="4"/>
        <v>0</v>
      </c>
      <c r="F35">
        <f t="shared" si="5"/>
        <v>0</v>
      </c>
      <c r="G35">
        <f t="shared" si="6"/>
        <v>1</v>
      </c>
      <c r="H35">
        <f t="shared" si="7"/>
        <v>4</v>
      </c>
      <c r="I35" t="b">
        <f>AND(E35=$E$32,F35=$F$32,G35=$G$32,H35=$H$32)</f>
        <v>0</v>
      </c>
    </row>
    <row r="36" spans="5:9" x14ac:dyDescent="0.25">
      <c r="E36">
        <f t="shared" si="4"/>
        <v>0</v>
      </c>
      <c r="F36">
        <f t="shared" si="5"/>
        <v>0</v>
      </c>
      <c r="G36">
        <f t="shared" si="6"/>
        <v>1</v>
      </c>
      <c r="H36">
        <f t="shared" si="7"/>
        <v>8</v>
      </c>
      <c r="I36" t="b">
        <f>AND(E36=$E$32,F36=$F$32,G36=$G$32,H36=$H$32)</f>
        <v>1</v>
      </c>
    </row>
    <row r="37" spans="5:9" x14ac:dyDescent="0.25">
      <c r="E37">
        <f t="shared" si="4"/>
        <v>0</v>
      </c>
      <c r="F37">
        <f t="shared" si="5"/>
        <v>0</v>
      </c>
      <c r="G37">
        <f t="shared" si="6"/>
        <v>1</v>
      </c>
      <c r="H37">
        <f t="shared" si="7"/>
        <v>8</v>
      </c>
      <c r="I37" t="b">
        <f t="shared" ref="I37:I55" si="8">AND(E37=$E$32,F37=$F$32,G37=$G$32,H37=$H$32)</f>
        <v>1</v>
      </c>
    </row>
    <row r="38" spans="5:9" x14ac:dyDescent="0.25">
      <c r="E38">
        <f t="shared" si="4"/>
        <v>0</v>
      </c>
      <c r="F38">
        <f t="shared" si="5"/>
        <v>0</v>
      </c>
      <c r="G38">
        <f t="shared" si="6"/>
        <v>1</v>
      </c>
      <c r="H38">
        <f t="shared" si="7"/>
        <v>8</v>
      </c>
      <c r="I38" t="b">
        <f t="shared" si="8"/>
        <v>1</v>
      </c>
    </row>
    <row r="39" spans="5:9" x14ac:dyDescent="0.25">
      <c r="E39">
        <f t="shared" si="4"/>
        <v>0</v>
      </c>
      <c r="F39">
        <f t="shared" si="5"/>
        <v>0</v>
      </c>
      <c r="G39">
        <f t="shared" si="6"/>
        <v>1</v>
      </c>
      <c r="H39">
        <f t="shared" si="7"/>
        <v>8</v>
      </c>
      <c r="I39" t="b">
        <f t="shared" si="8"/>
        <v>1</v>
      </c>
    </row>
    <row r="40" spans="5:9" x14ac:dyDescent="0.25">
      <c r="E40">
        <f t="shared" si="4"/>
        <v>0</v>
      </c>
      <c r="F40">
        <f t="shared" si="5"/>
        <v>0</v>
      </c>
      <c r="G40">
        <f t="shared" si="6"/>
        <v>1</v>
      </c>
      <c r="H40">
        <f t="shared" si="7"/>
        <v>12</v>
      </c>
      <c r="I40" t="b">
        <f t="shared" si="8"/>
        <v>0</v>
      </c>
    </row>
    <row r="41" spans="5:9" x14ac:dyDescent="0.25">
      <c r="E41">
        <f t="shared" si="4"/>
        <v>0</v>
      </c>
      <c r="F41">
        <f t="shared" si="5"/>
        <v>0</v>
      </c>
      <c r="G41">
        <f t="shared" si="6"/>
        <v>1</v>
      </c>
      <c r="H41">
        <f t="shared" si="7"/>
        <v>12</v>
      </c>
      <c r="I41" t="b">
        <f t="shared" si="8"/>
        <v>0</v>
      </c>
    </row>
    <row r="42" spans="5:9" x14ac:dyDescent="0.25">
      <c r="E42">
        <f t="shared" si="4"/>
        <v>0</v>
      </c>
      <c r="F42">
        <f t="shared" si="5"/>
        <v>0</v>
      </c>
      <c r="G42">
        <f t="shared" si="6"/>
        <v>1</v>
      </c>
      <c r="H42">
        <f t="shared" si="7"/>
        <v>12</v>
      </c>
      <c r="I42" t="b">
        <f t="shared" si="8"/>
        <v>0</v>
      </c>
    </row>
    <row r="43" spans="5:9" x14ac:dyDescent="0.25">
      <c r="E43">
        <f t="shared" si="4"/>
        <v>0</v>
      </c>
      <c r="F43">
        <f t="shared" si="5"/>
        <v>0</v>
      </c>
      <c r="G43">
        <f t="shared" si="6"/>
        <v>1</v>
      </c>
      <c r="H43">
        <f t="shared" si="7"/>
        <v>12</v>
      </c>
      <c r="I43" t="b">
        <f t="shared" si="8"/>
        <v>0</v>
      </c>
    </row>
    <row r="44" spans="5:9" x14ac:dyDescent="0.25">
      <c r="E44">
        <f t="shared" si="4"/>
        <v>0</v>
      </c>
      <c r="F44">
        <f t="shared" si="5"/>
        <v>0</v>
      </c>
      <c r="G44">
        <f t="shared" si="6"/>
        <v>1</v>
      </c>
      <c r="H44">
        <f t="shared" si="7"/>
        <v>12</v>
      </c>
      <c r="I44" t="b">
        <f t="shared" si="8"/>
        <v>0</v>
      </c>
    </row>
    <row r="45" spans="5:9" x14ac:dyDescent="0.25">
      <c r="E45">
        <f t="shared" si="4"/>
        <v>0</v>
      </c>
      <c r="F45">
        <f t="shared" si="5"/>
        <v>0</v>
      </c>
      <c r="G45">
        <f t="shared" si="6"/>
        <v>1</v>
      </c>
      <c r="H45">
        <f t="shared" si="7"/>
        <v>12</v>
      </c>
      <c r="I45" t="b">
        <f t="shared" si="8"/>
        <v>0</v>
      </c>
    </row>
    <row r="46" spans="5:9" x14ac:dyDescent="0.25"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  <c r="I46" t="b">
        <f t="shared" si="8"/>
        <v>0</v>
      </c>
    </row>
    <row r="47" spans="5:9" x14ac:dyDescent="0.25">
      <c r="E47">
        <f t="shared" si="4"/>
        <v>0</v>
      </c>
      <c r="F47">
        <f t="shared" si="5"/>
        <v>0</v>
      </c>
      <c r="G47">
        <f t="shared" si="6"/>
        <v>1</v>
      </c>
      <c r="H47">
        <f t="shared" si="7"/>
        <v>0</v>
      </c>
      <c r="I47" t="b">
        <f t="shared" si="8"/>
        <v>0</v>
      </c>
    </row>
    <row r="48" spans="5:9" x14ac:dyDescent="0.25">
      <c r="E48">
        <f t="shared" si="4"/>
        <v>0</v>
      </c>
      <c r="F48">
        <f t="shared" si="5"/>
        <v>0</v>
      </c>
      <c r="G48">
        <f t="shared" si="6"/>
        <v>1</v>
      </c>
      <c r="H48">
        <f t="shared" si="7"/>
        <v>8</v>
      </c>
      <c r="I48" t="b">
        <f t="shared" si="8"/>
        <v>1</v>
      </c>
    </row>
    <row r="49" spans="5:9" x14ac:dyDescent="0.25">
      <c r="E49">
        <f t="shared" si="4"/>
        <v>0</v>
      </c>
      <c r="F49">
        <f t="shared" si="5"/>
        <v>0</v>
      </c>
      <c r="G49">
        <f t="shared" si="6"/>
        <v>1</v>
      </c>
      <c r="H49">
        <f t="shared" si="7"/>
        <v>8</v>
      </c>
      <c r="I49" t="b">
        <f t="shared" si="8"/>
        <v>1</v>
      </c>
    </row>
    <row r="50" spans="5:9" x14ac:dyDescent="0.25">
      <c r="E50">
        <f t="shared" si="4"/>
        <v>0</v>
      </c>
      <c r="F50">
        <f t="shared" si="5"/>
        <v>0</v>
      </c>
      <c r="G50">
        <f t="shared" si="6"/>
        <v>1</v>
      </c>
      <c r="H50">
        <f t="shared" si="7"/>
        <v>12</v>
      </c>
      <c r="I50" t="b">
        <f t="shared" si="8"/>
        <v>0</v>
      </c>
    </row>
    <row r="51" spans="5:9" x14ac:dyDescent="0.25">
      <c r="E51">
        <f t="shared" si="4"/>
        <v>0</v>
      </c>
      <c r="F51">
        <f t="shared" si="5"/>
        <v>0</v>
      </c>
      <c r="G51">
        <f t="shared" si="6"/>
        <v>1</v>
      </c>
      <c r="H51">
        <f t="shared" si="7"/>
        <v>12</v>
      </c>
      <c r="I51" t="b">
        <f t="shared" si="8"/>
        <v>0</v>
      </c>
    </row>
    <row r="52" spans="5:9" x14ac:dyDescent="0.25">
      <c r="E52">
        <f t="shared" si="4"/>
        <v>0</v>
      </c>
      <c r="F52">
        <f t="shared" si="5"/>
        <v>0</v>
      </c>
      <c r="G52">
        <f t="shared" si="6"/>
        <v>1</v>
      </c>
      <c r="H52">
        <f t="shared" si="7"/>
        <v>12</v>
      </c>
      <c r="I52" t="b">
        <f t="shared" si="8"/>
        <v>0</v>
      </c>
    </row>
    <row r="53" spans="5:9" x14ac:dyDescent="0.25">
      <c r="E53">
        <f t="shared" si="4"/>
        <v>0</v>
      </c>
      <c r="F53">
        <f t="shared" si="5"/>
        <v>0</v>
      </c>
      <c r="G53">
        <f t="shared" si="6"/>
        <v>1</v>
      </c>
      <c r="H53">
        <f t="shared" si="7"/>
        <v>12</v>
      </c>
      <c r="I53" t="b">
        <f t="shared" si="8"/>
        <v>0</v>
      </c>
    </row>
    <row r="54" spans="5:9" x14ac:dyDescent="0.25">
      <c r="E54">
        <f t="shared" si="4"/>
        <v>0</v>
      </c>
      <c r="F54">
        <f t="shared" si="5"/>
        <v>0</v>
      </c>
      <c r="G54">
        <f t="shared" si="6"/>
        <v>1</v>
      </c>
      <c r="H54">
        <f t="shared" si="7"/>
        <v>12</v>
      </c>
      <c r="I54" t="b">
        <f t="shared" si="8"/>
        <v>0</v>
      </c>
    </row>
    <row r="55" spans="5:9" x14ac:dyDescent="0.25"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  <c r="I55" t="b">
        <f t="shared" si="8"/>
        <v>0</v>
      </c>
    </row>
  </sheetData>
  <pageMargins left="0.7" right="0.7" top="0.75" bottom="0.75" header="0.3" footer="0.3"/>
  <ignoredErrors>
    <ignoredError sqref="E1:AA23 E31:F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opLeftCell="A30" workbookViewId="0">
      <selection activeCell="L53" sqref="L53"/>
    </sheetView>
  </sheetViews>
  <sheetFormatPr defaultRowHeight="15" x14ac:dyDescent="0.25"/>
  <cols>
    <col min="1" max="1" width="69.42578125" bestFit="1" customWidth="1"/>
    <col min="2" max="2" width="27.42578125" bestFit="1" customWidth="1"/>
    <col min="3" max="4" width="13.5703125" bestFit="1" customWidth="1"/>
    <col min="5" max="8" width="5" bestFit="1" customWidth="1"/>
    <col min="9" max="10" width="6.140625" bestFit="1" customWidth="1"/>
    <col min="11" max="12" width="6.42578125" bestFit="1" customWidth="1"/>
    <col min="13" max="15" width="5" bestFit="1" customWidth="1"/>
    <col min="16" max="16" width="1.7109375" bestFit="1" customWidth="1"/>
    <col min="17" max="27" width="5" bestFit="1" customWidth="1"/>
  </cols>
  <sheetData>
    <row r="1" spans="1:27" x14ac:dyDescent="0.25">
      <c r="A1" t="s">
        <v>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25</v>
      </c>
      <c r="Q1" t="s">
        <v>29</v>
      </c>
      <c r="R1" t="s">
        <v>30</v>
      </c>
      <c r="S1" t="s">
        <v>30</v>
      </c>
      <c r="T1" t="s">
        <v>31</v>
      </c>
      <c r="U1" t="s">
        <v>31</v>
      </c>
      <c r="V1" t="s">
        <v>31</v>
      </c>
      <c r="W1" t="s">
        <v>31</v>
      </c>
      <c r="X1" t="s">
        <v>31</v>
      </c>
      <c r="Y1" t="s">
        <v>31</v>
      </c>
      <c r="Z1" t="s">
        <v>31</v>
      </c>
      <c r="AA1" t="s">
        <v>31</v>
      </c>
    </row>
    <row r="2" spans="1:27" x14ac:dyDescent="0.25">
      <c r="A2" t="s">
        <v>3</v>
      </c>
      <c r="B2" t="s">
        <v>32</v>
      </c>
      <c r="C2" t="s">
        <v>33</v>
      </c>
      <c r="D2" t="s">
        <v>34</v>
      </c>
      <c r="E2" t="s">
        <v>29</v>
      </c>
      <c r="F2" t="s">
        <v>30</v>
      </c>
      <c r="G2" t="s">
        <v>35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25</v>
      </c>
      <c r="Q2" t="s">
        <v>29</v>
      </c>
      <c r="R2" t="s">
        <v>30</v>
      </c>
      <c r="S2" t="s">
        <v>35</v>
      </c>
      <c r="T2" t="s">
        <v>36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</row>
    <row r="3" spans="1:27" x14ac:dyDescent="0.25">
      <c r="A3" t="s">
        <v>4</v>
      </c>
      <c r="B3" t="s">
        <v>37</v>
      </c>
      <c r="C3" t="s">
        <v>38</v>
      </c>
      <c r="D3" t="s">
        <v>39</v>
      </c>
      <c r="E3" t="s">
        <v>29</v>
      </c>
      <c r="F3" t="s">
        <v>30</v>
      </c>
      <c r="G3" t="s">
        <v>35</v>
      </c>
      <c r="H3" t="s">
        <v>40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25</v>
      </c>
      <c r="Q3" t="s">
        <v>29</v>
      </c>
      <c r="R3" t="s">
        <v>30</v>
      </c>
      <c r="S3" t="s">
        <v>35</v>
      </c>
      <c r="T3" t="s">
        <v>41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</row>
    <row r="4" spans="1:27" x14ac:dyDescent="0.25">
      <c r="A4" t="s">
        <v>5</v>
      </c>
      <c r="B4" t="s">
        <v>42</v>
      </c>
      <c r="C4" t="s">
        <v>43</v>
      </c>
      <c r="D4" t="s">
        <v>44</v>
      </c>
      <c r="E4" t="s">
        <v>29</v>
      </c>
      <c r="F4" t="s">
        <v>30</v>
      </c>
      <c r="G4" t="s">
        <v>35</v>
      </c>
      <c r="H4" t="s">
        <v>29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25</v>
      </c>
      <c r="Q4" t="s">
        <v>29</v>
      </c>
      <c r="R4" t="s">
        <v>30</v>
      </c>
      <c r="S4" t="s">
        <v>35</v>
      </c>
      <c r="T4" t="s">
        <v>29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</row>
    <row r="5" spans="1:27" x14ac:dyDescent="0.25">
      <c r="A5" t="s">
        <v>6</v>
      </c>
      <c r="B5" t="s">
        <v>45</v>
      </c>
      <c r="C5" t="s">
        <v>46</v>
      </c>
      <c r="D5" t="s">
        <v>47</v>
      </c>
      <c r="E5" t="s">
        <v>29</v>
      </c>
      <c r="F5" t="s">
        <v>30</v>
      </c>
      <c r="G5" t="s">
        <v>35</v>
      </c>
      <c r="H5" t="s">
        <v>48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25</v>
      </c>
      <c r="Q5" t="s">
        <v>29</v>
      </c>
      <c r="R5" t="s">
        <v>30</v>
      </c>
      <c r="S5" t="s">
        <v>35</v>
      </c>
      <c r="T5" t="s">
        <v>48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</row>
    <row r="6" spans="1:27" x14ac:dyDescent="0.25">
      <c r="A6" t="s">
        <v>7</v>
      </c>
      <c r="B6" t="s">
        <v>49</v>
      </c>
      <c r="C6" t="s">
        <v>50</v>
      </c>
      <c r="D6" t="s">
        <v>51</v>
      </c>
      <c r="E6" t="s">
        <v>29</v>
      </c>
      <c r="F6" t="s">
        <v>30</v>
      </c>
      <c r="G6" t="s">
        <v>35</v>
      </c>
      <c r="H6" t="s">
        <v>52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25</v>
      </c>
      <c r="Q6" t="s">
        <v>29</v>
      </c>
      <c r="R6" t="s">
        <v>30</v>
      </c>
      <c r="S6" t="s">
        <v>35</v>
      </c>
      <c r="T6" t="s">
        <v>52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</row>
    <row r="7" spans="1:27" x14ac:dyDescent="0.25">
      <c r="A7" t="s">
        <v>8</v>
      </c>
      <c r="B7" t="s">
        <v>53</v>
      </c>
      <c r="C7" t="s">
        <v>54</v>
      </c>
      <c r="D7" t="s">
        <v>55</v>
      </c>
      <c r="E7" t="s">
        <v>29</v>
      </c>
      <c r="F7" t="s">
        <v>30</v>
      </c>
      <c r="G7" t="s">
        <v>35</v>
      </c>
      <c r="H7" t="s">
        <v>56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25</v>
      </c>
      <c r="Q7" t="s">
        <v>29</v>
      </c>
      <c r="R7" t="s">
        <v>30</v>
      </c>
      <c r="S7" t="s">
        <v>35</v>
      </c>
      <c r="T7" t="s">
        <v>56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</row>
    <row r="8" spans="1:27" x14ac:dyDescent="0.25">
      <c r="A8" t="s">
        <v>9</v>
      </c>
      <c r="B8" t="s">
        <v>57</v>
      </c>
      <c r="C8" t="s">
        <v>58</v>
      </c>
      <c r="D8" t="s">
        <v>59</v>
      </c>
      <c r="E8" t="s">
        <v>29</v>
      </c>
      <c r="F8" t="s">
        <v>30</v>
      </c>
      <c r="G8" t="s">
        <v>35</v>
      </c>
      <c r="H8" t="s">
        <v>60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25</v>
      </c>
      <c r="Q8" t="s">
        <v>29</v>
      </c>
      <c r="R8" t="s">
        <v>30</v>
      </c>
      <c r="S8" t="s">
        <v>35</v>
      </c>
      <c r="T8" t="s">
        <v>61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</row>
    <row r="9" spans="1:27" s="43" customFormat="1" x14ac:dyDescent="0.25">
      <c r="A9" s="43" t="s">
        <v>10</v>
      </c>
      <c r="B9" s="43" t="s">
        <v>62</v>
      </c>
      <c r="C9" s="43" t="s">
        <v>63</v>
      </c>
      <c r="D9" s="43" t="s">
        <v>64</v>
      </c>
      <c r="E9" s="43" t="s">
        <v>29</v>
      </c>
      <c r="F9" s="43" t="s">
        <v>30</v>
      </c>
      <c r="G9" s="44" t="s">
        <v>35</v>
      </c>
      <c r="H9" s="44" t="s">
        <v>31</v>
      </c>
      <c r="I9" s="43" t="s">
        <v>30</v>
      </c>
      <c r="J9" s="43" t="s">
        <v>30</v>
      </c>
      <c r="K9" s="43" t="s">
        <v>30</v>
      </c>
      <c r="L9" s="43" t="s">
        <v>30</v>
      </c>
      <c r="M9" s="43" t="s">
        <v>30</v>
      </c>
      <c r="N9" s="43" t="s">
        <v>30</v>
      </c>
      <c r="O9" s="43" t="s">
        <v>30</v>
      </c>
      <c r="P9" s="43" t="s">
        <v>25</v>
      </c>
      <c r="Q9" s="43" t="s">
        <v>29</v>
      </c>
      <c r="R9" s="43" t="s">
        <v>30</v>
      </c>
      <c r="S9" s="43" t="s">
        <v>35</v>
      </c>
      <c r="T9" s="43" t="s">
        <v>31</v>
      </c>
      <c r="U9" s="43" t="s">
        <v>41</v>
      </c>
      <c r="V9" s="43" t="s">
        <v>31</v>
      </c>
      <c r="W9" s="43" t="s">
        <v>31</v>
      </c>
      <c r="X9" s="43" t="s">
        <v>31</v>
      </c>
      <c r="Y9" s="43" t="s">
        <v>31</v>
      </c>
      <c r="Z9" s="43" t="s">
        <v>31</v>
      </c>
      <c r="AA9" s="43" t="s">
        <v>31</v>
      </c>
    </row>
    <row r="10" spans="1:27" x14ac:dyDescent="0.25">
      <c r="A10" t="s">
        <v>11</v>
      </c>
      <c r="B10" t="s">
        <v>65</v>
      </c>
      <c r="C10" t="s">
        <v>66</v>
      </c>
      <c r="D10" t="s">
        <v>67</v>
      </c>
      <c r="E10" t="s">
        <v>29</v>
      </c>
      <c r="F10" t="s">
        <v>30</v>
      </c>
      <c r="G10" t="s">
        <v>35</v>
      </c>
      <c r="H10" t="s">
        <v>31</v>
      </c>
      <c r="I10" t="s">
        <v>29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25</v>
      </c>
      <c r="Q10" t="s">
        <v>29</v>
      </c>
      <c r="R10" t="s">
        <v>30</v>
      </c>
      <c r="S10" t="s">
        <v>35</v>
      </c>
      <c r="T10" t="s">
        <v>31</v>
      </c>
      <c r="U10" t="s">
        <v>56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</row>
    <row r="11" spans="1:27" x14ac:dyDescent="0.25">
      <c r="A11" t="s">
        <v>12</v>
      </c>
      <c r="B11" t="s">
        <v>68</v>
      </c>
      <c r="C11" t="s">
        <v>69</v>
      </c>
      <c r="D11" t="s">
        <v>70</v>
      </c>
      <c r="E11" t="s">
        <v>29</v>
      </c>
      <c r="F11" t="s">
        <v>30</v>
      </c>
      <c r="G11" t="s">
        <v>35</v>
      </c>
      <c r="H11" t="s">
        <v>31</v>
      </c>
      <c r="I11" t="s">
        <v>60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25</v>
      </c>
      <c r="Q11" t="s">
        <v>29</v>
      </c>
      <c r="R11" t="s">
        <v>30</v>
      </c>
      <c r="S11" t="s">
        <v>35</v>
      </c>
      <c r="T11" t="s">
        <v>31</v>
      </c>
      <c r="U11" t="s">
        <v>71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</row>
    <row r="12" spans="1:27" x14ac:dyDescent="0.25">
      <c r="A12" t="s">
        <v>13</v>
      </c>
      <c r="B12" t="s">
        <v>72</v>
      </c>
      <c r="C12" t="s">
        <v>73</v>
      </c>
      <c r="D12" t="s">
        <v>74</v>
      </c>
      <c r="E12" t="s">
        <v>29</v>
      </c>
      <c r="F12" t="s">
        <v>30</v>
      </c>
      <c r="G12" t="s">
        <v>35</v>
      </c>
      <c r="H12" t="s">
        <v>31</v>
      </c>
      <c r="I12" t="s">
        <v>61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25</v>
      </c>
      <c r="Q12" t="s">
        <v>29</v>
      </c>
      <c r="R12" t="s">
        <v>30</v>
      </c>
      <c r="S12" t="s">
        <v>35</v>
      </c>
      <c r="T12" t="s">
        <v>31</v>
      </c>
      <c r="U12" t="s">
        <v>61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</row>
    <row r="13" spans="1:27" s="43" customFormat="1" x14ac:dyDescent="0.25">
      <c r="A13" s="43" t="s">
        <v>14</v>
      </c>
      <c r="B13" s="43" t="s">
        <v>75</v>
      </c>
      <c r="C13" s="43" t="s">
        <v>76</v>
      </c>
      <c r="D13" s="43" t="s">
        <v>77</v>
      </c>
      <c r="E13" s="43" t="s">
        <v>29</v>
      </c>
      <c r="F13" s="43" t="s">
        <v>30</v>
      </c>
      <c r="G13" s="44" t="s">
        <v>35</v>
      </c>
      <c r="H13" s="44" t="s">
        <v>31</v>
      </c>
      <c r="I13" s="43" t="s">
        <v>31</v>
      </c>
      <c r="J13" s="43" t="s">
        <v>30</v>
      </c>
      <c r="K13" s="43" t="s">
        <v>30</v>
      </c>
      <c r="L13" s="43" t="s">
        <v>30</v>
      </c>
      <c r="M13" s="43" t="s">
        <v>30</v>
      </c>
      <c r="N13" s="43" t="s">
        <v>30</v>
      </c>
      <c r="O13" s="43" t="s">
        <v>30</v>
      </c>
      <c r="P13" s="43" t="s">
        <v>25</v>
      </c>
      <c r="Q13" s="43" t="s">
        <v>29</v>
      </c>
      <c r="R13" s="43" t="s">
        <v>30</v>
      </c>
      <c r="S13" s="43" t="s">
        <v>35</v>
      </c>
      <c r="T13" s="43" t="s">
        <v>31</v>
      </c>
      <c r="U13" s="43" t="s">
        <v>31</v>
      </c>
      <c r="V13" s="43" t="s">
        <v>31</v>
      </c>
      <c r="W13" s="43" t="s">
        <v>31</v>
      </c>
      <c r="X13" s="43" t="s">
        <v>31</v>
      </c>
      <c r="Y13" s="43" t="s">
        <v>31</v>
      </c>
      <c r="Z13" s="43" t="s">
        <v>31</v>
      </c>
      <c r="AA13" s="43" t="s">
        <v>31</v>
      </c>
    </row>
    <row r="14" spans="1:27" x14ac:dyDescent="0.25">
      <c r="A14" t="s">
        <v>15</v>
      </c>
      <c r="B14" t="s">
        <v>78</v>
      </c>
      <c r="C14" t="s">
        <v>79</v>
      </c>
      <c r="D14" t="s">
        <v>80</v>
      </c>
      <c r="E14" t="s">
        <v>29</v>
      </c>
      <c r="F14" t="s">
        <v>30</v>
      </c>
      <c r="G14" t="s">
        <v>81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25</v>
      </c>
      <c r="Q14" t="s">
        <v>29</v>
      </c>
      <c r="R14" t="s">
        <v>30</v>
      </c>
      <c r="S14" t="s">
        <v>81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</row>
    <row r="15" spans="1:27" s="43" customFormat="1" x14ac:dyDescent="0.25">
      <c r="A15" s="43" t="s">
        <v>16</v>
      </c>
      <c r="B15" s="43" t="s">
        <v>82</v>
      </c>
      <c r="C15" s="43" t="s">
        <v>83</v>
      </c>
      <c r="D15" s="43" t="s">
        <v>84</v>
      </c>
      <c r="E15" s="43" t="s">
        <v>29</v>
      </c>
      <c r="F15" s="43" t="s">
        <v>30</v>
      </c>
      <c r="G15" s="44" t="s">
        <v>36</v>
      </c>
      <c r="H15" s="44" t="s">
        <v>30</v>
      </c>
      <c r="I15" s="43" t="s">
        <v>30</v>
      </c>
      <c r="J15" s="43" t="s">
        <v>30</v>
      </c>
      <c r="K15" s="43" t="s">
        <v>30</v>
      </c>
      <c r="L15" s="43" t="s">
        <v>30</v>
      </c>
      <c r="M15" s="43" t="s">
        <v>30</v>
      </c>
      <c r="N15" s="43" t="s">
        <v>30</v>
      </c>
      <c r="O15" s="43" t="s">
        <v>30</v>
      </c>
      <c r="P15" s="43" t="s">
        <v>25</v>
      </c>
      <c r="Q15" s="43" t="s">
        <v>29</v>
      </c>
      <c r="R15" s="43" t="s">
        <v>30</v>
      </c>
      <c r="S15" s="43" t="s">
        <v>36</v>
      </c>
      <c r="T15" s="43" t="s">
        <v>41</v>
      </c>
      <c r="U15" s="43" t="s">
        <v>31</v>
      </c>
      <c r="V15" s="43" t="s">
        <v>31</v>
      </c>
      <c r="W15" s="43" t="s">
        <v>31</v>
      </c>
      <c r="X15" s="43" t="s">
        <v>31</v>
      </c>
      <c r="Y15" s="43" t="s">
        <v>31</v>
      </c>
      <c r="Z15" s="43" t="s">
        <v>31</v>
      </c>
      <c r="AA15" s="43" t="s">
        <v>31</v>
      </c>
    </row>
    <row r="16" spans="1:27" x14ac:dyDescent="0.25">
      <c r="A16" t="s">
        <v>17</v>
      </c>
      <c r="B16" t="s">
        <v>85</v>
      </c>
      <c r="C16" t="s">
        <v>86</v>
      </c>
      <c r="D16" t="s">
        <v>87</v>
      </c>
      <c r="E16" t="s">
        <v>29</v>
      </c>
      <c r="F16" t="s">
        <v>30</v>
      </c>
      <c r="G16" t="s">
        <v>36</v>
      </c>
      <c r="H16" t="s">
        <v>29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25</v>
      </c>
      <c r="Q16" t="s">
        <v>29</v>
      </c>
      <c r="R16" t="s">
        <v>30</v>
      </c>
      <c r="S16" t="s">
        <v>36</v>
      </c>
      <c r="T16" t="s">
        <v>29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Z16" t="s">
        <v>31</v>
      </c>
      <c r="AA16" t="s">
        <v>31</v>
      </c>
    </row>
    <row r="17" spans="1:27" s="40" customFormat="1" x14ac:dyDescent="0.25">
      <c r="A17" s="40" t="s">
        <v>18</v>
      </c>
      <c r="B17" s="40" t="s">
        <v>88</v>
      </c>
      <c r="C17" s="40" t="s">
        <v>89</v>
      </c>
      <c r="D17" s="40" t="s">
        <v>90</v>
      </c>
      <c r="E17" s="40" t="s">
        <v>29</v>
      </c>
      <c r="F17" s="40" t="s">
        <v>30</v>
      </c>
      <c r="G17" s="40" t="s">
        <v>36</v>
      </c>
      <c r="H17" s="40" t="s">
        <v>48</v>
      </c>
      <c r="I17" s="40" t="s">
        <v>30</v>
      </c>
      <c r="J17" s="40" t="s">
        <v>30</v>
      </c>
      <c r="K17" s="40" t="s">
        <v>30</v>
      </c>
      <c r="L17" s="40" t="s">
        <v>30</v>
      </c>
      <c r="M17" s="40" t="s">
        <v>30</v>
      </c>
      <c r="N17" s="40" t="s">
        <v>30</v>
      </c>
      <c r="O17" s="40" t="s">
        <v>30</v>
      </c>
      <c r="P17" s="40" t="s">
        <v>25</v>
      </c>
      <c r="Q17" s="40" t="s">
        <v>29</v>
      </c>
      <c r="R17" s="40" t="s">
        <v>30</v>
      </c>
      <c r="S17" s="40" t="s">
        <v>36</v>
      </c>
      <c r="T17" s="40" t="s">
        <v>61</v>
      </c>
      <c r="U17" s="40" t="s">
        <v>31</v>
      </c>
      <c r="V17" s="40" t="s">
        <v>31</v>
      </c>
      <c r="W17" s="40" t="s">
        <v>31</v>
      </c>
      <c r="X17" s="40" t="s">
        <v>31</v>
      </c>
      <c r="Y17" s="40" t="s">
        <v>31</v>
      </c>
      <c r="Z17" s="40" t="s">
        <v>31</v>
      </c>
      <c r="AA17" s="40" t="s">
        <v>31</v>
      </c>
    </row>
    <row r="18" spans="1:27" s="43" customFormat="1" x14ac:dyDescent="0.25">
      <c r="A18" s="43" t="s">
        <v>19</v>
      </c>
      <c r="B18" s="43" t="s">
        <v>91</v>
      </c>
      <c r="C18" s="43" t="s">
        <v>92</v>
      </c>
      <c r="D18" s="43" t="s">
        <v>93</v>
      </c>
      <c r="E18" s="43" t="s">
        <v>29</v>
      </c>
      <c r="F18" s="43" t="s">
        <v>30</v>
      </c>
      <c r="G18" s="44" t="s">
        <v>36</v>
      </c>
      <c r="H18" s="44" t="s">
        <v>31</v>
      </c>
      <c r="I18" s="43" t="s">
        <v>30</v>
      </c>
      <c r="J18" s="43" t="s">
        <v>30</v>
      </c>
      <c r="K18" s="43" t="s">
        <v>30</v>
      </c>
      <c r="L18" s="43" t="s">
        <v>30</v>
      </c>
      <c r="M18" s="43" t="s">
        <v>30</v>
      </c>
      <c r="N18" s="43" t="s">
        <v>30</v>
      </c>
      <c r="O18" s="43" t="s">
        <v>30</v>
      </c>
      <c r="P18" s="43" t="s">
        <v>25</v>
      </c>
      <c r="Q18" s="43" t="s">
        <v>29</v>
      </c>
      <c r="R18" s="43" t="s">
        <v>30</v>
      </c>
      <c r="S18" s="43" t="s">
        <v>36</v>
      </c>
      <c r="T18" s="43" t="s">
        <v>31</v>
      </c>
      <c r="U18" s="43" t="s">
        <v>41</v>
      </c>
      <c r="V18" s="43" t="s">
        <v>31</v>
      </c>
      <c r="W18" s="43" t="s">
        <v>31</v>
      </c>
      <c r="X18" s="43" t="s">
        <v>31</v>
      </c>
      <c r="Y18" s="43" t="s">
        <v>31</v>
      </c>
      <c r="Z18" s="43" t="s">
        <v>31</v>
      </c>
      <c r="AA18" s="43" t="s">
        <v>31</v>
      </c>
    </row>
    <row r="19" spans="1:27" x14ac:dyDescent="0.25">
      <c r="A19" t="s">
        <v>20</v>
      </c>
      <c r="B19" t="s">
        <v>94</v>
      </c>
      <c r="C19" t="s">
        <v>95</v>
      </c>
      <c r="D19" t="s">
        <v>96</v>
      </c>
      <c r="E19" t="s">
        <v>29</v>
      </c>
      <c r="F19" t="s">
        <v>30</v>
      </c>
      <c r="G19" t="s">
        <v>36</v>
      </c>
      <c r="H19" t="s">
        <v>31</v>
      </c>
      <c r="I19" t="s">
        <v>29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25</v>
      </c>
      <c r="Q19" t="s">
        <v>29</v>
      </c>
      <c r="R19" t="s">
        <v>30</v>
      </c>
      <c r="S19" t="s">
        <v>36</v>
      </c>
      <c r="T19" t="s">
        <v>31</v>
      </c>
      <c r="U19" t="s">
        <v>56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</row>
    <row r="20" spans="1:27" x14ac:dyDescent="0.25">
      <c r="A20" t="s">
        <v>21</v>
      </c>
      <c r="B20" t="s">
        <v>97</v>
      </c>
      <c r="C20" t="s">
        <v>98</v>
      </c>
      <c r="D20" t="s">
        <v>99</v>
      </c>
      <c r="E20" t="s">
        <v>29</v>
      </c>
      <c r="F20" t="s">
        <v>30</v>
      </c>
      <c r="G20" t="s">
        <v>36</v>
      </c>
      <c r="H20" t="s">
        <v>31</v>
      </c>
      <c r="I20" t="s">
        <v>60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25</v>
      </c>
      <c r="Q20" t="s">
        <v>29</v>
      </c>
      <c r="R20" t="s">
        <v>30</v>
      </c>
      <c r="S20" t="s">
        <v>36</v>
      </c>
      <c r="T20" t="s">
        <v>31</v>
      </c>
      <c r="U20" t="s">
        <v>71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</row>
    <row r="21" spans="1:27" x14ac:dyDescent="0.25">
      <c r="A21" t="s">
        <v>22</v>
      </c>
      <c r="B21" t="s">
        <v>100</v>
      </c>
      <c r="C21" t="s">
        <v>101</v>
      </c>
      <c r="D21" t="s">
        <v>102</v>
      </c>
      <c r="E21" t="s">
        <v>29</v>
      </c>
      <c r="F21" t="s">
        <v>30</v>
      </c>
      <c r="G21" t="s">
        <v>36</v>
      </c>
      <c r="H21" t="s">
        <v>31</v>
      </c>
      <c r="I21" t="s">
        <v>61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25</v>
      </c>
      <c r="Q21" t="s">
        <v>29</v>
      </c>
      <c r="R21" t="s">
        <v>30</v>
      </c>
      <c r="S21" t="s">
        <v>36</v>
      </c>
      <c r="T21" t="s">
        <v>31</v>
      </c>
      <c r="U21" t="s">
        <v>61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</row>
    <row r="22" spans="1:27" s="43" customFormat="1" x14ac:dyDescent="0.25">
      <c r="A22" s="43" t="s">
        <v>23</v>
      </c>
      <c r="B22" s="43" t="s">
        <v>103</v>
      </c>
      <c r="C22" s="43" t="s">
        <v>104</v>
      </c>
      <c r="D22" s="43" t="s">
        <v>105</v>
      </c>
      <c r="E22" s="43" t="s">
        <v>29</v>
      </c>
      <c r="F22" s="43" t="s">
        <v>30</v>
      </c>
      <c r="G22" s="44" t="s">
        <v>36</v>
      </c>
      <c r="H22" s="44" t="s">
        <v>31</v>
      </c>
      <c r="I22" s="43" t="s">
        <v>31</v>
      </c>
      <c r="J22" s="43" t="s">
        <v>30</v>
      </c>
      <c r="K22" s="43" t="s">
        <v>30</v>
      </c>
      <c r="L22" s="43" t="s">
        <v>30</v>
      </c>
      <c r="M22" s="43" t="s">
        <v>30</v>
      </c>
      <c r="N22" s="43" t="s">
        <v>30</v>
      </c>
      <c r="O22" s="43" t="s">
        <v>30</v>
      </c>
      <c r="P22" s="43" t="s">
        <v>25</v>
      </c>
      <c r="Q22" s="43" t="s">
        <v>29</v>
      </c>
      <c r="R22" s="43" t="s">
        <v>30</v>
      </c>
      <c r="S22" s="43" t="s">
        <v>36</v>
      </c>
      <c r="T22" s="43" t="s">
        <v>31</v>
      </c>
      <c r="U22" s="43" t="s">
        <v>31</v>
      </c>
      <c r="V22" s="43" t="s">
        <v>31</v>
      </c>
      <c r="W22" s="43" t="s">
        <v>31</v>
      </c>
      <c r="X22" s="43" t="s">
        <v>31</v>
      </c>
      <c r="Y22" s="43" t="s">
        <v>31</v>
      </c>
      <c r="Z22" s="43" t="s">
        <v>31</v>
      </c>
      <c r="AA22" s="43" t="s">
        <v>31</v>
      </c>
    </row>
    <row r="23" spans="1:27" s="40" customFormat="1" x14ac:dyDescent="0.25">
      <c r="A23" s="40" t="s">
        <v>24</v>
      </c>
      <c r="B23" s="40" t="s">
        <v>106</v>
      </c>
      <c r="C23" s="40" t="s">
        <v>107</v>
      </c>
      <c r="D23" s="40" t="s">
        <v>108</v>
      </c>
      <c r="E23" s="40" t="s">
        <v>29</v>
      </c>
      <c r="F23" s="40" t="s">
        <v>30</v>
      </c>
      <c r="G23" s="40" t="s">
        <v>40</v>
      </c>
      <c r="H23" s="40" t="s">
        <v>30</v>
      </c>
      <c r="I23" s="40" t="s">
        <v>30</v>
      </c>
      <c r="J23" s="40" t="s">
        <v>30</v>
      </c>
      <c r="K23" s="40" t="s">
        <v>30</v>
      </c>
      <c r="L23" s="40" t="s">
        <v>30</v>
      </c>
      <c r="M23" s="40" t="s">
        <v>30</v>
      </c>
      <c r="N23" s="40" t="s">
        <v>30</v>
      </c>
      <c r="O23" s="40" t="s">
        <v>30</v>
      </c>
      <c r="P23" s="40" t="s">
        <v>25</v>
      </c>
      <c r="Q23" s="40" t="s">
        <v>31</v>
      </c>
      <c r="R23" s="40" t="s">
        <v>31</v>
      </c>
      <c r="S23" s="40" t="s">
        <v>31</v>
      </c>
      <c r="T23" s="40" t="s">
        <v>31</v>
      </c>
      <c r="U23" s="40" t="s">
        <v>31</v>
      </c>
      <c r="V23" s="40" t="s">
        <v>31</v>
      </c>
      <c r="W23" s="40" t="s">
        <v>31</v>
      </c>
      <c r="X23" s="40" t="s">
        <v>31</v>
      </c>
      <c r="Y23" s="40" t="s">
        <v>31</v>
      </c>
      <c r="Z23" s="40" t="s">
        <v>31</v>
      </c>
      <c r="AA23" s="40" t="s">
        <v>31</v>
      </c>
    </row>
    <row r="26" spans="1:27" x14ac:dyDescent="0.25">
      <c r="A26" s="40" t="str">
        <f>A1</f>
        <v xml:space="preserve"> * Pchip0 PCI  4GB  800.0000.0000–800.FFFF.FFFF Linear addressing.         </v>
      </c>
      <c r="B26" s="40" t="str">
        <f t="shared" ref="B26:AA26" si="0">B1</f>
        <v>800.0000.0000–800.FFFF.FFFF</v>
      </c>
      <c r="C26" s="40" t="str">
        <f t="shared" si="0"/>
        <v>800.0000.0000</v>
      </c>
      <c r="D26" s="40" t="str">
        <f t="shared" si="0"/>
        <v>800.FFFF.FFFF</v>
      </c>
      <c r="E26" s="40" t="str">
        <f t="shared" si="0"/>
        <v>1000</v>
      </c>
      <c r="F26" s="40" t="str">
        <f t="shared" si="0"/>
        <v>0000</v>
      </c>
      <c r="G26" s="39" t="str">
        <f t="shared" si="0"/>
        <v>0000</v>
      </c>
      <c r="H26" s="40" t="str">
        <f t="shared" si="0"/>
        <v>0000</v>
      </c>
      <c r="I26" s="40" t="str">
        <f t="shared" si="0"/>
        <v>0000</v>
      </c>
      <c r="J26" s="40" t="str">
        <f t="shared" si="0"/>
        <v>0000</v>
      </c>
      <c r="K26" s="40" t="str">
        <f t="shared" si="0"/>
        <v>0000</v>
      </c>
      <c r="L26" s="40" t="str">
        <f t="shared" si="0"/>
        <v>0000</v>
      </c>
      <c r="M26" s="40" t="str">
        <f t="shared" si="0"/>
        <v>0000</v>
      </c>
      <c r="N26" s="40" t="str">
        <f t="shared" si="0"/>
        <v>0000</v>
      </c>
      <c r="O26" s="40" t="str">
        <f t="shared" si="0"/>
        <v>0000</v>
      </c>
      <c r="P26" s="40" t="str">
        <f t="shared" si="0"/>
        <v>-</v>
      </c>
      <c r="Q26" s="40" t="str">
        <f t="shared" si="0"/>
        <v>1000</v>
      </c>
      <c r="R26" s="40" t="str">
        <f t="shared" si="0"/>
        <v>0000</v>
      </c>
      <c r="S26" s="40" t="str">
        <f t="shared" si="0"/>
        <v>0000</v>
      </c>
      <c r="T26" s="40" t="str">
        <f t="shared" si="0"/>
        <v>1111</v>
      </c>
      <c r="U26" s="40" t="str">
        <f t="shared" si="0"/>
        <v>1111</v>
      </c>
      <c r="V26" s="40" t="str">
        <f t="shared" si="0"/>
        <v>1111</v>
      </c>
      <c r="W26" s="40" t="str">
        <f t="shared" si="0"/>
        <v>1111</v>
      </c>
      <c r="X26" s="40" t="str">
        <f t="shared" si="0"/>
        <v>1111</v>
      </c>
      <c r="Y26" s="40" t="str">
        <f t="shared" si="0"/>
        <v>1111</v>
      </c>
      <c r="Z26" s="40" t="str">
        <f t="shared" si="0"/>
        <v>1111</v>
      </c>
      <c r="AA26" s="40" t="str">
        <f t="shared" si="0"/>
        <v>1111</v>
      </c>
    </row>
    <row r="27" spans="1:27" x14ac:dyDescent="0.25">
      <c r="A27" s="40" t="str">
        <f t="shared" ref="A27:AA27" si="1">A2</f>
        <v xml:space="preserve"> * TIGbus   1GB  801.0000.0000–801.3FFF.FFFF addr&lt;5:0&gt; = 0.       </v>
      </c>
      <c r="B27" s="40" t="str">
        <f t="shared" si="1"/>
        <v>801.0000.0000–801.3FFF.FFFF</v>
      </c>
      <c r="C27" s="40" t="str">
        <f t="shared" si="1"/>
        <v>801.0000.0000</v>
      </c>
      <c r="D27" s="40" t="str">
        <f t="shared" si="1"/>
        <v>801.3FFF.FFFF</v>
      </c>
      <c r="E27" s="40" t="str">
        <f t="shared" si="1"/>
        <v>1000</v>
      </c>
      <c r="F27" s="40" t="str">
        <f t="shared" si="1"/>
        <v>0000</v>
      </c>
      <c r="G27" s="39" t="str">
        <f t="shared" si="1"/>
        <v>0001</v>
      </c>
      <c r="H27" s="40" t="str">
        <f t="shared" si="1"/>
        <v>0000</v>
      </c>
      <c r="I27" s="40" t="str">
        <f t="shared" si="1"/>
        <v>0000</v>
      </c>
      <c r="J27" s="40" t="str">
        <f t="shared" si="1"/>
        <v>0000</v>
      </c>
      <c r="K27" s="40" t="str">
        <f t="shared" si="1"/>
        <v>0000</v>
      </c>
      <c r="L27" s="40" t="str">
        <f t="shared" si="1"/>
        <v>0000</v>
      </c>
      <c r="M27" s="40" t="str">
        <f t="shared" si="1"/>
        <v>0000</v>
      </c>
      <c r="N27" s="40" t="str">
        <f t="shared" si="1"/>
        <v>0000</v>
      </c>
      <c r="O27" s="40" t="str">
        <f t="shared" si="1"/>
        <v>0000</v>
      </c>
      <c r="P27" s="40" t="str">
        <f t="shared" si="1"/>
        <v>-</v>
      </c>
      <c r="Q27" s="40" t="str">
        <f t="shared" si="1"/>
        <v>1000</v>
      </c>
      <c r="R27" s="40" t="str">
        <f t="shared" si="1"/>
        <v>0000</v>
      </c>
      <c r="S27" s="40" t="str">
        <f t="shared" si="1"/>
        <v>0001</v>
      </c>
      <c r="T27" s="40" t="str">
        <f t="shared" si="1"/>
        <v>0011</v>
      </c>
      <c r="U27" s="40" t="str">
        <f t="shared" si="1"/>
        <v>1111</v>
      </c>
      <c r="V27" s="40" t="str">
        <f t="shared" si="1"/>
        <v>1111</v>
      </c>
      <c r="W27" s="40" t="str">
        <f t="shared" si="1"/>
        <v>1111</v>
      </c>
      <c r="X27" s="40" t="str">
        <f t="shared" si="1"/>
        <v>1111</v>
      </c>
      <c r="Y27" s="40" t="str">
        <f t="shared" si="1"/>
        <v>1111</v>
      </c>
      <c r="Z27" s="40" t="str">
        <f t="shared" si="1"/>
        <v>1111</v>
      </c>
      <c r="AA27" s="40" t="str">
        <f t="shared" si="1"/>
        <v>1111</v>
      </c>
    </row>
    <row r="28" spans="1:27" x14ac:dyDescent="0.25">
      <c r="A28" s="40" t="str">
        <f>A10</f>
        <v xml:space="preserve"> * PCI IACK/  64MB 801.F800.0000–801.FBFF.FFFF Linear addressing.         </v>
      </c>
      <c r="B28" s="40" t="str">
        <f t="shared" ref="B28:AA28" si="2">B10</f>
        <v>801.F800.0000–801.FBFF.FFFF</v>
      </c>
      <c r="C28" s="40" t="str">
        <f t="shared" si="2"/>
        <v>801.F800.0000</v>
      </c>
      <c r="D28" s="40" t="str">
        <f t="shared" si="2"/>
        <v>801.FBFF.FFFF</v>
      </c>
      <c r="E28" s="40" t="str">
        <f t="shared" si="2"/>
        <v>1000</v>
      </c>
      <c r="F28" s="40" t="str">
        <f t="shared" si="2"/>
        <v>0000</v>
      </c>
      <c r="G28" s="39" t="str">
        <f t="shared" si="2"/>
        <v>0001</v>
      </c>
      <c r="H28" s="40" t="str">
        <f t="shared" si="2"/>
        <v>1111</v>
      </c>
      <c r="I28" s="40" t="str">
        <f t="shared" si="2"/>
        <v>1000</v>
      </c>
      <c r="J28" s="40" t="str">
        <f t="shared" si="2"/>
        <v>0000</v>
      </c>
      <c r="K28" s="40" t="str">
        <f t="shared" si="2"/>
        <v>0000</v>
      </c>
      <c r="L28" s="40" t="str">
        <f t="shared" si="2"/>
        <v>0000</v>
      </c>
      <c r="M28" s="40" t="str">
        <f t="shared" si="2"/>
        <v>0000</v>
      </c>
      <c r="N28" s="40" t="str">
        <f t="shared" si="2"/>
        <v>0000</v>
      </c>
      <c r="O28" s="40" t="str">
        <f t="shared" si="2"/>
        <v>0000</v>
      </c>
      <c r="P28" s="40" t="str">
        <f t="shared" si="2"/>
        <v>-</v>
      </c>
      <c r="Q28" s="40" t="str">
        <f t="shared" si="2"/>
        <v>1000</v>
      </c>
      <c r="R28" s="40" t="str">
        <f t="shared" si="2"/>
        <v>0000</v>
      </c>
      <c r="S28" s="40" t="str">
        <f t="shared" si="2"/>
        <v>0001</v>
      </c>
      <c r="T28" s="40" t="str">
        <f t="shared" si="2"/>
        <v>1111</v>
      </c>
      <c r="U28" s="40" t="str">
        <f t="shared" si="2"/>
        <v>1011</v>
      </c>
      <c r="V28" s="40" t="str">
        <f t="shared" si="2"/>
        <v>1111</v>
      </c>
      <c r="W28" s="40" t="str">
        <f t="shared" si="2"/>
        <v>1111</v>
      </c>
      <c r="X28" s="40" t="str">
        <f t="shared" si="2"/>
        <v>1111</v>
      </c>
      <c r="Y28" s="40" t="str">
        <f t="shared" si="2"/>
        <v>1111</v>
      </c>
      <c r="Z28" s="40" t="str">
        <f t="shared" si="2"/>
        <v>1111</v>
      </c>
      <c r="AA28" s="40" t="str">
        <f t="shared" si="2"/>
        <v>1111</v>
      </c>
    </row>
    <row r="29" spans="1:27" x14ac:dyDescent="0.25">
      <c r="A29" s="40" t="str">
        <f>A11</f>
        <v xml:space="preserve"> * Pchip0 PCI I/O 32MB 801.FC00.0000–801.FDFF.FFFF Linear addressing.          </v>
      </c>
      <c r="B29" s="40" t="str">
        <f t="shared" ref="B29:AA29" si="3">B11</f>
        <v>801.FC00.0000–801.FDFF.FFFF</v>
      </c>
      <c r="C29" s="40" t="str">
        <f t="shared" si="3"/>
        <v>801.FC00.0000</v>
      </c>
      <c r="D29" s="40" t="str">
        <f t="shared" si="3"/>
        <v>801.FDFF.FFFF</v>
      </c>
      <c r="E29" s="40" t="str">
        <f t="shared" si="3"/>
        <v>1000</v>
      </c>
      <c r="F29" s="40" t="str">
        <f t="shared" si="3"/>
        <v>0000</v>
      </c>
      <c r="G29" s="39" t="str">
        <f t="shared" si="3"/>
        <v>0001</v>
      </c>
      <c r="H29" s="40" t="str">
        <f t="shared" si="3"/>
        <v>1111</v>
      </c>
      <c r="I29" s="40" t="str">
        <f t="shared" si="3"/>
        <v>1100</v>
      </c>
      <c r="J29" s="40" t="str">
        <f t="shared" si="3"/>
        <v>0000</v>
      </c>
      <c r="K29" s="40" t="str">
        <f t="shared" si="3"/>
        <v>0000</v>
      </c>
      <c r="L29" s="40" t="str">
        <f t="shared" si="3"/>
        <v>0000</v>
      </c>
      <c r="M29" s="40" t="str">
        <f t="shared" si="3"/>
        <v>0000</v>
      </c>
      <c r="N29" s="40" t="str">
        <f t="shared" si="3"/>
        <v>0000</v>
      </c>
      <c r="O29" s="40" t="str">
        <f t="shared" si="3"/>
        <v>0000</v>
      </c>
      <c r="P29" s="40" t="str">
        <f t="shared" si="3"/>
        <v>-</v>
      </c>
      <c r="Q29" s="40" t="str">
        <f t="shared" si="3"/>
        <v>1000</v>
      </c>
      <c r="R29" s="40" t="str">
        <f t="shared" si="3"/>
        <v>0000</v>
      </c>
      <c r="S29" s="40" t="str">
        <f t="shared" si="3"/>
        <v>0001</v>
      </c>
      <c r="T29" s="40" t="str">
        <f t="shared" si="3"/>
        <v>1111</v>
      </c>
      <c r="U29" s="40" t="str">
        <f t="shared" si="3"/>
        <v>1101</v>
      </c>
      <c r="V29" s="40" t="str">
        <f t="shared" si="3"/>
        <v>1111</v>
      </c>
      <c r="W29" s="40" t="str">
        <f t="shared" si="3"/>
        <v>1111</v>
      </c>
      <c r="X29" s="40" t="str">
        <f t="shared" si="3"/>
        <v>1111</v>
      </c>
      <c r="Y29" s="40" t="str">
        <f t="shared" si="3"/>
        <v>1111</v>
      </c>
      <c r="Z29" s="40" t="str">
        <f t="shared" si="3"/>
        <v>1111</v>
      </c>
      <c r="AA29" s="40" t="str">
        <f t="shared" si="3"/>
        <v>1111</v>
      </c>
    </row>
    <row r="30" spans="1:27" x14ac:dyDescent="0.25">
      <c r="A30" s="40" t="str">
        <f>A12</f>
        <v xml:space="preserve"> * Pchip0 PCI  16MB 801.FE00.0000–801.FEFF.FFFF Linear addressing.         </v>
      </c>
      <c r="B30" s="40" t="str">
        <f t="shared" ref="B30:AA30" si="4">B12</f>
        <v>801.FE00.0000–801.FEFF.FFFF</v>
      </c>
      <c r="C30" s="40" t="str">
        <f t="shared" si="4"/>
        <v>801.FE00.0000</v>
      </c>
      <c r="D30" s="40" t="str">
        <f t="shared" si="4"/>
        <v>801.FEFF.FFFF</v>
      </c>
      <c r="E30" s="40" t="str">
        <f t="shared" si="4"/>
        <v>1000</v>
      </c>
      <c r="F30" s="40" t="str">
        <f t="shared" si="4"/>
        <v>0000</v>
      </c>
      <c r="G30" s="39" t="str">
        <f t="shared" si="4"/>
        <v>0001</v>
      </c>
      <c r="H30" s="40" t="str">
        <f t="shared" si="4"/>
        <v>1111</v>
      </c>
      <c r="I30" s="40" t="str">
        <f t="shared" si="4"/>
        <v>1110</v>
      </c>
      <c r="J30" s="40" t="str">
        <f t="shared" si="4"/>
        <v>0000</v>
      </c>
      <c r="K30" s="40" t="str">
        <f t="shared" si="4"/>
        <v>0000</v>
      </c>
      <c r="L30" s="40" t="str">
        <f t="shared" si="4"/>
        <v>0000</v>
      </c>
      <c r="M30" s="40" t="str">
        <f t="shared" si="4"/>
        <v>0000</v>
      </c>
      <c r="N30" s="40" t="str">
        <f t="shared" si="4"/>
        <v>0000</v>
      </c>
      <c r="O30" s="40" t="str">
        <f t="shared" si="4"/>
        <v>0000</v>
      </c>
      <c r="P30" s="40" t="str">
        <f t="shared" si="4"/>
        <v>-</v>
      </c>
      <c r="Q30" s="40" t="str">
        <f t="shared" si="4"/>
        <v>1000</v>
      </c>
      <c r="R30" s="40" t="str">
        <f t="shared" si="4"/>
        <v>0000</v>
      </c>
      <c r="S30" s="40" t="str">
        <f t="shared" si="4"/>
        <v>0001</v>
      </c>
      <c r="T30" s="40" t="str">
        <f t="shared" si="4"/>
        <v>1111</v>
      </c>
      <c r="U30" s="40" t="str">
        <f t="shared" si="4"/>
        <v>1110</v>
      </c>
      <c r="V30" s="40" t="str">
        <f t="shared" si="4"/>
        <v>1111</v>
      </c>
      <c r="W30" s="40" t="str">
        <f t="shared" si="4"/>
        <v>1111</v>
      </c>
      <c r="X30" s="40" t="str">
        <f t="shared" si="4"/>
        <v>1111</v>
      </c>
      <c r="Y30" s="40" t="str">
        <f t="shared" si="4"/>
        <v>1111</v>
      </c>
      <c r="Z30" s="40" t="str">
        <f t="shared" si="4"/>
        <v>1111</v>
      </c>
      <c r="AA30" s="40" t="str">
        <f t="shared" si="4"/>
        <v>1111</v>
      </c>
    </row>
    <row r="31" spans="1:27" x14ac:dyDescent="0.25">
      <c r="A31" s="40" t="str">
        <f>A14</f>
        <v xml:space="preserve"> * Pchip1 PCI  4GB  802.0000.0000–802.FFFF.FFFF Linear addressing.        </v>
      </c>
      <c r="B31" s="40" t="str">
        <f t="shared" ref="B31:AA31" si="5">B14</f>
        <v>802.0000.0000–802.FFFF.FFFF</v>
      </c>
      <c r="C31" s="40" t="str">
        <f t="shared" si="5"/>
        <v>802.0000.0000</v>
      </c>
      <c r="D31" s="40" t="str">
        <f t="shared" si="5"/>
        <v>802.FFFF.FFFF</v>
      </c>
      <c r="E31" s="40" t="str">
        <f t="shared" si="5"/>
        <v>1000</v>
      </c>
      <c r="F31" s="40" t="str">
        <f t="shared" si="5"/>
        <v>0000</v>
      </c>
      <c r="G31" s="39" t="str">
        <f t="shared" si="5"/>
        <v>0010</v>
      </c>
      <c r="H31" s="40" t="str">
        <f t="shared" si="5"/>
        <v>0000</v>
      </c>
      <c r="I31" s="40" t="str">
        <f t="shared" si="5"/>
        <v>0000</v>
      </c>
      <c r="J31" s="40" t="str">
        <f t="shared" si="5"/>
        <v>0000</v>
      </c>
      <c r="K31" s="40" t="str">
        <f t="shared" si="5"/>
        <v>0000</v>
      </c>
      <c r="L31" s="40" t="str">
        <f t="shared" si="5"/>
        <v>0000</v>
      </c>
      <c r="M31" s="40" t="str">
        <f t="shared" si="5"/>
        <v>0000</v>
      </c>
      <c r="N31" s="40" t="str">
        <f t="shared" si="5"/>
        <v>0000</v>
      </c>
      <c r="O31" s="40" t="str">
        <f t="shared" si="5"/>
        <v>0000</v>
      </c>
      <c r="P31" s="40" t="str">
        <f t="shared" si="5"/>
        <v>-</v>
      </c>
      <c r="Q31" s="40" t="str">
        <f t="shared" si="5"/>
        <v>1000</v>
      </c>
      <c r="R31" s="40" t="str">
        <f t="shared" si="5"/>
        <v>0000</v>
      </c>
      <c r="S31" s="40" t="str">
        <f t="shared" si="5"/>
        <v>0010</v>
      </c>
      <c r="T31" s="40" t="str">
        <f t="shared" si="5"/>
        <v>1111</v>
      </c>
      <c r="U31" s="40" t="str">
        <f t="shared" si="5"/>
        <v>1111</v>
      </c>
      <c r="V31" s="40" t="str">
        <f t="shared" si="5"/>
        <v>1111</v>
      </c>
      <c r="W31" s="40" t="str">
        <f t="shared" si="5"/>
        <v>1111</v>
      </c>
      <c r="X31" s="40" t="str">
        <f t="shared" si="5"/>
        <v>1111</v>
      </c>
      <c r="Y31" s="40" t="str">
        <f t="shared" si="5"/>
        <v>1111</v>
      </c>
      <c r="Z31" s="40" t="str">
        <f t="shared" si="5"/>
        <v>1111</v>
      </c>
      <c r="AA31" s="40" t="str">
        <f t="shared" si="5"/>
        <v>1111</v>
      </c>
    </row>
    <row r="32" spans="1:27" x14ac:dyDescent="0.25">
      <c r="A32" s="40" t="str">
        <f>A19</f>
        <v xml:space="preserve"> * PCI IACK/  64MB 803.F800.0000–803.FBFF.FFFF Linear addressing.         </v>
      </c>
      <c r="B32" s="40" t="str">
        <f t="shared" ref="B32:AA32" si="6">B19</f>
        <v>803.F800.0000–803.FBFF.FFFF</v>
      </c>
      <c r="C32" s="40" t="str">
        <f t="shared" si="6"/>
        <v>803.F800.0000</v>
      </c>
      <c r="D32" s="40" t="str">
        <f t="shared" si="6"/>
        <v>803.FBFF.FFFF</v>
      </c>
      <c r="E32" s="40" t="str">
        <f t="shared" si="6"/>
        <v>1000</v>
      </c>
      <c r="F32" s="40" t="str">
        <f t="shared" si="6"/>
        <v>0000</v>
      </c>
      <c r="G32" s="39" t="str">
        <f t="shared" si="6"/>
        <v>0011</v>
      </c>
      <c r="H32" s="40" t="str">
        <f t="shared" si="6"/>
        <v>1111</v>
      </c>
      <c r="I32" s="40" t="str">
        <f t="shared" si="6"/>
        <v>1000</v>
      </c>
      <c r="J32" s="40" t="str">
        <f t="shared" si="6"/>
        <v>0000</v>
      </c>
      <c r="K32" s="40" t="str">
        <f t="shared" si="6"/>
        <v>0000</v>
      </c>
      <c r="L32" s="40" t="str">
        <f t="shared" si="6"/>
        <v>0000</v>
      </c>
      <c r="M32" s="40" t="str">
        <f t="shared" si="6"/>
        <v>0000</v>
      </c>
      <c r="N32" s="40" t="str">
        <f t="shared" si="6"/>
        <v>0000</v>
      </c>
      <c r="O32" s="40" t="str">
        <f t="shared" si="6"/>
        <v>0000</v>
      </c>
      <c r="P32" s="40" t="str">
        <f t="shared" si="6"/>
        <v>-</v>
      </c>
      <c r="Q32" s="40" t="str">
        <f t="shared" si="6"/>
        <v>1000</v>
      </c>
      <c r="R32" s="40" t="str">
        <f t="shared" si="6"/>
        <v>0000</v>
      </c>
      <c r="S32" s="40" t="str">
        <f t="shared" si="6"/>
        <v>0011</v>
      </c>
      <c r="T32" s="40" t="str">
        <f t="shared" si="6"/>
        <v>1111</v>
      </c>
      <c r="U32" s="40" t="str">
        <f t="shared" si="6"/>
        <v>1011</v>
      </c>
      <c r="V32" s="40" t="str">
        <f t="shared" si="6"/>
        <v>1111</v>
      </c>
      <c r="W32" s="40" t="str">
        <f t="shared" si="6"/>
        <v>1111</v>
      </c>
      <c r="X32" s="40" t="str">
        <f t="shared" si="6"/>
        <v>1111</v>
      </c>
      <c r="Y32" s="40" t="str">
        <f t="shared" si="6"/>
        <v>1111</v>
      </c>
      <c r="Z32" s="40" t="str">
        <f t="shared" si="6"/>
        <v>1111</v>
      </c>
      <c r="AA32" s="40" t="str">
        <f t="shared" si="6"/>
        <v>1111</v>
      </c>
    </row>
    <row r="33" spans="1:27" x14ac:dyDescent="0.25">
      <c r="A33" s="40" t="str">
        <f>A20</f>
        <v xml:space="preserve"> * Pchip1 PCI I/O 32MB 803.FC00.0000–803.FDFF.FFFF Linear addressing.          </v>
      </c>
      <c r="B33" s="40" t="str">
        <f t="shared" ref="B33:AA33" si="7">B20</f>
        <v>803.FC00.0000–803.FDFF.FFFF</v>
      </c>
      <c r="C33" s="40" t="str">
        <f t="shared" si="7"/>
        <v>803.FC00.0000</v>
      </c>
      <c r="D33" s="40" t="str">
        <f t="shared" si="7"/>
        <v>803.FDFF.FFFF</v>
      </c>
      <c r="E33" s="40" t="str">
        <f t="shared" si="7"/>
        <v>1000</v>
      </c>
      <c r="F33" s="40" t="str">
        <f t="shared" si="7"/>
        <v>0000</v>
      </c>
      <c r="G33" s="39" t="str">
        <f t="shared" si="7"/>
        <v>0011</v>
      </c>
      <c r="H33" s="40" t="str">
        <f t="shared" si="7"/>
        <v>1111</v>
      </c>
      <c r="I33" s="40" t="str">
        <f t="shared" si="7"/>
        <v>1100</v>
      </c>
      <c r="J33" s="40" t="str">
        <f t="shared" si="7"/>
        <v>0000</v>
      </c>
      <c r="K33" s="40" t="str">
        <f t="shared" si="7"/>
        <v>0000</v>
      </c>
      <c r="L33" s="40" t="str">
        <f t="shared" si="7"/>
        <v>0000</v>
      </c>
      <c r="M33" s="40" t="str">
        <f t="shared" si="7"/>
        <v>0000</v>
      </c>
      <c r="N33" s="40" t="str">
        <f t="shared" si="7"/>
        <v>0000</v>
      </c>
      <c r="O33" s="40" t="str">
        <f t="shared" si="7"/>
        <v>0000</v>
      </c>
      <c r="P33" s="40" t="str">
        <f t="shared" si="7"/>
        <v>-</v>
      </c>
      <c r="Q33" s="40" t="str">
        <f t="shared" si="7"/>
        <v>1000</v>
      </c>
      <c r="R33" s="40" t="str">
        <f t="shared" si="7"/>
        <v>0000</v>
      </c>
      <c r="S33" s="40" t="str">
        <f t="shared" si="7"/>
        <v>0011</v>
      </c>
      <c r="T33" s="40" t="str">
        <f t="shared" si="7"/>
        <v>1111</v>
      </c>
      <c r="U33" s="40" t="str">
        <f t="shared" si="7"/>
        <v>1101</v>
      </c>
      <c r="V33" s="40" t="str">
        <f t="shared" si="7"/>
        <v>1111</v>
      </c>
      <c r="W33" s="40" t="str">
        <f t="shared" si="7"/>
        <v>1111</v>
      </c>
      <c r="X33" s="40" t="str">
        <f t="shared" si="7"/>
        <v>1111</v>
      </c>
      <c r="Y33" s="40" t="str">
        <f t="shared" si="7"/>
        <v>1111</v>
      </c>
      <c r="Z33" s="40" t="str">
        <f t="shared" si="7"/>
        <v>1111</v>
      </c>
      <c r="AA33" s="40" t="str">
        <f t="shared" si="7"/>
        <v>1111</v>
      </c>
    </row>
    <row r="34" spans="1:27" x14ac:dyDescent="0.25">
      <c r="A34" s="40" t="str">
        <f>A21</f>
        <v xml:space="preserve"> * Pchip1 PCI  16MB 803.FE00.0000–803.FEFF.FFFF Linear addressing.         </v>
      </c>
      <c r="B34" s="40" t="str">
        <f t="shared" ref="B34:AA34" si="8">B21</f>
        <v>803.FE00.0000–803.FEFF.FFFF</v>
      </c>
      <c r="C34" s="40" t="str">
        <f t="shared" si="8"/>
        <v>803.FE00.0000</v>
      </c>
      <c r="D34" s="40" t="str">
        <f t="shared" si="8"/>
        <v>803.FEFF.FFFF</v>
      </c>
      <c r="E34" s="40" t="str">
        <f t="shared" si="8"/>
        <v>1000</v>
      </c>
      <c r="F34" s="40" t="str">
        <f t="shared" si="8"/>
        <v>0000</v>
      </c>
      <c r="G34" s="39" t="str">
        <f t="shared" si="8"/>
        <v>0011</v>
      </c>
      <c r="H34" s="40" t="str">
        <f t="shared" si="8"/>
        <v>1111</v>
      </c>
      <c r="I34" s="40" t="str">
        <f t="shared" si="8"/>
        <v>1110</v>
      </c>
      <c r="J34" s="40" t="str">
        <f t="shared" si="8"/>
        <v>0000</v>
      </c>
      <c r="K34" s="40" t="str">
        <f t="shared" si="8"/>
        <v>0000</v>
      </c>
      <c r="L34" s="40" t="str">
        <f t="shared" si="8"/>
        <v>0000</v>
      </c>
      <c r="M34" s="40" t="str">
        <f t="shared" si="8"/>
        <v>0000</v>
      </c>
      <c r="N34" s="40" t="str">
        <f t="shared" si="8"/>
        <v>0000</v>
      </c>
      <c r="O34" s="40" t="str">
        <f t="shared" si="8"/>
        <v>0000</v>
      </c>
      <c r="P34" s="40" t="str">
        <f t="shared" si="8"/>
        <v>-</v>
      </c>
      <c r="Q34" s="40" t="str">
        <f t="shared" si="8"/>
        <v>1000</v>
      </c>
      <c r="R34" s="40" t="str">
        <f t="shared" si="8"/>
        <v>0000</v>
      </c>
      <c r="S34" s="40" t="str">
        <f t="shared" si="8"/>
        <v>0011</v>
      </c>
      <c r="T34" s="40" t="str">
        <f t="shared" si="8"/>
        <v>1111</v>
      </c>
      <c r="U34" s="40" t="str">
        <f t="shared" si="8"/>
        <v>1110</v>
      </c>
      <c r="V34" s="40" t="str">
        <f t="shared" si="8"/>
        <v>1111</v>
      </c>
      <c r="W34" s="40" t="str">
        <f t="shared" si="8"/>
        <v>1111</v>
      </c>
      <c r="X34" s="40" t="str">
        <f t="shared" si="8"/>
        <v>1111</v>
      </c>
      <c r="Y34" s="40" t="str">
        <f t="shared" si="8"/>
        <v>1111</v>
      </c>
      <c r="Z34" s="40" t="str">
        <f t="shared" si="8"/>
        <v>1111</v>
      </c>
      <c r="AA34" s="40" t="str">
        <f t="shared" si="8"/>
        <v>1111</v>
      </c>
    </row>
    <row r="35" spans="1:27" x14ac:dyDescent="0.25">
      <c r="A35" s="40"/>
    </row>
    <row r="36" spans="1:27" x14ac:dyDescent="0.25">
      <c r="E36" s="42" t="s">
        <v>30</v>
      </c>
      <c r="F36" s="42" t="s">
        <v>30</v>
      </c>
      <c r="G36" s="42" t="s">
        <v>61</v>
      </c>
      <c r="H36" s="42" t="s">
        <v>36</v>
      </c>
      <c r="I36" s="42" t="s">
        <v>31</v>
      </c>
    </row>
    <row r="37" spans="1:27" x14ac:dyDescent="0.25">
      <c r="B37" t="s">
        <v>111</v>
      </c>
      <c r="C37" t="s">
        <v>110</v>
      </c>
      <c r="D37" t="s">
        <v>109</v>
      </c>
      <c r="E37">
        <f>_xlfn.BITAND(BIN2DEC(E26),BIN2DEC($E$36))</f>
        <v>0</v>
      </c>
      <c r="F37">
        <f>_xlfn.BITAND(BIN2DEC(F26),BIN2DEC($F$36))</f>
        <v>0</v>
      </c>
      <c r="G37">
        <f>_xlfn.BITAND(BIN2DEC(G26),BIN2DEC($G$36))</f>
        <v>0</v>
      </c>
      <c r="H37">
        <f>_xlfn.BITAND(BIN2DEC(H26),BIN2DEC($H$36))</f>
        <v>0</v>
      </c>
      <c r="I37">
        <f>_xlfn.BITAND(BIN2DEC(I26),BIN2DEC($I$36))</f>
        <v>0</v>
      </c>
      <c r="K37" t="s">
        <v>112</v>
      </c>
      <c r="L37" t="s">
        <v>113</v>
      </c>
      <c r="M37" t="s">
        <v>114</v>
      </c>
    </row>
    <row r="38" spans="1:27" x14ac:dyDescent="0.25">
      <c r="B38" s="25" t="b">
        <f>IFERROR(FIND("Reserved",A1)&lt;&gt;0,FALSE)</f>
        <v>0</v>
      </c>
      <c r="C38" s="25" t="b">
        <f>IFERROR(FIND("CSR",A1)&lt;&gt;0,FALSE)</f>
        <v>0</v>
      </c>
      <c r="D38" s="25" t="b">
        <f>NOT(IFERROR(FIND("Reserved",A1)&lt;&gt;0,FALSE))</f>
        <v>1</v>
      </c>
      <c r="E38" s="25">
        <f>_xlfn.BITAND(BIN2DEC(E1),BIN2DEC($E$36))</f>
        <v>0</v>
      </c>
      <c r="F38" s="25">
        <f>_xlfn.BITAND(BIN2DEC(F1),BIN2DEC($F$36))</f>
        <v>0</v>
      </c>
      <c r="G38" s="25">
        <f>_xlfn.BITAND(BIN2DEC(G1),BIN2DEC($G$36))</f>
        <v>0</v>
      </c>
      <c r="H38" s="25">
        <f>_xlfn.BITAND(BIN2DEC(H1),BIN2DEC($H$36))</f>
        <v>0</v>
      </c>
      <c r="I38" s="25">
        <f>_xlfn.BITAND(BIN2DEC(I1),BIN2DEC($I$36))</f>
        <v>0</v>
      </c>
      <c r="J38" s="45" t="b">
        <f>OR(AND(OR(H38=0,H38=15),G38=0),I38&lt;&gt;0)</f>
        <v>1</v>
      </c>
      <c r="K38" t="b">
        <f>OR(C38,D38)</f>
        <v>1</v>
      </c>
      <c r="L38" t="b">
        <f>K38=J38</f>
        <v>1</v>
      </c>
      <c r="M38">
        <f>ROW(A1)</f>
        <v>1</v>
      </c>
    </row>
    <row r="39" spans="1:27" x14ac:dyDescent="0.25">
      <c r="B39" s="25" t="b">
        <f t="shared" ref="B39:B60" si="9">IFERROR(FIND("Reserved",A2)&lt;&gt;0,FALSE)</f>
        <v>0</v>
      </c>
      <c r="C39" s="25" t="b">
        <f t="shared" ref="C39:C61" si="10">IFERROR(FIND("CSR",A2)&lt;&gt;0,FALSE)</f>
        <v>0</v>
      </c>
      <c r="D39" s="25" t="b">
        <f>NOT(IFERROR(FIND("Reserved",A2)&lt;&gt;0,FALSE))</f>
        <v>1</v>
      </c>
      <c r="E39" s="25">
        <f t="shared" ref="E39:E61" si="11">_xlfn.BITAND(BIN2DEC(E2),BIN2DEC($E$36))</f>
        <v>0</v>
      </c>
      <c r="F39" s="25">
        <f t="shared" ref="F39:F61" si="12">_xlfn.BITAND(BIN2DEC(F2),BIN2DEC($F$36))</f>
        <v>0</v>
      </c>
      <c r="G39" s="25">
        <f t="shared" ref="G39:G61" si="13">_xlfn.BITAND(BIN2DEC(G2),BIN2DEC($G$36))</f>
        <v>0</v>
      </c>
      <c r="H39" s="25">
        <f t="shared" ref="H39:H61" si="14">_xlfn.BITAND(BIN2DEC(H2),BIN2DEC($H$36))</f>
        <v>0</v>
      </c>
      <c r="I39" s="25">
        <f t="shared" ref="I39:I60" si="15">_xlfn.BITAND(BIN2DEC(I2),BIN2DEC($I$36))</f>
        <v>0</v>
      </c>
      <c r="J39" s="45" t="b">
        <f t="shared" ref="J39:J60" si="16">OR(AND(OR(H39=0,H39=15),G39=0),I39&lt;&gt;0)</f>
        <v>1</v>
      </c>
      <c r="K39" t="b">
        <f t="shared" ref="K39:K60" si="17">OR(C39,D39)</f>
        <v>1</v>
      </c>
      <c r="L39" t="b">
        <f t="shared" ref="L39:L60" si="18">K39=J39</f>
        <v>1</v>
      </c>
      <c r="M39">
        <f>ROW(A2)</f>
        <v>2</v>
      </c>
    </row>
    <row r="40" spans="1:27" x14ac:dyDescent="0.25">
      <c r="B40" s="39" t="b">
        <f t="shared" si="9"/>
        <v>1</v>
      </c>
      <c r="C40" t="b">
        <f t="shared" si="10"/>
        <v>0</v>
      </c>
      <c r="D40" t="b">
        <f t="shared" ref="D40:D61" si="19">NOT(IFERROR(FIND("Reserved",A3)&lt;&gt;0,FALSE))</f>
        <v>0</v>
      </c>
      <c r="E40">
        <f t="shared" si="11"/>
        <v>0</v>
      </c>
      <c r="F40">
        <f t="shared" si="12"/>
        <v>0</v>
      </c>
      <c r="G40">
        <f t="shared" si="13"/>
        <v>0</v>
      </c>
      <c r="H40">
        <f t="shared" si="14"/>
        <v>0</v>
      </c>
      <c r="I40" s="46">
        <f t="shared" si="15"/>
        <v>0</v>
      </c>
      <c r="J40" s="45" t="b">
        <f t="shared" si="16"/>
        <v>1</v>
      </c>
      <c r="K40" t="b">
        <f t="shared" si="17"/>
        <v>0</v>
      </c>
      <c r="L40" t="b">
        <f t="shared" si="18"/>
        <v>0</v>
      </c>
      <c r="M40">
        <f>ROW(A3)</f>
        <v>3</v>
      </c>
    </row>
    <row r="41" spans="1:27" x14ac:dyDescent="0.25">
      <c r="B41" t="b">
        <f t="shared" si="9"/>
        <v>0</v>
      </c>
      <c r="C41" s="39" t="b">
        <f t="shared" si="10"/>
        <v>1</v>
      </c>
      <c r="D41" s="39" t="b">
        <f t="shared" si="19"/>
        <v>1</v>
      </c>
      <c r="E41" s="39">
        <f t="shared" si="11"/>
        <v>0</v>
      </c>
      <c r="F41" s="39">
        <f t="shared" si="12"/>
        <v>0</v>
      </c>
      <c r="G41" s="39">
        <f t="shared" si="13"/>
        <v>0</v>
      </c>
      <c r="H41" s="39">
        <f t="shared" si="14"/>
        <v>0</v>
      </c>
      <c r="I41" s="46">
        <f t="shared" si="15"/>
        <v>0</v>
      </c>
      <c r="J41" s="45" t="b">
        <f t="shared" si="16"/>
        <v>1</v>
      </c>
      <c r="K41" t="b">
        <f t="shared" si="17"/>
        <v>1</v>
      </c>
      <c r="L41" t="b">
        <f t="shared" si="18"/>
        <v>1</v>
      </c>
      <c r="M41">
        <f>ROW(A4)</f>
        <v>4</v>
      </c>
    </row>
    <row r="42" spans="1:27" x14ac:dyDescent="0.25">
      <c r="B42" s="39" t="b">
        <f t="shared" si="9"/>
        <v>1</v>
      </c>
      <c r="C42" t="b">
        <f t="shared" si="10"/>
        <v>0</v>
      </c>
      <c r="D42" t="b">
        <f t="shared" si="19"/>
        <v>0</v>
      </c>
      <c r="E42">
        <f t="shared" si="11"/>
        <v>0</v>
      </c>
      <c r="F42">
        <f t="shared" si="12"/>
        <v>0</v>
      </c>
      <c r="G42">
        <f t="shared" si="13"/>
        <v>0</v>
      </c>
      <c r="H42">
        <f t="shared" si="14"/>
        <v>1</v>
      </c>
      <c r="I42" s="46">
        <f t="shared" si="15"/>
        <v>0</v>
      </c>
      <c r="J42" s="45" t="b">
        <f t="shared" si="16"/>
        <v>0</v>
      </c>
      <c r="K42" t="b">
        <f t="shared" si="17"/>
        <v>0</v>
      </c>
      <c r="L42" t="b">
        <f t="shared" si="18"/>
        <v>1</v>
      </c>
      <c r="M42">
        <f>ROW(A5)</f>
        <v>5</v>
      </c>
    </row>
    <row r="43" spans="1:27" x14ac:dyDescent="0.25">
      <c r="B43" t="b">
        <f t="shared" si="9"/>
        <v>0</v>
      </c>
      <c r="C43" s="39" t="b">
        <f t="shared" si="10"/>
        <v>1</v>
      </c>
      <c r="D43" s="39" t="b">
        <f t="shared" si="19"/>
        <v>1</v>
      </c>
      <c r="E43" s="39">
        <f t="shared" si="11"/>
        <v>0</v>
      </c>
      <c r="F43" s="39">
        <f t="shared" si="12"/>
        <v>0</v>
      </c>
      <c r="G43" s="39">
        <f t="shared" si="13"/>
        <v>0</v>
      </c>
      <c r="H43" s="39">
        <f t="shared" si="14"/>
        <v>2</v>
      </c>
      <c r="I43" s="46">
        <f t="shared" si="15"/>
        <v>0</v>
      </c>
      <c r="J43" s="45" t="b">
        <f t="shared" si="16"/>
        <v>0</v>
      </c>
      <c r="K43" t="b">
        <f t="shared" si="17"/>
        <v>1</v>
      </c>
      <c r="L43" t="b">
        <f t="shared" si="18"/>
        <v>0</v>
      </c>
      <c r="M43">
        <f>ROW(A6)</f>
        <v>6</v>
      </c>
    </row>
    <row r="44" spans="1:27" x14ac:dyDescent="0.25">
      <c r="B44" t="b">
        <f t="shared" si="9"/>
        <v>0</v>
      </c>
      <c r="C44" s="39" t="b">
        <f t="shared" si="10"/>
        <v>1</v>
      </c>
      <c r="D44" s="39" t="b">
        <f t="shared" si="19"/>
        <v>1</v>
      </c>
      <c r="E44" s="39">
        <f t="shared" si="11"/>
        <v>0</v>
      </c>
      <c r="F44" s="39">
        <f t="shared" si="12"/>
        <v>0</v>
      </c>
      <c r="G44" s="39">
        <f t="shared" si="13"/>
        <v>0</v>
      </c>
      <c r="H44" s="39">
        <f t="shared" si="14"/>
        <v>3</v>
      </c>
      <c r="I44" s="46">
        <f t="shared" si="15"/>
        <v>0</v>
      </c>
      <c r="J44" s="45" t="b">
        <f t="shared" si="16"/>
        <v>0</v>
      </c>
      <c r="K44" t="b">
        <f t="shared" si="17"/>
        <v>1</v>
      </c>
      <c r="L44" t="b">
        <f t="shared" si="18"/>
        <v>0</v>
      </c>
      <c r="M44">
        <f>ROW(A7)</f>
        <v>7</v>
      </c>
    </row>
    <row r="45" spans="1:27" x14ac:dyDescent="0.25">
      <c r="B45" s="39" t="b">
        <f t="shared" si="9"/>
        <v>1</v>
      </c>
      <c r="C45" t="b">
        <f t="shared" si="10"/>
        <v>0</v>
      </c>
      <c r="D45" t="b">
        <f t="shared" si="19"/>
        <v>0</v>
      </c>
      <c r="E45">
        <f t="shared" si="11"/>
        <v>0</v>
      </c>
      <c r="F45">
        <f t="shared" si="12"/>
        <v>0</v>
      </c>
      <c r="G45">
        <f t="shared" si="13"/>
        <v>0</v>
      </c>
      <c r="H45">
        <f t="shared" si="14"/>
        <v>0</v>
      </c>
      <c r="I45" s="46">
        <f t="shared" si="15"/>
        <v>0</v>
      </c>
      <c r="J45" s="45" t="b">
        <f t="shared" si="16"/>
        <v>1</v>
      </c>
      <c r="K45" t="b">
        <f t="shared" si="17"/>
        <v>0</v>
      </c>
      <c r="L45" t="b">
        <f t="shared" si="18"/>
        <v>0</v>
      </c>
      <c r="M45">
        <f>ROW(A8)</f>
        <v>8</v>
      </c>
    </row>
    <row r="46" spans="1:27" x14ac:dyDescent="0.25">
      <c r="B46" s="39" t="b">
        <f t="shared" si="9"/>
        <v>1</v>
      </c>
      <c r="C46" t="b">
        <f t="shared" si="10"/>
        <v>0</v>
      </c>
      <c r="D46" t="b">
        <f t="shared" si="19"/>
        <v>0</v>
      </c>
      <c r="E46">
        <f t="shared" si="11"/>
        <v>0</v>
      </c>
      <c r="F46">
        <f t="shared" si="12"/>
        <v>0</v>
      </c>
      <c r="G46">
        <f t="shared" si="13"/>
        <v>0</v>
      </c>
      <c r="H46">
        <f t="shared" si="14"/>
        <v>3</v>
      </c>
      <c r="I46" s="46">
        <f t="shared" si="15"/>
        <v>0</v>
      </c>
      <c r="J46" s="45" t="b">
        <f t="shared" si="16"/>
        <v>0</v>
      </c>
      <c r="K46" t="b">
        <f t="shared" si="17"/>
        <v>0</v>
      </c>
      <c r="L46" t="b">
        <f t="shared" si="18"/>
        <v>1</v>
      </c>
      <c r="M46">
        <f>ROW(A9)</f>
        <v>9</v>
      </c>
    </row>
    <row r="47" spans="1:27" x14ac:dyDescent="0.25">
      <c r="B47" s="25" t="b">
        <f t="shared" si="9"/>
        <v>0</v>
      </c>
      <c r="C47" s="25" t="b">
        <f t="shared" si="10"/>
        <v>0</v>
      </c>
      <c r="D47" s="25" t="b">
        <f t="shared" si="19"/>
        <v>1</v>
      </c>
      <c r="E47" s="25">
        <f t="shared" si="11"/>
        <v>0</v>
      </c>
      <c r="F47" s="25">
        <f t="shared" si="12"/>
        <v>0</v>
      </c>
      <c r="G47" s="25">
        <f t="shared" si="13"/>
        <v>0</v>
      </c>
      <c r="H47" s="25">
        <f t="shared" si="14"/>
        <v>3</v>
      </c>
      <c r="I47" s="25">
        <f t="shared" si="15"/>
        <v>8</v>
      </c>
      <c r="J47" s="45" t="b">
        <f t="shared" si="16"/>
        <v>1</v>
      </c>
      <c r="K47" t="b">
        <f t="shared" si="17"/>
        <v>1</v>
      </c>
      <c r="L47" t="b">
        <f t="shared" si="18"/>
        <v>1</v>
      </c>
      <c r="M47">
        <f>ROW(A10)</f>
        <v>10</v>
      </c>
    </row>
    <row r="48" spans="1:27" x14ac:dyDescent="0.25">
      <c r="B48" s="25" t="b">
        <f t="shared" si="9"/>
        <v>0</v>
      </c>
      <c r="C48" s="25" t="b">
        <f t="shared" si="10"/>
        <v>0</v>
      </c>
      <c r="D48" s="25" t="b">
        <f t="shared" si="19"/>
        <v>1</v>
      </c>
      <c r="E48" s="25">
        <f t="shared" si="11"/>
        <v>0</v>
      </c>
      <c r="F48" s="25">
        <f t="shared" si="12"/>
        <v>0</v>
      </c>
      <c r="G48" s="25">
        <f t="shared" si="13"/>
        <v>0</v>
      </c>
      <c r="H48" s="25">
        <f t="shared" si="14"/>
        <v>3</v>
      </c>
      <c r="I48" s="25">
        <f t="shared" si="15"/>
        <v>12</v>
      </c>
      <c r="J48" s="45" t="b">
        <f t="shared" si="16"/>
        <v>1</v>
      </c>
      <c r="K48" t="b">
        <f t="shared" si="17"/>
        <v>1</v>
      </c>
      <c r="L48" t="b">
        <f t="shared" si="18"/>
        <v>1</v>
      </c>
      <c r="M48">
        <f>ROW(A11)</f>
        <v>11</v>
      </c>
    </row>
    <row r="49" spans="2:13" x14ac:dyDescent="0.25">
      <c r="B49" s="25" t="b">
        <f t="shared" si="9"/>
        <v>0</v>
      </c>
      <c r="C49" s="25" t="b">
        <f t="shared" si="10"/>
        <v>0</v>
      </c>
      <c r="D49" s="25" t="b">
        <f t="shared" si="19"/>
        <v>1</v>
      </c>
      <c r="E49" s="25">
        <f t="shared" si="11"/>
        <v>0</v>
      </c>
      <c r="F49" s="25">
        <f t="shared" si="12"/>
        <v>0</v>
      </c>
      <c r="G49" s="25">
        <f t="shared" si="13"/>
        <v>0</v>
      </c>
      <c r="H49" s="25">
        <f t="shared" si="14"/>
        <v>3</v>
      </c>
      <c r="I49" s="25">
        <f t="shared" si="15"/>
        <v>14</v>
      </c>
      <c r="J49" s="45" t="b">
        <f t="shared" si="16"/>
        <v>1</v>
      </c>
      <c r="K49" t="b">
        <f t="shared" si="17"/>
        <v>1</v>
      </c>
      <c r="L49" t="b">
        <f t="shared" si="18"/>
        <v>1</v>
      </c>
      <c r="M49">
        <f>ROW(A12)</f>
        <v>12</v>
      </c>
    </row>
    <row r="50" spans="2:13" x14ac:dyDescent="0.25">
      <c r="B50" s="39" t="b">
        <f t="shared" si="9"/>
        <v>1</v>
      </c>
      <c r="C50" t="b">
        <f t="shared" si="10"/>
        <v>0</v>
      </c>
      <c r="D50" t="b">
        <f t="shared" si="19"/>
        <v>0</v>
      </c>
      <c r="E50">
        <f t="shared" si="11"/>
        <v>0</v>
      </c>
      <c r="F50">
        <f t="shared" si="12"/>
        <v>0</v>
      </c>
      <c r="G50">
        <f t="shared" si="13"/>
        <v>0</v>
      </c>
      <c r="H50">
        <f t="shared" si="14"/>
        <v>3</v>
      </c>
      <c r="I50" s="46">
        <f t="shared" si="15"/>
        <v>15</v>
      </c>
      <c r="J50" s="45" t="b">
        <f t="shared" si="16"/>
        <v>1</v>
      </c>
      <c r="K50" t="b">
        <f t="shared" si="17"/>
        <v>0</v>
      </c>
      <c r="L50" t="b">
        <f t="shared" si="18"/>
        <v>0</v>
      </c>
      <c r="M50">
        <f>ROW(A13)</f>
        <v>13</v>
      </c>
    </row>
    <row r="51" spans="2:13" x14ac:dyDescent="0.25">
      <c r="B51" s="25" t="b">
        <f t="shared" si="9"/>
        <v>0</v>
      </c>
      <c r="C51" s="25" t="b">
        <f t="shared" si="10"/>
        <v>0</v>
      </c>
      <c r="D51" s="25" t="b">
        <f t="shared" si="19"/>
        <v>1</v>
      </c>
      <c r="E51" s="25">
        <f t="shared" si="11"/>
        <v>0</v>
      </c>
      <c r="F51" s="25">
        <f t="shared" si="12"/>
        <v>0</v>
      </c>
      <c r="G51" s="25">
        <f t="shared" si="13"/>
        <v>2</v>
      </c>
      <c r="H51" s="25">
        <f t="shared" si="14"/>
        <v>0</v>
      </c>
      <c r="I51" s="25">
        <f t="shared" si="15"/>
        <v>0</v>
      </c>
      <c r="J51" s="45" t="b">
        <f t="shared" si="16"/>
        <v>0</v>
      </c>
      <c r="K51" t="b">
        <f t="shared" si="17"/>
        <v>1</v>
      </c>
      <c r="L51" t="b">
        <f t="shared" si="18"/>
        <v>0</v>
      </c>
      <c r="M51">
        <f>ROW(A14)</f>
        <v>14</v>
      </c>
    </row>
    <row r="52" spans="2:13" x14ac:dyDescent="0.25">
      <c r="B52" s="39" t="b">
        <f t="shared" si="9"/>
        <v>1</v>
      </c>
      <c r="C52" t="b">
        <f t="shared" si="10"/>
        <v>0</v>
      </c>
      <c r="D52" t="b">
        <f t="shared" si="19"/>
        <v>0</v>
      </c>
      <c r="E52">
        <f t="shared" si="11"/>
        <v>0</v>
      </c>
      <c r="F52">
        <f t="shared" si="12"/>
        <v>0</v>
      </c>
      <c r="G52">
        <f t="shared" si="13"/>
        <v>2</v>
      </c>
      <c r="H52">
        <f t="shared" si="14"/>
        <v>0</v>
      </c>
      <c r="I52" s="46">
        <f t="shared" si="15"/>
        <v>0</v>
      </c>
      <c r="J52" s="45" t="b">
        <f t="shared" si="16"/>
        <v>0</v>
      </c>
      <c r="K52" t="b">
        <f t="shared" si="17"/>
        <v>0</v>
      </c>
      <c r="L52" t="b">
        <f t="shared" si="18"/>
        <v>1</v>
      </c>
      <c r="M52">
        <f>ROW(A15)</f>
        <v>15</v>
      </c>
    </row>
    <row r="53" spans="2:13" x14ac:dyDescent="0.25">
      <c r="B53" t="b">
        <f t="shared" si="9"/>
        <v>0</v>
      </c>
      <c r="C53" s="39" t="b">
        <f t="shared" si="10"/>
        <v>1</v>
      </c>
      <c r="D53" s="39" t="b">
        <f t="shared" si="19"/>
        <v>1</v>
      </c>
      <c r="E53" s="39">
        <f t="shared" si="11"/>
        <v>0</v>
      </c>
      <c r="F53" s="39">
        <f t="shared" si="12"/>
        <v>0</v>
      </c>
      <c r="G53" s="39">
        <f t="shared" si="13"/>
        <v>2</v>
      </c>
      <c r="H53" s="39">
        <f t="shared" si="14"/>
        <v>0</v>
      </c>
      <c r="I53" s="46">
        <f t="shared" si="15"/>
        <v>0</v>
      </c>
      <c r="J53" s="45" t="b">
        <f t="shared" si="16"/>
        <v>0</v>
      </c>
      <c r="K53" t="b">
        <f t="shared" si="17"/>
        <v>1</v>
      </c>
      <c r="L53" t="b">
        <f t="shared" si="18"/>
        <v>0</v>
      </c>
      <c r="M53">
        <f>ROW(A16)</f>
        <v>16</v>
      </c>
    </row>
    <row r="54" spans="2:13" x14ac:dyDescent="0.25">
      <c r="B54" s="39" t="b">
        <f t="shared" si="9"/>
        <v>1</v>
      </c>
      <c r="C54" t="b">
        <f t="shared" si="10"/>
        <v>0</v>
      </c>
      <c r="D54" t="b">
        <f t="shared" si="19"/>
        <v>0</v>
      </c>
      <c r="E54">
        <f t="shared" si="11"/>
        <v>0</v>
      </c>
      <c r="F54">
        <f t="shared" si="12"/>
        <v>0</v>
      </c>
      <c r="G54">
        <f t="shared" si="13"/>
        <v>2</v>
      </c>
      <c r="H54">
        <f t="shared" si="14"/>
        <v>1</v>
      </c>
      <c r="I54" s="46">
        <f t="shared" si="15"/>
        <v>0</v>
      </c>
      <c r="J54" s="45" t="b">
        <f t="shared" si="16"/>
        <v>0</v>
      </c>
      <c r="K54" t="b">
        <f t="shared" si="17"/>
        <v>0</v>
      </c>
      <c r="L54" t="b">
        <f t="shared" si="18"/>
        <v>1</v>
      </c>
      <c r="M54">
        <f>ROW(A17)</f>
        <v>17</v>
      </c>
    </row>
    <row r="55" spans="2:13" x14ac:dyDescent="0.25">
      <c r="B55" s="39" t="b">
        <f t="shared" si="9"/>
        <v>1</v>
      </c>
      <c r="C55" t="b">
        <f t="shared" si="10"/>
        <v>0</v>
      </c>
      <c r="D55" t="b">
        <f t="shared" si="19"/>
        <v>0</v>
      </c>
      <c r="E55">
        <f t="shared" si="11"/>
        <v>0</v>
      </c>
      <c r="F55">
        <f t="shared" si="12"/>
        <v>0</v>
      </c>
      <c r="G55">
        <f t="shared" si="13"/>
        <v>2</v>
      </c>
      <c r="H55">
        <f t="shared" si="14"/>
        <v>3</v>
      </c>
      <c r="I55" s="46">
        <f t="shared" si="15"/>
        <v>0</v>
      </c>
      <c r="J55" s="45" t="b">
        <f t="shared" si="16"/>
        <v>0</v>
      </c>
      <c r="K55" t="b">
        <f t="shared" si="17"/>
        <v>0</v>
      </c>
      <c r="L55" t="b">
        <f t="shared" si="18"/>
        <v>1</v>
      </c>
      <c r="M55">
        <f>ROW(A18)</f>
        <v>18</v>
      </c>
    </row>
    <row r="56" spans="2:13" x14ac:dyDescent="0.25">
      <c r="B56" s="25" t="b">
        <f t="shared" si="9"/>
        <v>0</v>
      </c>
      <c r="C56" s="25" t="b">
        <f t="shared" si="10"/>
        <v>0</v>
      </c>
      <c r="D56" s="25" t="b">
        <f t="shared" si="19"/>
        <v>1</v>
      </c>
      <c r="E56" s="25">
        <f t="shared" si="11"/>
        <v>0</v>
      </c>
      <c r="F56" s="25">
        <f t="shared" si="12"/>
        <v>0</v>
      </c>
      <c r="G56" s="25">
        <f t="shared" si="13"/>
        <v>2</v>
      </c>
      <c r="H56" s="25">
        <f t="shared" si="14"/>
        <v>3</v>
      </c>
      <c r="I56" s="25">
        <f t="shared" si="15"/>
        <v>8</v>
      </c>
      <c r="J56" s="45" t="b">
        <f t="shared" si="16"/>
        <v>1</v>
      </c>
      <c r="K56" t="b">
        <f t="shared" si="17"/>
        <v>1</v>
      </c>
      <c r="L56" t="b">
        <f t="shared" si="18"/>
        <v>1</v>
      </c>
      <c r="M56">
        <f>ROW(A19)</f>
        <v>19</v>
      </c>
    </row>
    <row r="57" spans="2:13" x14ac:dyDescent="0.25">
      <c r="B57" s="25" t="b">
        <f t="shared" si="9"/>
        <v>0</v>
      </c>
      <c r="C57" s="25" t="b">
        <f t="shared" si="10"/>
        <v>0</v>
      </c>
      <c r="D57" s="25" t="b">
        <f t="shared" si="19"/>
        <v>1</v>
      </c>
      <c r="E57" s="25">
        <f t="shared" si="11"/>
        <v>0</v>
      </c>
      <c r="F57" s="25">
        <f t="shared" si="12"/>
        <v>0</v>
      </c>
      <c r="G57" s="25">
        <f t="shared" si="13"/>
        <v>2</v>
      </c>
      <c r="H57" s="25">
        <f t="shared" si="14"/>
        <v>3</v>
      </c>
      <c r="I57" s="25">
        <f t="shared" si="15"/>
        <v>12</v>
      </c>
      <c r="J57" s="45" t="b">
        <f t="shared" si="16"/>
        <v>1</v>
      </c>
      <c r="K57" t="b">
        <f t="shared" si="17"/>
        <v>1</v>
      </c>
      <c r="L57" t="b">
        <f t="shared" si="18"/>
        <v>1</v>
      </c>
      <c r="M57">
        <f>ROW(A20)</f>
        <v>20</v>
      </c>
    </row>
    <row r="58" spans="2:13" x14ac:dyDescent="0.25">
      <c r="B58" s="25" t="b">
        <f t="shared" si="9"/>
        <v>0</v>
      </c>
      <c r="C58" s="25" t="b">
        <f t="shared" si="10"/>
        <v>0</v>
      </c>
      <c r="D58" s="25" t="b">
        <f t="shared" si="19"/>
        <v>1</v>
      </c>
      <c r="E58" s="25">
        <f t="shared" si="11"/>
        <v>0</v>
      </c>
      <c r="F58" s="25">
        <f t="shared" si="12"/>
        <v>0</v>
      </c>
      <c r="G58" s="25">
        <f t="shared" si="13"/>
        <v>2</v>
      </c>
      <c r="H58" s="25">
        <f t="shared" si="14"/>
        <v>3</v>
      </c>
      <c r="I58" s="25">
        <f t="shared" si="15"/>
        <v>14</v>
      </c>
      <c r="J58" s="45" t="b">
        <f t="shared" si="16"/>
        <v>1</v>
      </c>
      <c r="K58" t="b">
        <f t="shared" si="17"/>
        <v>1</v>
      </c>
      <c r="L58" t="b">
        <f t="shared" si="18"/>
        <v>1</v>
      </c>
      <c r="M58">
        <f>ROW(A21)</f>
        <v>21</v>
      </c>
    </row>
    <row r="59" spans="2:13" x14ac:dyDescent="0.25">
      <c r="B59" s="39" t="b">
        <f t="shared" si="9"/>
        <v>1</v>
      </c>
      <c r="C59" t="b">
        <f t="shared" si="10"/>
        <v>0</v>
      </c>
      <c r="D59" t="b">
        <f t="shared" si="19"/>
        <v>0</v>
      </c>
      <c r="E59">
        <f t="shared" si="11"/>
        <v>0</v>
      </c>
      <c r="F59">
        <f t="shared" si="12"/>
        <v>0</v>
      </c>
      <c r="G59">
        <f t="shared" si="13"/>
        <v>2</v>
      </c>
      <c r="H59">
        <f t="shared" si="14"/>
        <v>3</v>
      </c>
      <c r="I59" s="46">
        <f t="shared" si="15"/>
        <v>15</v>
      </c>
      <c r="J59" s="45" t="b">
        <f t="shared" si="16"/>
        <v>1</v>
      </c>
      <c r="K59" t="b">
        <f t="shared" si="17"/>
        <v>0</v>
      </c>
      <c r="L59" t="b">
        <f t="shared" si="18"/>
        <v>0</v>
      </c>
      <c r="M59">
        <f>ROW(A22)</f>
        <v>22</v>
      </c>
    </row>
    <row r="60" spans="2:13" x14ac:dyDescent="0.25">
      <c r="B60" s="39" t="b">
        <f t="shared" si="9"/>
        <v>1</v>
      </c>
      <c r="C60" t="b">
        <f t="shared" si="10"/>
        <v>0</v>
      </c>
      <c r="D60" t="b">
        <f t="shared" si="19"/>
        <v>0</v>
      </c>
      <c r="E60">
        <f t="shared" si="11"/>
        <v>0</v>
      </c>
      <c r="F60">
        <f t="shared" si="12"/>
        <v>0</v>
      </c>
      <c r="G60">
        <f t="shared" si="13"/>
        <v>4</v>
      </c>
      <c r="H60">
        <f t="shared" si="14"/>
        <v>0</v>
      </c>
      <c r="I60" s="46">
        <f t="shared" si="15"/>
        <v>0</v>
      </c>
      <c r="J60" s="45" t="b">
        <f t="shared" si="16"/>
        <v>0</v>
      </c>
      <c r="K60" t="b">
        <f t="shared" si="17"/>
        <v>0</v>
      </c>
      <c r="L60" t="b">
        <f t="shared" si="18"/>
        <v>1</v>
      </c>
      <c r="M60">
        <f>ROW(A23)</f>
        <v>23</v>
      </c>
    </row>
  </sheetData>
  <conditionalFormatting sqref="J38:J60">
    <cfRule type="cellIs" dxfId="1" priority="2" operator="equal">
      <formula>TRUE</formula>
    </cfRule>
  </conditionalFormatting>
  <conditionalFormatting sqref="L38:L60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ignoredErrors>
    <ignoredError sqref="E1:AA23 E36:F36 I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CSRs</vt:lpstr>
      <vt:lpstr>PCI</vt:lpstr>
    </vt:vector>
  </TitlesOfParts>
  <Company>M&amp;T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Jonathan D. Belanger</cp:lastModifiedBy>
  <dcterms:created xsi:type="dcterms:W3CDTF">2018-04-27T16:10:16Z</dcterms:created>
  <dcterms:modified xsi:type="dcterms:W3CDTF">2018-04-29T14:54:24Z</dcterms:modified>
</cp:coreProperties>
</file>