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Документы\Учеба\2 kurs\ФИЗ\3.07\"/>
    </mc:Choice>
  </mc:AlternateContent>
  <xr:revisionPtr revIDLastSave="0" documentId="13_ncr:1_{83881A2D-A9BC-4E43-9766-8155764CC0B6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2" i="1"/>
  <c r="O24" i="1"/>
  <c r="R17" i="1" s="1"/>
  <c r="N24" i="1"/>
  <c r="P2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2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valueMetadata count="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</valueMetadata>
</metadata>
</file>

<file path=xl/sharedStrings.xml><?xml version="1.0" encoding="utf-8"?>
<sst xmlns="http://schemas.openxmlformats.org/spreadsheetml/2006/main" count="21" uniqueCount="19">
  <si>
    <t>Xc</t>
  </si>
  <si>
    <t>Yr</t>
  </si>
  <si>
    <t>Hc</t>
  </si>
  <si>
    <t>Br</t>
  </si>
  <si>
    <t>Xm</t>
  </si>
  <si>
    <t>Ym</t>
  </si>
  <si>
    <t>Hm</t>
  </si>
  <si>
    <t>Bm</t>
  </si>
  <si>
    <t>um</t>
  </si>
  <si>
    <t>35hz</t>
  </si>
  <si>
    <t>x</t>
  </si>
  <si>
    <t>100mV</t>
  </si>
  <si>
    <t>y</t>
  </si>
  <si>
    <t>50mV</t>
  </si>
  <si>
    <t>alpha</t>
  </si>
  <si>
    <t>beta</t>
  </si>
  <si>
    <t>u_0</t>
  </si>
  <si>
    <t>M</t>
  </si>
  <si>
    <t>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</si>
</sst>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1"/>
    <xf numFmtId="164" fontId="0" fillId="0" borderId="0" xfId="0" applyNumberFormat="1"/>
    <xf numFmtId="164" fontId="0" fillId="0" borderId="1" xfId="0" applyNumberFormat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𝐵</a:t>
            </a:r>
            <a:r>
              <a:rPr lang="ru-RU" sz="1400" b="0" i="0" u="none" strike="noStrike" baseline="0">
                <a:effectLst/>
              </a:rPr>
              <a:t> (𝐻)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Лист1!$R$1</c:f>
              <c:strCache>
                <c:ptCount val="1"/>
                <c:pt idx="0">
                  <c:v>Рисунок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Лист1!$O$2:$O$17</c:f>
              <c:numCache>
                <c:formatCode>0.000</c:formatCode>
                <c:ptCount val="16"/>
                <c:pt idx="0">
                  <c:v>94.174208144796381</c:v>
                </c:pt>
                <c:pt idx="1">
                  <c:v>84.756787330316754</c:v>
                </c:pt>
                <c:pt idx="2">
                  <c:v>78.478506787330318</c:v>
                </c:pt>
                <c:pt idx="3">
                  <c:v>69.061085972850691</c:v>
                </c:pt>
                <c:pt idx="4">
                  <c:v>62.782805429864254</c:v>
                </c:pt>
                <c:pt idx="5">
                  <c:v>59.643665158371036</c:v>
                </c:pt>
                <c:pt idx="6">
                  <c:v>56.504524886877832</c:v>
                </c:pt>
                <c:pt idx="7">
                  <c:v>56.504524886877832</c:v>
                </c:pt>
                <c:pt idx="8">
                  <c:v>47.087104072398191</c:v>
                </c:pt>
                <c:pt idx="9">
                  <c:v>43.947963800904972</c:v>
                </c:pt>
                <c:pt idx="10">
                  <c:v>37.66968325791855</c:v>
                </c:pt>
                <c:pt idx="11">
                  <c:v>31.391402714932127</c:v>
                </c:pt>
                <c:pt idx="12">
                  <c:v>29.821832579185518</c:v>
                </c:pt>
                <c:pt idx="13">
                  <c:v>28.252262443438916</c:v>
                </c:pt>
                <c:pt idx="14">
                  <c:v>25.113122171945705</c:v>
                </c:pt>
                <c:pt idx="15">
                  <c:v>21.973981900452486</c:v>
                </c:pt>
              </c:numCache>
            </c:numRef>
          </c:xVal>
          <c:yVal>
            <c:numRef>
              <c:f>Лист1!$R$2:$R$17</c:f>
              <c:numCache>
                <c:formatCode>0.000</c:formatCode>
                <c:ptCount val="16"/>
                <c:pt idx="0">
                  <c:v>0.4269974226804123</c:v>
                </c:pt>
                <c:pt idx="1">
                  <c:v>0.39141430412371125</c:v>
                </c:pt>
                <c:pt idx="2">
                  <c:v>0.37362274484536079</c:v>
                </c:pt>
                <c:pt idx="3">
                  <c:v>0.35583118556701021</c:v>
                </c:pt>
                <c:pt idx="4">
                  <c:v>0.32024806701030922</c:v>
                </c:pt>
                <c:pt idx="5">
                  <c:v>0.32024806701030922</c:v>
                </c:pt>
                <c:pt idx="6">
                  <c:v>0.3024565077319587</c:v>
                </c:pt>
                <c:pt idx="7">
                  <c:v>0.31135228737113396</c:v>
                </c:pt>
                <c:pt idx="8">
                  <c:v>0.26687338917525766</c:v>
                </c:pt>
                <c:pt idx="9">
                  <c:v>0.24908182989690714</c:v>
                </c:pt>
                <c:pt idx="10">
                  <c:v>0.21349871134020615</c:v>
                </c:pt>
                <c:pt idx="11">
                  <c:v>0.1850322164948453</c:v>
                </c:pt>
                <c:pt idx="12">
                  <c:v>0.17079896907216491</c:v>
                </c:pt>
                <c:pt idx="13">
                  <c:v>0.14944909793814432</c:v>
                </c:pt>
                <c:pt idx="14">
                  <c:v>0.13521585051546386</c:v>
                </c:pt>
                <c:pt idx="15">
                  <c:v>0.11386597938144327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F8-4D1F-A5B3-2673140CA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26527"/>
        <c:axId val="174927487"/>
      </c:scatterChart>
      <c:valAx>
        <c:axId val="174926527"/>
        <c:scaling>
          <c:orientation val="minMax"/>
          <c:max val="9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H, </a:t>
                </a:r>
                <a:r>
                  <a:rPr lang="ru-RU" sz="1000" b="0" i="0" u="none" strike="noStrike" baseline="0">
                    <a:effectLst/>
                  </a:rPr>
                  <a:t>А/м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927487"/>
        <c:crosses val="autoZero"/>
        <c:crossBetween val="midCat"/>
        <c:majorUnit val="10"/>
        <c:minorUnit val="5"/>
      </c:valAx>
      <c:valAx>
        <c:axId val="174927487"/>
        <c:scaling>
          <c:orientation val="minMax"/>
          <c:max val="0.45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B, </a:t>
                </a:r>
                <a:r>
                  <a:rPr lang="ru-RU"/>
                  <a:t>Тл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926527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𝜇 (𝐻)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Лист1!$R$1</c:f>
              <c:strCache>
                <c:ptCount val="1"/>
                <c:pt idx="0">
                  <c:v>Рисунок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Лист1!$O$2:$O$17</c:f>
              <c:numCache>
                <c:formatCode>0.000</c:formatCode>
                <c:ptCount val="16"/>
                <c:pt idx="0">
                  <c:v>94.174208144796381</c:v>
                </c:pt>
                <c:pt idx="1">
                  <c:v>84.756787330316754</c:v>
                </c:pt>
                <c:pt idx="2">
                  <c:v>78.478506787330318</c:v>
                </c:pt>
                <c:pt idx="3">
                  <c:v>69.061085972850691</c:v>
                </c:pt>
                <c:pt idx="4">
                  <c:v>62.782805429864254</c:v>
                </c:pt>
                <c:pt idx="5">
                  <c:v>59.643665158371036</c:v>
                </c:pt>
                <c:pt idx="6">
                  <c:v>56.504524886877832</c:v>
                </c:pt>
                <c:pt idx="7">
                  <c:v>56.504524886877832</c:v>
                </c:pt>
                <c:pt idx="8">
                  <c:v>47.087104072398191</c:v>
                </c:pt>
                <c:pt idx="9">
                  <c:v>43.947963800904972</c:v>
                </c:pt>
                <c:pt idx="10">
                  <c:v>37.66968325791855</c:v>
                </c:pt>
                <c:pt idx="11">
                  <c:v>31.391402714932127</c:v>
                </c:pt>
                <c:pt idx="12">
                  <c:v>29.821832579185518</c:v>
                </c:pt>
                <c:pt idx="13">
                  <c:v>28.252262443438916</c:v>
                </c:pt>
                <c:pt idx="14">
                  <c:v>25.113122171945705</c:v>
                </c:pt>
                <c:pt idx="15">
                  <c:v>21.973981900452486</c:v>
                </c:pt>
              </c:numCache>
            </c:numRef>
          </c:xVal>
          <c:yVal>
            <c:numRef>
              <c:f>Лист1!$S$2:$S$17</c:f>
              <c:numCache>
                <c:formatCode>0.000</c:formatCode>
                <c:ptCount val="16"/>
                <c:pt idx="0">
                  <c:v>3608.1402671630572</c:v>
                </c:pt>
                <c:pt idx="1">
                  <c:v>3674.9576795179282</c:v>
                </c:pt>
                <c:pt idx="2">
                  <c:v>3788.5472805212107</c:v>
                </c:pt>
                <c:pt idx="3">
                  <c:v>4100.1593945034738</c:v>
                </c:pt>
                <c:pt idx="4">
                  <c:v>4059.1578005584392</c:v>
                </c:pt>
                <c:pt idx="5">
                  <c:v>4272.7976847983582</c:v>
                </c:pt>
                <c:pt idx="6">
                  <c:v>4259.6100376230543</c:v>
                </c:pt>
                <c:pt idx="7">
                  <c:v>4384.892685788438</c:v>
                </c:pt>
                <c:pt idx="8">
                  <c:v>4510.1753339538209</c:v>
                </c:pt>
                <c:pt idx="9">
                  <c:v>4510.1753339538218</c:v>
                </c:pt>
                <c:pt idx="10">
                  <c:v>4510.1753339538227</c:v>
                </c:pt>
                <c:pt idx="11">
                  <c:v>4690.5823473119735</c:v>
                </c:pt>
                <c:pt idx="12">
                  <c:v>4557.6508637849147</c:v>
                </c:pt>
                <c:pt idx="13">
                  <c:v>4209.4969783569004</c:v>
                </c:pt>
                <c:pt idx="14">
                  <c:v>4284.6665672561294</c:v>
                </c:pt>
                <c:pt idx="15">
                  <c:v>4123.5888767577799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66-49CC-84B0-2E2C9B486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26527"/>
        <c:axId val="174927487"/>
      </c:scatterChart>
      <c:valAx>
        <c:axId val="174926527"/>
        <c:scaling>
          <c:orientation val="minMax"/>
          <c:max val="9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H, </a:t>
                </a:r>
                <a:r>
                  <a:rPr lang="ru-RU" sz="1000" b="0" i="0" u="none" strike="noStrike" baseline="0">
                    <a:effectLst/>
                  </a:rPr>
                  <a:t>А/м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927487"/>
        <c:crosses val="autoZero"/>
        <c:crossBetween val="midCat"/>
        <c:majorUnit val="10"/>
        <c:minorUnit val="5"/>
      </c:valAx>
      <c:valAx>
        <c:axId val="174927487"/>
        <c:scaling>
          <c:orientation val="minMax"/>
          <c:max val="4800"/>
          <c:min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𝜇, Гн/м</a:t>
                </a:r>
                <a:endParaRPr lang="ru-RU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92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</a:t>
            </a:r>
            <a:r>
              <a:rPr lang="ru-RU" sz="1400" b="0" i="0" u="none" strike="noStrike" baseline="0">
                <a:effectLst/>
              </a:rPr>
              <a:t> (𝐻)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Лист1!$R$1</c:f>
              <c:strCache>
                <c:ptCount val="1"/>
                <c:pt idx="0">
                  <c:v>Рисунок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2"/>
            <c:dispRSqr val="0"/>
            <c:dispEq val="0"/>
          </c:trendline>
          <c:xVal>
            <c:numRef>
              <c:f>Лист1!$O$2:$O$17</c:f>
              <c:numCache>
                <c:formatCode>0.000</c:formatCode>
                <c:ptCount val="16"/>
                <c:pt idx="0">
                  <c:v>94.174208144796381</c:v>
                </c:pt>
                <c:pt idx="1">
                  <c:v>84.756787330316754</c:v>
                </c:pt>
                <c:pt idx="2">
                  <c:v>78.478506787330318</c:v>
                </c:pt>
                <c:pt idx="3">
                  <c:v>69.061085972850691</c:v>
                </c:pt>
                <c:pt idx="4">
                  <c:v>62.782805429864254</c:v>
                </c:pt>
                <c:pt idx="5">
                  <c:v>59.643665158371036</c:v>
                </c:pt>
                <c:pt idx="6">
                  <c:v>56.504524886877832</c:v>
                </c:pt>
                <c:pt idx="7">
                  <c:v>56.504524886877832</c:v>
                </c:pt>
                <c:pt idx="8">
                  <c:v>47.087104072398191</c:v>
                </c:pt>
                <c:pt idx="9">
                  <c:v>43.947963800904972</c:v>
                </c:pt>
                <c:pt idx="10">
                  <c:v>37.66968325791855</c:v>
                </c:pt>
                <c:pt idx="11">
                  <c:v>31.391402714932127</c:v>
                </c:pt>
                <c:pt idx="12">
                  <c:v>29.821832579185518</c:v>
                </c:pt>
                <c:pt idx="13">
                  <c:v>28.252262443438916</c:v>
                </c:pt>
                <c:pt idx="14">
                  <c:v>25.113122171945705</c:v>
                </c:pt>
                <c:pt idx="15">
                  <c:v>21.973981900452486</c:v>
                </c:pt>
              </c:numCache>
            </c:numRef>
          </c:xVal>
          <c:yVal>
            <c:numRef>
              <c:f>Лист1!$AB$2:$AB$17</c:f>
              <c:numCache>
                <c:formatCode>General</c:formatCode>
                <c:ptCount val="16"/>
                <c:pt idx="0">
                  <c:v>270399276644.61938</c:v>
                </c:pt>
                <c:pt idx="1">
                  <c:v>247866003592.47067</c:v>
                </c:pt>
                <c:pt idx="2">
                  <c:v>236599367067.96591</c:v>
                </c:pt>
                <c:pt idx="3">
                  <c:v>225332730546.60028</c:v>
                </c:pt>
                <c:pt idx="4">
                  <c:v>202799457491.31241</c:v>
                </c:pt>
                <c:pt idx="5">
                  <c:v>202799457494.45157</c:v>
                </c:pt>
                <c:pt idx="6">
                  <c:v>191532820966.80765</c:v>
                </c:pt>
                <c:pt idx="7">
                  <c:v>197166139232.19919</c:v>
                </c:pt>
                <c:pt idx="8">
                  <c:v>168999547914.65887</c:v>
                </c:pt>
                <c:pt idx="9">
                  <c:v>157732911387.01495</c:v>
                </c:pt>
                <c:pt idx="10">
                  <c:v>135199638331.72716</c:v>
                </c:pt>
                <c:pt idx="11">
                  <c:v>117173019888.75247</c:v>
                </c:pt>
                <c:pt idx="12">
                  <c:v>108159710665.6956</c:v>
                </c:pt>
                <c:pt idx="13">
                  <c:v>94639746830.3255</c:v>
                </c:pt>
                <c:pt idx="14">
                  <c:v>85626437608.838181</c:v>
                </c:pt>
                <c:pt idx="15">
                  <c:v>72106473775.037643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00-4BB5-9FB9-AE11D0BDB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26527"/>
        <c:axId val="174927487"/>
      </c:scatterChart>
      <c:valAx>
        <c:axId val="174926527"/>
        <c:scaling>
          <c:orientation val="minMax"/>
          <c:max val="9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H, </a:t>
                </a:r>
                <a:r>
                  <a:rPr lang="ru-RU" sz="1000" b="0" i="0" u="none" strike="noStrike" baseline="0">
                    <a:effectLst/>
                  </a:rPr>
                  <a:t>А/м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927487"/>
        <c:crosses val="autoZero"/>
        <c:crossBetween val="midCat"/>
        <c:majorUnit val="10"/>
        <c:minorUnit val="5"/>
      </c:valAx>
      <c:valAx>
        <c:axId val="17492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M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, А/м</a:t>
                </a:r>
                <a:endParaRPr lang="ru-RU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92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𝜒 (𝐻)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Лист1!$R$1</c:f>
              <c:strCache>
                <c:ptCount val="1"/>
                <c:pt idx="0">
                  <c:v>Рисунок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backward val="2"/>
            <c:dispRSqr val="0"/>
            <c:dispEq val="0"/>
          </c:trendline>
          <c:xVal>
            <c:numRef>
              <c:f>Лист1!$O$2:$O$17</c:f>
              <c:numCache>
                <c:formatCode>General</c:formatCode>
                <c:ptCount val="16"/>
                <c:pt idx="0">
                  <c:v>94.174208144796381</c:v>
                </c:pt>
                <c:pt idx="1">
                  <c:v>84.756787330316754</c:v>
                </c:pt>
                <c:pt idx="2">
                  <c:v>78.478506787330318</c:v>
                </c:pt>
                <c:pt idx="3">
                  <c:v>69.061085972850691</c:v>
                </c:pt>
                <c:pt idx="4">
                  <c:v>62.782805429864254</c:v>
                </c:pt>
                <c:pt idx="5">
                  <c:v>59.643665158371036</c:v>
                </c:pt>
                <c:pt idx="6">
                  <c:v>56.504524886877832</c:v>
                </c:pt>
                <c:pt idx="7">
                  <c:v>56.504524886877832</c:v>
                </c:pt>
                <c:pt idx="8">
                  <c:v>47.087104072398191</c:v>
                </c:pt>
                <c:pt idx="9">
                  <c:v>43.947963800904972</c:v>
                </c:pt>
                <c:pt idx="10">
                  <c:v>37.66968325791855</c:v>
                </c:pt>
                <c:pt idx="11">
                  <c:v>31.391402714932127</c:v>
                </c:pt>
                <c:pt idx="12">
                  <c:v>29.821832579185518</c:v>
                </c:pt>
                <c:pt idx="13">
                  <c:v>28.252262443438916</c:v>
                </c:pt>
                <c:pt idx="14">
                  <c:v>25.113122171945705</c:v>
                </c:pt>
                <c:pt idx="15">
                  <c:v>21.973981900452486</c:v>
                </c:pt>
              </c:numCache>
            </c:numRef>
          </c:xVal>
          <c:yVal>
            <c:numRef>
              <c:f>Лист1!$AC$2:$AC$17</c:f>
              <c:numCache>
                <c:formatCode>General</c:formatCode>
                <c:ptCount val="16"/>
                <c:pt idx="0">
                  <c:v>2871266793.4395618</c:v>
                </c:pt>
                <c:pt idx="1">
                  <c:v>2924438400.7439981</c:v>
                </c:pt>
                <c:pt idx="2">
                  <c:v>3014830133.1615405</c:v>
                </c:pt>
                <c:pt idx="3">
                  <c:v>3262803174.4995022</c:v>
                </c:pt>
                <c:pt idx="4">
                  <c:v>3230175142.7445073</c:v>
                </c:pt>
                <c:pt idx="5">
                  <c:v>3400184360.8363242</c:v>
                </c:pt>
                <c:pt idx="6">
                  <c:v>3389689964.6578169</c:v>
                </c:pt>
                <c:pt idx="7">
                  <c:v>3489386728.3536348</c:v>
                </c:pt>
                <c:pt idx="8">
                  <c:v>3589083492.0494523</c:v>
                </c:pt>
                <c:pt idx="9">
                  <c:v>3589083492.0494528</c:v>
                </c:pt>
                <c:pt idx="10">
                  <c:v>3589083492.0494537</c:v>
                </c:pt>
                <c:pt idx="11">
                  <c:v>3732646831.77143</c:v>
                </c:pt>
                <c:pt idx="12">
                  <c:v>3626863318.2920785</c:v>
                </c:pt>
                <c:pt idx="13">
                  <c:v>3349811259.1794891</c:v>
                </c:pt>
                <c:pt idx="14">
                  <c:v>3409629317.3969793</c:v>
                </c:pt>
                <c:pt idx="15">
                  <c:v>3281447764.0737853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7D-436B-943F-5D7CA9225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26527"/>
        <c:axId val="174927487"/>
      </c:scatterChart>
      <c:valAx>
        <c:axId val="174926527"/>
        <c:scaling>
          <c:orientation val="minMax"/>
          <c:max val="9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H, </a:t>
                </a:r>
                <a:r>
                  <a:rPr lang="ru-RU" sz="1000" b="0" i="0" u="none" strike="noStrike" baseline="0">
                    <a:effectLst/>
                  </a:rPr>
                  <a:t>А/м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927487"/>
        <c:crosses val="autoZero"/>
        <c:crossBetween val="midCat"/>
        <c:majorUnit val="10"/>
        <c:minorUnit val="5"/>
      </c:valAx>
      <c:valAx>
        <c:axId val="17492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𝜒</a:t>
                </a:r>
                <a:endParaRPr lang="ru-RU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92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187778</xdr:colOff>
      <xdr:row>4</xdr:row>
      <xdr:rowOff>59870</xdr:rowOff>
    </xdr:from>
    <xdr:to>
      <xdr:col>26</xdr:col>
      <xdr:colOff>187778</xdr:colOff>
      <xdr:row>19</xdr:row>
      <xdr:rowOff>27213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07FFC24-5604-B387-752F-F66B8FEC3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163286</xdr:colOff>
      <xdr:row>24</xdr:row>
      <xdr:rowOff>146957</xdr:rowOff>
    </xdr:from>
    <xdr:to>
      <xdr:col>25</xdr:col>
      <xdr:colOff>163286</xdr:colOff>
      <xdr:row>39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F2EC632-CCB7-4128-A76B-D07B63FB48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272142</xdr:colOff>
      <xdr:row>21</xdr:row>
      <xdr:rowOff>141514</xdr:rowOff>
    </xdr:from>
    <xdr:to>
      <xdr:col>31</xdr:col>
      <xdr:colOff>625928</xdr:colOff>
      <xdr:row>36</xdr:row>
      <xdr:rowOff>108857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BC24916-D2C2-4EA8-AB0A-A7E983ADC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228600</xdr:colOff>
      <xdr:row>4</xdr:row>
      <xdr:rowOff>32658</xdr:rowOff>
    </xdr:from>
    <xdr:to>
      <xdr:col>36</xdr:col>
      <xdr:colOff>228600</xdr:colOff>
      <xdr:row>19</xdr:row>
      <xdr:rowOff>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D5A1C7E-E2DA-4FDE-A2DD-1F3E1ED8E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0"/>
  <sheetViews>
    <sheetView tabSelected="1" topLeftCell="Q1" workbookViewId="0">
      <selection activeCell="AI23" sqref="AI23"/>
    </sheetView>
  </sheetViews>
  <sheetFormatPr defaultRowHeight="14.6" x14ac:dyDescent="0.4"/>
  <cols>
    <col min="16" max="16" width="11.84375" bestFit="1" customWidth="1"/>
    <col min="28" max="28" width="11.84375" bestFit="1" customWidth="1"/>
    <col min="29" max="29" width="10.84375" bestFit="1" customWidth="1"/>
  </cols>
  <sheetData>
    <row r="1" spans="1:29" ht="15.9" thickBot="1" x14ac:dyDescent="0.4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5" t="e" vm="1">
        <v>#VALUE!</v>
      </c>
      <c r="M1" s="6" t="e" vm="2">
        <v>#VALUE!</v>
      </c>
      <c r="N1" s="6" t="e" vm="3">
        <v>#VALUE!</v>
      </c>
      <c r="O1" s="6" t="e" vm="4">
        <v>#VALUE!</v>
      </c>
      <c r="P1" s="6" t="e" vm="5">
        <v>#VALUE!</v>
      </c>
      <c r="Q1" s="6" t="e" vm="6">
        <v>#VALUE!</v>
      </c>
      <c r="R1" s="6" t="e" vm="7">
        <v>#VALUE!</v>
      </c>
      <c r="S1" s="6" t="e" vm="8">
        <v>#VALUE!</v>
      </c>
      <c r="U1" t="s">
        <v>10</v>
      </c>
      <c r="V1" t="s">
        <v>12</v>
      </c>
      <c r="AB1" t="s">
        <v>17</v>
      </c>
      <c r="AC1" t="s">
        <v>18</v>
      </c>
    </row>
    <row r="2" spans="1:29" x14ac:dyDescent="0.4">
      <c r="A2">
        <v>0.8</v>
      </c>
      <c r="B2">
        <v>1</v>
      </c>
      <c r="C2" s="1"/>
      <c r="D2" s="1"/>
      <c r="F2" s="1">
        <v>3</v>
      </c>
      <c r="G2" s="1">
        <v>2.4</v>
      </c>
      <c r="H2" s="1"/>
      <c r="I2" s="1"/>
      <c r="J2" s="1"/>
      <c r="L2" s="1">
        <v>20</v>
      </c>
      <c r="M2" s="1">
        <v>3</v>
      </c>
      <c r="N2" s="1">
        <v>0.1</v>
      </c>
      <c r="O2" s="3">
        <f>$N$24*N2*M2</f>
        <v>94.174208144796381</v>
      </c>
      <c r="P2" s="1">
        <v>2.4</v>
      </c>
      <c r="Q2" s="1">
        <v>0.05</v>
      </c>
      <c r="R2" s="4">
        <f>$O$24*P2*Q2</f>
        <v>0.4269974226804123</v>
      </c>
      <c r="S2" s="4">
        <f>R2/(O2*$P$24)</f>
        <v>3608.1402671630572</v>
      </c>
      <c r="T2" t="s">
        <v>9</v>
      </c>
      <c r="U2" t="s">
        <v>11</v>
      </c>
      <c r="V2" t="s">
        <v>13</v>
      </c>
      <c r="AB2">
        <f>AC2*O2</f>
        <v>270399276644.61938</v>
      </c>
      <c r="AC2">
        <f>(S2-$P$24)/$P$24</f>
        <v>2871266793.4395618</v>
      </c>
    </row>
    <row r="3" spans="1:29" x14ac:dyDescent="0.4">
      <c r="A3" s="1">
        <v>0.8</v>
      </c>
      <c r="B3" s="1">
        <v>1</v>
      </c>
      <c r="C3" s="1"/>
      <c r="D3" s="1"/>
      <c r="F3" s="1">
        <v>2.7</v>
      </c>
      <c r="G3" s="1">
        <v>2.2000000000000002</v>
      </c>
      <c r="H3" s="1"/>
      <c r="I3" s="1"/>
      <c r="J3" s="1"/>
      <c r="L3" s="1">
        <v>19</v>
      </c>
      <c r="M3" s="1">
        <v>2.7</v>
      </c>
      <c r="N3" s="1">
        <v>0.1</v>
      </c>
      <c r="O3" s="3">
        <f t="shared" ref="O3:O17" si="0">$N$24*N3*M3</f>
        <v>84.756787330316754</v>
      </c>
      <c r="P3" s="1">
        <v>2.2000000000000002</v>
      </c>
      <c r="Q3" s="1">
        <v>0.05</v>
      </c>
      <c r="R3" s="4">
        <f t="shared" ref="R3:R17" si="1">$O$24*P3*Q3</f>
        <v>0.39141430412371125</v>
      </c>
      <c r="S3" s="4">
        <f t="shared" ref="S3:S17" si="2">R3/(O3*$P$24)</f>
        <v>3674.9576795179282</v>
      </c>
      <c r="U3" t="s">
        <v>12</v>
      </c>
      <c r="V3" t="s">
        <v>10</v>
      </c>
      <c r="AB3">
        <f t="shared" ref="AB3:AB17" si="3">AC3*O3</f>
        <v>247866003592.47067</v>
      </c>
      <c r="AC3">
        <f t="shared" ref="AC3:AC18" si="4">(S3-$P$24)/$P$24</f>
        <v>2924438400.7439981</v>
      </c>
    </row>
    <row r="4" spans="1:29" x14ac:dyDescent="0.4">
      <c r="A4" s="1">
        <v>0.8</v>
      </c>
      <c r="B4" s="1">
        <v>1</v>
      </c>
      <c r="C4" s="1"/>
      <c r="D4" s="1"/>
      <c r="F4" s="1">
        <v>2.5</v>
      </c>
      <c r="G4" s="1">
        <v>2.1</v>
      </c>
      <c r="H4" s="1"/>
      <c r="I4" s="1"/>
      <c r="J4" s="1"/>
      <c r="L4" s="1">
        <v>18</v>
      </c>
      <c r="M4" s="1">
        <v>2.5</v>
      </c>
      <c r="N4" s="1">
        <v>0.1</v>
      </c>
      <c r="O4" s="3">
        <f t="shared" si="0"/>
        <v>78.478506787330318</v>
      </c>
      <c r="P4" s="1">
        <v>2.1</v>
      </c>
      <c r="Q4" s="1">
        <v>0.05</v>
      </c>
      <c r="R4" s="4">
        <f t="shared" si="1"/>
        <v>0.37362274484536079</v>
      </c>
      <c r="S4" s="4">
        <f t="shared" si="2"/>
        <v>3788.5472805212107</v>
      </c>
      <c r="AB4">
        <f t="shared" si="3"/>
        <v>236599367067.96591</v>
      </c>
      <c r="AC4">
        <f t="shared" si="4"/>
        <v>3014830133.1615405</v>
      </c>
    </row>
    <row r="5" spans="1:29" x14ac:dyDescent="0.4">
      <c r="A5" s="1">
        <v>0.8</v>
      </c>
      <c r="B5" s="1">
        <v>1</v>
      </c>
      <c r="C5" s="1"/>
      <c r="D5" s="1"/>
      <c r="F5" s="1">
        <v>2.2000000000000002</v>
      </c>
      <c r="G5" s="1">
        <v>2</v>
      </c>
      <c r="H5" s="1"/>
      <c r="I5" s="1"/>
      <c r="J5" s="1"/>
      <c r="L5" s="1">
        <v>17</v>
      </c>
      <c r="M5" s="1">
        <v>2.2000000000000002</v>
      </c>
      <c r="N5" s="1">
        <v>0.1</v>
      </c>
      <c r="O5" s="3">
        <f t="shared" si="0"/>
        <v>69.061085972850691</v>
      </c>
      <c r="P5" s="1">
        <v>2</v>
      </c>
      <c r="Q5" s="1">
        <v>0.05</v>
      </c>
      <c r="R5" s="4">
        <f t="shared" si="1"/>
        <v>0.35583118556701021</v>
      </c>
      <c r="S5" s="4">
        <f t="shared" si="2"/>
        <v>4100.1593945034738</v>
      </c>
      <c r="AB5">
        <f t="shared" si="3"/>
        <v>225332730546.60028</v>
      </c>
      <c r="AC5">
        <f t="shared" si="4"/>
        <v>3262803174.4995022</v>
      </c>
    </row>
    <row r="6" spans="1:29" x14ac:dyDescent="0.4">
      <c r="A6" s="1">
        <v>0.7</v>
      </c>
      <c r="B6" s="1">
        <v>0.9</v>
      </c>
      <c r="C6" s="1"/>
      <c r="D6" s="1"/>
      <c r="F6" s="1">
        <v>2</v>
      </c>
      <c r="G6" s="1">
        <v>1.8</v>
      </c>
      <c r="H6" s="1"/>
      <c r="I6" s="1"/>
      <c r="J6" s="1"/>
      <c r="L6" s="1">
        <v>16</v>
      </c>
      <c r="M6" s="1">
        <v>2</v>
      </c>
      <c r="N6" s="1">
        <v>0.1</v>
      </c>
      <c r="O6" s="3">
        <f t="shared" si="0"/>
        <v>62.782805429864254</v>
      </c>
      <c r="P6" s="1">
        <v>1.8</v>
      </c>
      <c r="Q6" s="1">
        <v>0.05</v>
      </c>
      <c r="R6" s="4">
        <f t="shared" si="1"/>
        <v>0.32024806701030922</v>
      </c>
      <c r="S6" s="4">
        <f t="shared" si="2"/>
        <v>4059.1578005584392</v>
      </c>
      <c r="AB6">
        <f t="shared" si="3"/>
        <v>202799457491.31241</v>
      </c>
      <c r="AC6">
        <f t="shared" si="4"/>
        <v>3230175142.7445073</v>
      </c>
    </row>
    <row r="7" spans="1:29" x14ac:dyDescent="0.4">
      <c r="A7" s="1">
        <v>0.7</v>
      </c>
      <c r="B7" s="1">
        <v>0.9</v>
      </c>
      <c r="C7" s="1"/>
      <c r="D7" s="1"/>
      <c r="F7" s="1">
        <v>1.9</v>
      </c>
      <c r="G7" s="1">
        <v>1.8</v>
      </c>
      <c r="H7" s="1"/>
      <c r="I7" s="1"/>
      <c r="J7" s="1"/>
      <c r="L7" s="1">
        <v>15</v>
      </c>
      <c r="M7" s="1">
        <v>1.9</v>
      </c>
      <c r="N7" s="1">
        <v>0.1</v>
      </c>
      <c r="O7" s="3">
        <f t="shared" si="0"/>
        <v>59.643665158371036</v>
      </c>
      <c r="P7" s="1">
        <v>1.8</v>
      </c>
      <c r="Q7" s="1">
        <v>0.05</v>
      </c>
      <c r="R7" s="4">
        <f t="shared" si="1"/>
        <v>0.32024806701030922</v>
      </c>
      <c r="S7" s="4">
        <f t="shared" si="2"/>
        <v>4272.7976847983582</v>
      </c>
      <c r="AB7">
        <f t="shared" si="3"/>
        <v>202799457494.45157</v>
      </c>
      <c r="AC7">
        <f t="shared" si="4"/>
        <v>3400184360.8363242</v>
      </c>
    </row>
    <row r="8" spans="1:29" x14ac:dyDescent="0.4">
      <c r="A8" s="1">
        <v>0.7</v>
      </c>
      <c r="B8" s="1">
        <v>0.8</v>
      </c>
      <c r="C8" s="1"/>
      <c r="D8" s="1"/>
      <c r="F8" s="1">
        <v>1.8</v>
      </c>
      <c r="G8" s="1">
        <v>1.7</v>
      </c>
      <c r="H8" s="1"/>
      <c r="I8" s="1"/>
      <c r="J8" s="1"/>
      <c r="L8" s="1">
        <v>14</v>
      </c>
      <c r="M8" s="1">
        <v>1.8</v>
      </c>
      <c r="N8" s="1">
        <v>0.1</v>
      </c>
      <c r="O8" s="3">
        <f t="shared" si="0"/>
        <v>56.504524886877832</v>
      </c>
      <c r="P8" s="1">
        <v>1.7</v>
      </c>
      <c r="Q8" s="1">
        <v>0.05</v>
      </c>
      <c r="R8" s="4">
        <f t="shared" si="1"/>
        <v>0.3024565077319587</v>
      </c>
      <c r="S8" s="4">
        <f t="shared" si="2"/>
        <v>4259.6100376230543</v>
      </c>
      <c r="AB8">
        <f t="shared" si="3"/>
        <v>191532820966.80765</v>
      </c>
      <c r="AC8">
        <f t="shared" si="4"/>
        <v>3389689964.6578169</v>
      </c>
    </row>
    <row r="9" spans="1:29" x14ac:dyDescent="0.4">
      <c r="A9" s="1">
        <v>0.7</v>
      </c>
      <c r="B9" s="1">
        <v>0.8</v>
      </c>
      <c r="C9" s="1"/>
      <c r="D9" s="1"/>
      <c r="F9" s="1">
        <v>1.8</v>
      </c>
      <c r="G9" s="1">
        <v>1.75</v>
      </c>
      <c r="H9" s="1"/>
      <c r="I9" s="1"/>
      <c r="J9" s="1"/>
      <c r="L9" s="1">
        <v>13</v>
      </c>
      <c r="M9" s="1">
        <v>1.8</v>
      </c>
      <c r="N9" s="1">
        <v>0.1</v>
      </c>
      <c r="O9" s="3">
        <f t="shared" si="0"/>
        <v>56.504524886877832</v>
      </c>
      <c r="P9" s="1">
        <v>1.75</v>
      </c>
      <c r="Q9" s="1">
        <v>0.05</v>
      </c>
      <c r="R9" s="4">
        <f t="shared" si="1"/>
        <v>0.31135228737113396</v>
      </c>
      <c r="S9" s="4">
        <f t="shared" si="2"/>
        <v>4384.892685788438</v>
      </c>
      <c r="AB9">
        <f t="shared" si="3"/>
        <v>197166139232.19919</v>
      </c>
      <c r="AC9">
        <f t="shared" si="4"/>
        <v>3489386728.3536348</v>
      </c>
    </row>
    <row r="10" spans="1:29" x14ac:dyDescent="0.4">
      <c r="A10" s="1">
        <v>0.6</v>
      </c>
      <c r="B10" s="1">
        <v>0.7</v>
      </c>
      <c r="C10" s="1"/>
      <c r="D10" s="1"/>
      <c r="F10" s="1">
        <v>1.5</v>
      </c>
      <c r="G10" s="1">
        <v>1.5</v>
      </c>
      <c r="H10" s="1"/>
      <c r="I10" s="1"/>
      <c r="J10" s="1"/>
      <c r="L10" s="1">
        <v>12</v>
      </c>
      <c r="M10" s="1">
        <v>1.5</v>
      </c>
      <c r="N10" s="1">
        <v>0.1</v>
      </c>
      <c r="O10" s="3">
        <f t="shared" si="0"/>
        <v>47.087104072398191</v>
      </c>
      <c r="P10" s="1">
        <v>1.5</v>
      </c>
      <c r="Q10" s="1">
        <v>0.05</v>
      </c>
      <c r="R10" s="4">
        <f t="shared" si="1"/>
        <v>0.26687338917525766</v>
      </c>
      <c r="S10" s="4">
        <f t="shared" si="2"/>
        <v>4510.1753339538209</v>
      </c>
      <c r="AB10">
        <f t="shared" si="3"/>
        <v>168999547914.65887</v>
      </c>
      <c r="AC10">
        <f t="shared" si="4"/>
        <v>3589083492.0494523</v>
      </c>
    </row>
    <row r="11" spans="1:29" x14ac:dyDescent="0.4">
      <c r="A11" s="1">
        <v>0.5</v>
      </c>
      <c r="B11" s="1">
        <v>0.6</v>
      </c>
      <c r="C11" s="1"/>
      <c r="D11" s="1"/>
      <c r="F11" s="1">
        <v>1.4</v>
      </c>
      <c r="G11" s="1">
        <v>1.4</v>
      </c>
      <c r="H11" s="1"/>
      <c r="I11" s="1"/>
      <c r="J11" s="1"/>
      <c r="L11" s="1">
        <v>11</v>
      </c>
      <c r="M11" s="1">
        <v>1.4</v>
      </c>
      <c r="N11" s="1">
        <v>0.1</v>
      </c>
      <c r="O11" s="3">
        <f t="shared" si="0"/>
        <v>43.947963800904972</v>
      </c>
      <c r="P11" s="1">
        <v>1.4</v>
      </c>
      <c r="Q11" s="1">
        <v>0.05</v>
      </c>
      <c r="R11" s="4">
        <f t="shared" si="1"/>
        <v>0.24908182989690714</v>
      </c>
      <c r="S11" s="4">
        <f t="shared" si="2"/>
        <v>4510.1753339538218</v>
      </c>
      <c r="AB11">
        <f t="shared" si="3"/>
        <v>157732911387.01495</v>
      </c>
      <c r="AC11">
        <f t="shared" si="4"/>
        <v>3589083492.0494528</v>
      </c>
    </row>
    <row r="12" spans="1:29" x14ac:dyDescent="0.4">
      <c r="A12" s="1">
        <v>0.5</v>
      </c>
      <c r="B12" s="1">
        <v>0.5</v>
      </c>
      <c r="C12" s="1"/>
      <c r="D12" s="1"/>
      <c r="F12" s="1">
        <v>1.2</v>
      </c>
      <c r="G12" s="1">
        <v>1.3</v>
      </c>
      <c r="H12" s="1"/>
      <c r="I12" s="1"/>
      <c r="J12" s="1"/>
      <c r="L12" s="1">
        <v>10</v>
      </c>
      <c r="M12" s="1">
        <v>2.4</v>
      </c>
      <c r="N12" s="1">
        <v>0.05</v>
      </c>
      <c r="O12" s="3">
        <f t="shared" si="0"/>
        <v>37.66968325791855</v>
      </c>
      <c r="P12" s="1">
        <v>3</v>
      </c>
      <c r="Q12" s="1">
        <v>0.02</v>
      </c>
      <c r="R12" s="4">
        <f t="shared" si="1"/>
        <v>0.21349871134020615</v>
      </c>
      <c r="S12" s="4">
        <f t="shared" si="2"/>
        <v>4510.1753339538227</v>
      </c>
      <c r="AB12">
        <f t="shared" si="3"/>
        <v>135199638331.72716</v>
      </c>
      <c r="AC12">
        <f t="shared" si="4"/>
        <v>3589083492.0494537</v>
      </c>
    </row>
    <row r="13" spans="1:29" x14ac:dyDescent="0.4">
      <c r="A13" s="1">
        <v>0.5</v>
      </c>
      <c r="B13" s="1">
        <v>0.5</v>
      </c>
      <c r="C13" s="1"/>
      <c r="D13" s="1"/>
      <c r="F13" s="1">
        <v>1.1000000000000001</v>
      </c>
      <c r="G13" s="1">
        <v>1.1000000000000001</v>
      </c>
      <c r="H13" s="1"/>
      <c r="I13" s="1"/>
      <c r="J13" s="1"/>
      <c r="L13" s="1">
        <v>9</v>
      </c>
      <c r="M13" s="1">
        <v>2</v>
      </c>
      <c r="N13" s="1">
        <v>0.05</v>
      </c>
      <c r="O13" s="3">
        <f t="shared" si="0"/>
        <v>31.391402714932127</v>
      </c>
      <c r="P13" s="1">
        <v>2.6</v>
      </c>
      <c r="Q13" s="1">
        <v>0.02</v>
      </c>
      <c r="R13" s="4">
        <f t="shared" si="1"/>
        <v>0.1850322164948453</v>
      </c>
      <c r="S13" s="4">
        <f t="shared" si="2"/>
        <v>4690.5823473119735</v>
      </c>
      <c r="AB13">
        <f t="shared" si="3"/>
        <v>117173019888.75247</v>
      </c>
      <c r="AC13">
        <f t="shared" si="4"/>
        <v>3732646831.77143</v>
      </c>
    </row>
    <row r="14" spans="1:29" x14ac:dyDescent="0.4">
      <c r="A14" s="1">
        <v>0.5</v>
      </c>
      <c r="B14" s="1">
        <v>0.5</v>
      </c>
      <c r="C14" s="1"/>
      <c r="D14" s="1"/>
      <c r="F14" s="1">
        <v>1</v>
      </c>
      <c r="G14" s="1">
        <v>1</v>
      </c>
      <c r="H14" s="1"/>
      <c r="I14" s="1"/>
      <c r="J14" s="1"/>
      <c r="L14" s="1">
        <v>8</v>
      </c>
      <c r="M14" s="1">
        <v>1.9</v>
      </c>
      <c r="N14" s="1">
        <v>0.05</v>
      </c>
      <c r="O14" s="3">
        <f t="shared" si="0"/>
        <v>29.821832579185518</v>
      </c>
      <c r="P14" s="1">
        <v>2.4</v>
      </c>
      <c r="Q14" s="1">
        <v>0.02</v>
      </c>
      <c r="R14" s="4">
        <f t="shared" si="1"/>
        <v>0.17079896907216491</v>
      </c>
      <c r="S14" s="4">
        <f t="shared" si="2"/>
        <v>4557.6508637849147</v>
      </c>
      <c r="AB14">
        <f t="shared" si="3"/>
        <v>108159710665.6956</v>
      </c>
      <c r="AC14">
        <f t="shared" si="4"/>
        <v>3626863318.2920785</v>
      </c>
    </row>
    <row r="15" spans="1:29" x14ac:dyDescent="0.4">
      <c r="A15" s="1">
        <v>0.5</v>
      </c>
      <c r="B15" s="1">
        <v>0.4</v>
      </c>
      <c r="C15" s="1"/>
      <c r="D15" s="1"/>
      <c r="F15" s="1">
        <v>0.9</v>
      </c>
      <c r="G15" s="1">
        <v>0.8</v>
      </c>
      <c r="H15" s="1"/>
      <c r="I15" s="1"/>
      <c r="J15" s="1"/>
      <c r="L15" s="1">
        <v>7</v>
      </c>
      <c r="M15" s="1">
        <v>1.8</v>
      </c>
      <c r="N15" s="1">
        <v>0.05</v>
      </c>
      <c r="O15" s="3">
        <f t="shared" si="0"/>
        <v>28.252262443438916</v>
      </c>
      <c r="P15" s="1">
        <v>2.1</v>
      </c>
      <c r="Q15" s="1">
        <v>0.02</v>
      </c>
      <c r="R15" s="4">
        <f t="shared" si="1"/>
        <v>0.14944909793814432</v>
      </c>
      <c r="S15" s="4">
        <f t="shared" si="2"/>
        <v>4209.4969783569004</v>
      </c>
      <c r="AB15">
        <f t="shared" si="3"/>
        <v>94639746830.3255</v>
      </c>
      <c r="AC15">
        <f t="shared" si="4"/>
        <v>3349811259.1794891</v>
      </c>
    </row>
    <row r="16" spans="1:29" x14ac:dyDescent="0.4">
      <c r="A16" s="1">
        <v>0.45</v>
      </c>
      <c r="B16" s="1">
        <v>0.3</v>
      </c>
      <c r="C16" s="1"/>
      <c r="D16" s="1"/>
      <c r="F16" s="1">
        <v>0.8</v>
      </c>
      <c r="G16" s="1">
        <v>0.7</v>
      </c>
      <c r="H16" s="1"/>
      <c r="I16" s="1"/>
      <c r="J16" s="1"/>
      <c r="L16" s="1">
        <v>6</v>
      </c>
      <c r="M16" s="1">
        <v>1.6</v>
      </c>
      <c r="N16" s="1">
        <v>0.05</v>
      </c>
      <c r="O16" s="3">
        <f t="shared" si="0"/>
        <v>25.113122171945705</v>
      </c>
      <c r="P16" s="1">
        <v>1.9</v>
      </c>
      <c r="Q16" s="1">
        <v>0.02</v>
      </c>
      <c r="R16" s="4">
        <f t="shared" si="1"/>
        <v>0.13521585051546386</v>
      </c>
      <c r="S16" s="4">
        <f t="shared" si="2"/>
        <v>4284.6665672561294</v>
      </c>
      <c r="AB16">
        <f t="shared" si="3"/>
        <v>85626437608.838181</v>
      </c>
      <c r="AC16">
        <f t="shared" si="4"/>
        <v>3409629317.3969793</v>
      </c>
    </row>
    <row r="17" spans="1:29" x14ac:dyDescent="0.4">
      <c r="A17" s="1">
        <v>0.4</v>
      </c>
      <c r="B17" s="1">
        <v>0.3</v>
      </c>
      <c r="C17" s="1"/>
      <c r="D17" s="1"/>
      <c r="F17" s="1">
        <v>0.8</v>
      </c>
      <c r="G17" s="1">
        <v>0.6</v>
      </c>
      <c r="H17" s="1"/>
      <c r="I17" s="1"/>
      <c r="J17" s="1"/>
      <c r="L17" s="1">
        <v>5</v>
      </c>
      <c r="M17" s="1">
        <v>1.4</v>
      </c>
      <c r="N17" s="1">
        <v>0.05</v>
      </c>
      <c r="O17" s="3">
        <f t="shared" si="0"/>
        <v>21.973981900452486</v>
      </c>
      <c r="P17" s="1">
        <v>1.6</v>
      </c>
      <c r="Q17" s="1">
        <v>0.02</v>
      </c>
      <c r="R17" s="4">
        <f t="shared" si="1"/>
        <v>0.11386597938144327</v>
      </c>
      <c r="S17" s="4">
        <f t="shared" si="2"/>
        <v>4123.5888767577799</v>
      </c>
      <c r="AB17">
        <f t="shared" si="3"/>
        <v>72106473775.037643</v>
      </c>
      <c r="AC17">
        <f t="shared" si="4"/>
        <v>3281447764.0737853</v>
      </c>
    </row>
    <row r="18" spans="1:29" x14ac:dyDescent="0.4">
      <c r="A18" s="1"/>
      <c r="B18" s="1"/>
      <c r="C18" s="1"/>
      <c r="D18" s="1"/>
      <c r="F18" s="1"/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  <c r="S18" s="1"/>
      <c r="AC18">
        <f t="shared" si="4"/>
        <v>-1</v>
      </c>
    </row>
    <row r="19" spans="1:29" x14ac:dyDescent="0.4">
      <c r="A19" s="1"/>
      <c r="B19" s="1"/>
      <c r="C19" s="1"/>
      <c r="D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</row>
    <row r="20" spans="1:29" x14ac:dyDescent="0.4">
      <c r="A20" s="1"/>
      <c r="B20" s="1"/>
      <c r="C20" s="1"/>
      <c r="D20" s="1"/>
      <c r="F20" s="1"/>
      <c r="G20" s="1"/>
      <c r="H20" s="1"/>
      <c r="I20" s="1"/>
      <c r="J20" s="1"/>
      <c r="L20" s="1"/>
      <c r="M20" s="1"/>
      <c r="N20" s="1"/>
      <c r="O20" s="1"/>
      <c r="P20" s="1"/>
      <c r="Q20" s="1"/>
      <c r="R20" s="1"/>
      <c r="S20" s="1"/>
    </row>
    <row r="21" spans="1:29" x14ac:dyDescent="0.4">
      <c r="A21" s="1"/>
      <c r="B21" s="1"/>
      <c r="C21" s="1"/>
      <c r="D21" s="1"/>
      <c r="F21" s="1"/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  <c r="S21" s="1"/>
    </row>
    <row r="23" spans="1:29" x14ac:dyDescent="0.4">
      <c r="A23" s="1">
        <v>1</v>
      </c>
      <c r="B23" s="1">
        <v>1.6</v>
      </c>
      <c r="C23" s="1"/>
      <c r="D23" s="1"/>
      <c r="F23" s="1">
        <v>2.4</v>
      </c>
      <c r="G23" s="1">
        <v>3</v>
      </c>
      <c r="L23" s="1">
        <v>10</v>
      </c>
      <c r="N23" t="s">
        <v>14</v>
      </c>
      <c r="O23" t="s">
        <v>15</v>
      </c>
      <c r="P23" t="s">
        <v>16</v>
      </c>
      <c r="U23">
        <v>50</v>
      </c>
      <c r="V23">
        <v>20</v>
      </c>
    </row>
    <row r="24" spans="1:29" x14ac:dyDescent="0.4">
      <c r="A24" s="1">
        <v>0.9</v>
      </c>
      <c r="B24" s="1">
        <v>1.4</v>
      </c>
      <c r="C24" s="1"/>
      <c r="D24" s="1"/>
      <c r="F24" s="1">
        <v>2</v>
      </c>
      <c r="G24" s="1">
        <v>2.6</v>
      </c>
      <c r="L24" s="1">
        <v>9</v>
      </c>
      <c r="N24">
        <f>1665/(7.8*10^(-2)*68)</f>
        <v>313.91402714932127</v>
      </c>
      <c r="O24">
        <f>(470*10^3*0.47*10^-6)/(970*0.64*10^-4)</f>
        <v>3.5583118556701021</v>
      </c>
      <c r="P24">
        <f>4*PI()*10^(-7)</f>
        <v>1.2566370614359173E-6</v>
      </c>
    </row>
    <row r="25" spans="1:29" x14ac:dyDescent="0.4">
      <c r="A25" s="1">
        <v>0.9</v>
      </c>
      <c r="B25" s="1">
        <v>1.3</v>
      </c>
      <c r="C25" s="1"/>
      <c r="D25" s="1"/>
      <c r="F25" s="1">
        <v>1.9</v>
      </c>
      <c r="G25" s="1">
        <v>2.4</v>
      </c>
      <c r="L25" s="1">
        <v>8</v>
      </c>
    </row>
    <row r="26" spans="1:29" x14ac:dyDescent="0.4">
      <c r="A26" s="1">
        <v>0.8</v>
      </c>
      <c r="B26" s="1">
        <v>1</v>
      </c>
      <c r="C26" s="1"/>
      <c r="D26" s="1"/>
      <c r="F26" s="1">
        <v>1.8</v>
      </c>
      <c r="G26" s="1">
        <v>2.1</v>
      </c>
      <c r="L26" s="1">
        <v>7</v>
      </c>
    </row>
    <row r="27" spans="1:29" x14ac:dyDescent="0.4">
      <c r="A27" s="1">
        <v>0.7</v>
      </c>
      <c r="B27" s="1">
        <v>0.9</v>
      </c>
      <c r="C27" s="1"/>
      <c r="D27" s="1"/>
      <c r="F27" s="1">
        <v>1.6</v>
      </c>
      <c r="G27" s="1">
        <v>1.9</v>
      </c>
      <c r="L27" s="1">
        <v>6</v>
      </c>
    </row>
    <row r="28" spans="1:29" x14ac:dyDescent="0.4">
      <c r="A28" s="1">
        <v>0.7</v>
      </c>
      <c r="B28" s="1">
        <v>0.8</v>
      </c>
      <c r="C28" s="1"/>
      <c r="D28" s="1"/>
      <c r="F28" s="1">
        <v>1.4</v>
      </c>
      <c r="G28" s="1">
        <v>1.6</v>
      </c>
      <c r="L28" s="1">
        <v>5</v>
      </c>
    </row>
    <row r="780" spans="21:21" x14ac:dyDescent="0.4">
      <c r="U78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Мухаммет Суханкулиев</dc:creator>
  <cp:lastModifiedBy>Суханкулиев Мухаммет</cp:lastModifiedBy>
  <dcterms:created xsi:type="dcterms:W3CDTF">2015-06-05T18:19:34Z</dcterms:created>
  <dcterms:modified xsi:type="dcterms:W3CDTF">2024-12-06T10:29:11Z</dcterms:modified>
</cp:coreProperties>
</file>