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Документы\Учеба\2 kurs\ФИЗ\3.08\"/>
    </mc:Choice>
  </mc:AlternateContent>
  <xr:revisionPtr revIDLastSave="0" documentId="13_ncr:1_{5B877BAC-14A0-4CE6-936C-C7FDBCE435AB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C22" i="1" s="1"/>
  <c r="C23" i="1" s="1"/>
  <c r="R2" i="1"/>
  <c r="P2" i="1"/>
  <c r="G21" i="1"/>
  <c r="H21" i="1"/>
  <c r="F21" i="1"/>
  <c r="E21" i="1"/>
  <c r="D21" i="1"/>
  <c r="C21" i="1"/>
  <c r="B21" i="1"/>
  <c r="E16" i="1"/>
  <c r="D16" i="1"/>
  <c r="C16" i="1"/>
  <c r="B16" i="1"/>
  <c r="C11" i="1"/>
  <c r="D11" i="1"/>
  <c r="E11" i="1"/>
  <c r="F11" i="1"/>
  <c r="B11" i="1"/>
  <c r="C3" i="1"/>
  <c r="D3" i="1"/>
  <c r="E3" i="1"/>
  <c r="F3" i="1"/>
  <c r="G3" i="1"/>
  <c r="H3" i="1"/>
  <c r="I3" i="1"/>
  <c r="J3" i="1"/>
  <c r="K3" i="1"/>
  <c r="L3" i="1"/>
  <c r="B3" i="1"/>
  <c r="O2" i="1"/>
  <c r="N2" i="1"/>
  <c r="C4" i="1" l="1"/>
  <c r="C5" i="1" s="1"/>
  <c r="F22" i="1"/>
  <c r="F23" i="1" s="1"/>
  <c r="E22" i="1"/>
  <c r="E23" i="1" s="1"/>
  <c r="D22" i="1"/>
  <c r="D23" i="1" s="1"/>
  <c r="B22" i="1"/>
  <c r="B23" i="1" s="1"/>
  <c r="H22" i="1"/>
  <c r="H23" i="1" s="1"/>
  <c r="G22" i="1"/>
  <c r="G23" i="1" s="1"/>
  <c r="B4" i="1"/>
  <c r="K4" i="1"/>
  <c r="K5" i="1" s="1"/>
  <c r="J4" i="1"/>
  <c r="I4" i="1"/>
  <c r="I5" i="1" s="1"/>
  <c r="H4" i="1"/>
  <c r="G4" i="1"/>
  <c r="G5" i="1" s="1"/>
  <c r="F4" i="1"/>
  <c r="L4" i="1"/>
  <c r="L5" i="1" s="1"/>
  <c r="E4" i="1"/>
  <c r="E5" i="1" s="1"/>
  <c r="D4" i="1"/>
  <c r="H5" i="1" l="1"/>
  <c r="G24" i="1"/>
  <c r="J5" i="1"/>
  <c r="H24" i="1"/>
  <c r="B5" i="1"/>
  <c r="C6" i="1"/>
  <c r="C7" i="1" s="1"/>
  <c r="B24" i="1"/>
  <c r="F5" i="1"/>
  <c r="F24" i="1"/>
  <c r="D5" i="1"/>
  <c r="E24" i="1"/>
  <c r="D7" i="1" l="1"/>
  <c r="E7" i="1" s="1"/>
  <c r="D24" i="1" s="1"/>
  <c r="B7" i="1"/>
  <c r="C24" i="1" s="1"/>
</calcChain>
</file>

<file path=xl/sharedStrings.xml><?xml version="1.0" encoding="utf-8"?>
<sst xmlns="http://schemas.openxmlformats.org/spreadsheetml/2006/main" count="29" uniqueCount="22">
  <si>
    <t>T, K</t>
  </si>
  <si>
    <t>U_12, B</t>
  </si>
  <si>
    <t>1/T   1/K</t>
  </si>
  <si>
    <t>sigma simens</t>
  </si>
  <si>
    <t>ln sigma</t>
  </si>
  <si>
    <t>B, mTl</t>
  </si>
  <si>
    <t>U'_34, B</t>
  </si>
  <si>
    <t>U''_34, B</t>
  </si>
  <si>
    <t>U_x, B</t>
  </si>
  <si>
    <t>I, mkA</t>
  </si>
  <si>
    <t>T=300K</t>
  </si>
  <si>
    <t>i</t>
  </si>
  <si>
    <t>bd</t>
  </si>
  <si>
    <t>l12</t>
  </si>
  <si>
    <t>b</t>
  </si>
  <si>
    <t>a</t>
  </si>
  <si>
    <t>q_e</t>
  </si>
  <si>
    <t xml:space="preserve">R_x </t>
  </si>
  <si>
    <t>n</t>
  </si>
  <si>
    <t>mju</t>
  </si>
  <si>
    <t>310T</t>
  </si>
  <si>
    <t>320T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</si>
</sst>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𝑙</a:t>
            </a:r>
            <a:r>
              <a:rPr lang="en-US" sz="1400" b="0" i="0" u="none" strike="noStrike" baseline="0">
                <a:effectLst/>
              </a:rPr>
              <a:t>𝑛𝜎(</a:t>
            </a:r>
            <a:r>
              <a:rPr lang="ru-RU" sz="1400" b="0" i="0" u="none" strike="noStrike" baseline="0">
                <a:effectLst/>
              </a:rPr>
              <a:t>1/</a:t>
            </a:r>
            <a:r>
              <a:rPr lang="en-US" sz="1400" b="0" i="0" u="none" strike="noStrike" baseline="0">
                <a:effectLst/>
              </a:rPr>
              <a:t>𝑇)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4E-5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.0000000000000023E-5"/>
            <c:dispRSqr val="0"/>
            <c:dispEq val="0"/>
          </c:trendline>
          <c:xVal>
            <c:numRef>
              <c:f>Лист1!$B$3:$L$3</c:f>
              <c:numCache>
                <c:formatCode>General</c:formatCode>
                <c:ptCount val="11"/>
                <c:pt idx="0">
                  <c:v>3.3333333333333335E-3</c:v>
                </c:pt>
                <c:pt idx="1">
                  <c:v>3.0769230769230769E-3</c:v>
                </c:pt>
                <c:pt idx="2">
                  <c:v>3.0303030303030303E-3</c:v>
                </c:pt>
                <c:pt idx="3">
                  <c:v>2.9850746268656717E-3</c:v>
                </c:pt>
                <c:pt idx="4">
                  <c:v>2.9411764705882353E-3</c:v>
                </c:pt>
                <c:pt idx="5">
                  <c:v>2.8985507246376812E-3</c:v>
                </c:pt>
                <c:pt idx="6">
                  <c:v>2.8571428571428571E-3</c:v>
                </c:pt>
                <c:pt idx="7">
                  <c:v>2.8169014084507044E-3</c:v>
                </c:pt>
                <c:pt idx="8">
                  <c:v>2.7777777777777779E-3</c:v>
                </c:pt>
                <c:pt idx="9">
                  <c:v>2.7397260273972603E-3</c:v>
                </c:pt>
                <c:pt idx="10">
                  <c:v>2.7027027027027029E-3</c:v>
                </c:pt>
              </c:numCache>
            </c:numRef>
          </c:xVal>
          <c:yVal>
            <c:numRef>
              <c:f>Лист1!$B$5:$L$5</c:f>
              <c:numCache>
                <c:formatCode>General</c:formatCode>
                <c:ptCount val="11"/>
                <c:pt idx="0">
                  <c:v>-6.6296640308840233</c:v>
                </c:pt>
                <c:pt idx="1">
                  <c:v>-6.7608390930558118</c:v>
                </c:pt>
                <c:pt idx="2">
                  <c:v>-6.7790214121390022</c:v>
                </c:pt>
                <c:pt idx="3">
                  <c:v>-6.7879900821217625</c:v>
                </c:pt>
                <c:pt idx="4">
                  <c:v>-6.8056896592211631</c:v>
                </c:pt>
                <c:pt idx="5">
                  <c:v>-6.8897727764317045</c:v>
                </c:pt>
                <c:pt idx="6">
                  <c:v>-6.9136782972852586</c:v>
                </c:pt>
                <c:pt idx="7">
                  <c:v>-6.9446885340278195</c:v>
                </c:pt>
                <c:pt idx="8">
                  <c:v>-6.9747659892650971</c:v>
                </c:pt>
                <c:pt idx="9">
                  <c:v>-7.0039651439573598</c:v>
                </c:pt>
                <c:pt idx="10">
                  <c:v>-7.0182511012048359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2C-45CD-9DB0-5F407104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56943"/>
        <c:axId val="941071343"/>
      </c:scatterChart>
      <c:valAx>
        <c:axId val="941056943"/>
        <c:scaling>
          <c:orientation val="minMax"/>
          <c:max val="3.4000000000000011E-3"/>
          <c:min val="2.6000000000000007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1/𝑇, 1/𝐾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071343"/>
        <c:crosses val="autoZero"/>
        <c:crossBetween val="midCat"/>
      </c:valAx>
      <c:valAx>
        <c:axId val="941071343"/>
        <c:scaling>
          <c:orientation val="minMax"/>
          <c:max val="-6.6"/>
          <c:min val="-7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ln⁡𝜎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05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236765</xdr:colOff>
      <xdr:row>7</xdr:row>
      <xdr:rowOff>179613</xdr:rowOff>
    </xdr:from>
    <xdr:to>
      <xdr:col>15</xdr:col>
      <xdr:colOff>236765</xdr:colOff>
      <xdr:row>22</xdr:row>
      <xdr:rowOff>146956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EC18EE-1BE8-BF0E-DC9E-D5316E22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O27" sqref="O27"/>
    </sheetView>
  </sheetViews>
  <sheetFormatPr defaultRowHeight="14.6" x14ac:dyDescent="0.4"/>
  <cols>
    <col min="1" max="1" width="14" customWidth="1"/>
    <col min="2" max="2" width="9.3828125" customWidth="1"/>
    <col min="3" max="3" width="10" customWidth="1"/>
    <col min="4" max="8" width="11.84375" bestFit="1" customWidth="1"/>
    <col min="18" max="18" width="12.4609375" bestFit="1" customWidth="1"/>
  </cols>
  <sheetData>
    <row r="1" spans="1:18" x14ac:dyDescent="0.4">
      <c r="A1" t="s">
        <v>0</v>
      </c>
      <c r="B1">
        <v>300</v>
      </c>
      <c r="C1">
        <v>325</v>
      </c>
      <c r="D1">
        <v>330</v>
      </c>
      <c r="E1">
        <v>335</v>
      </c>
      <c r="F1">
        <v>340</v>
      </c>
      <c r="G1">
        <v>345</v>
      </c>
      <c r="H1">
        <v>350</v>
      </c>
      <c r="I1">
        <v>355</v>
      </c>
      <c r="J1">
        <v>360</v>
      </c>
      <c r="K1">
        <v>365</v>
      </c>
      <c r="L1">
        <v>370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">
      <c r="A2" t="s">
        <v>1</v>
      </c>
      <c r="B2">
        <v>1.9119999999999999</v>
      </c>
      <c r="C2">
        <v>2.1800000000000002</v>
      </c>
      <c r="D2">
        <v>2.2200000000000002</v>
      </c>
      <c r="E2">
        <v>2.2400000000000002</v>
      </c>
      <c r="F2">
        <v>2.2799999999999998</v>
      </c>
      <c r="G2">
        <v>2.48</v>
      </c>
      <c r="H2">
        <v>2.54</v>
      </c>
      <c r="I2">
        <v>2.62</v>
      </c>
      <c r="J2">
        <v>2.7</v>
      </c>
      <c r="K2">
        <v>2.78</v>
      </c>
      <c r="L2">
        <v>2.82</v>
      </c>
      <c r="M2">
        <f>1010*10^-6</f>
        <v>1.01E-3</v>
      </c>
      <c r="N2">
        <f>4*10^-6</f>
        <v>3.9999999999999998E-6</v>
      </c>
      <c r="O2">
        <f>10*10^-6</f>
        <v>9.9999999999999991E-6</v>
      </c>
      <c r="P2">
        <f>2*10^-3</f>
        <v>2E-3</v>
      </c>
      <c r="Q2">
        <v>1.93</v>
      </c>
      <c r="R2">
        <f>-1.602176634*10^-19</f>
        <v>-1.6021766340000001E-19</v>
      </c>
    </row>
    <row r="3" spans="1:18" x14ac:dyDescent="0.4">
      <c r="A3" t="s">
        <v>2</v>
      </c>
      <c r="B3" s="1">
        <f>1/B1</f>
        <v>3.3333333333333335E-3</v>
      </c>
      <c r="C3" s="1">
        <f t="shared" ref="C3:L3" si="0">1/C1</f>
        <v>3.0769230769230769E-3</v>
      </c>
      <c r="D3" s="1">
        <f t="shared" si="0"/>
        <v>3.0303030303030303E-3</v>
      </c>
      <c r="E3" s="1">
        <f t="shared" si="0"/>
        <v>2.9850746268656717E-3</v>
      </c>
      <c r="F3" s="1">
        <f t="shared" si="0"/>
        <v>2.9411764705882353E-3</v>
      </c>
      <c r="G3" s="1">
        <f t="shared" si="0"/>
        <v>2.8985507246376812E-3</v>
      </c>
      <c r="H3" s="1">
        <f t="shared" si="0"/>
        <v>2.8571428571428571E-3</v>
      </c>
      <c r="I3" s="1">
        <f t="shared" si="0"/>
        <v>2.8169014084507044E-3</v>
      </c>
      <c r="J3" s="1">
        <f t="shared" si="0"/>
        <v>2.7777777777777779E-3</v>
      </c>
      <c r="K3" s="1">
        <f t="shared" si="0"/>
        <v>2.7397260273972603E-3</v>
      </c>
      <c r="L3" s="1">
        <f t="shared" si="0"/>
        <v>2.7027027027027029E-3</v>
      </c>
    </row>
    <row r="4" spans="1:18" x14ac:dyDescent="0.4">
      <c r="A4" t="s">
        <v>3</v>
      </c>
      <c r="B4" s="1">
        <f>($M$2*$O$2)/(B2*$N$2)</f>
        <v>1.3206066945606696E-3</v>
      </c>
      <c r="C4" s="1">
        <f t="shared" ref="C4:L4" si="1">($M$2*$O$2)/(C2*$N$2)</f>
        <v>1.1582568807339451E-3</v>
      </c>
      <c r="D4" s="1">
        <f t="shared" si="1"/>
        <v>1.1373873873873873E-3</v>
      </c>
      <c r="E4" s="1">
        <f t="shared" si="1"/>
        <v>1.1272321428571427E-3</v>
      </c>
      <c r="F4" s="1">
        <f t="shared" si="1"/>
        <v>1.1074561403508773E-3</v>
      </c>
      <c r="G4" s="1">
        <f t="shared" si="1"/>
        <v>1.0181451612903225E-3</v>
      </c>
      <c r="H4" s="1">
        <f t="shared" si="1"/>
        <v>9.9409448818897649E-4</v>
      </c>
      <c r="I4" s="1">
        <f t="shared" si="1"/>
        <v>9.6374045801526714E-4</v>
      </c>
      <c r="J4" s="1">
        <f t="shared" si="1"/>
        <v>9.3518518518518516E-4</v>
      </c>
      <c r="K4" s="1">
        <f t="shared" si="1"/>
        <v>9.0827338129496405E-4</v>
      </c>
      <c r="L4" s="1">
        <f t="shared" si="1"/>
        <v>8.9539007092198587E-4</v>
      </c>
    </row>
    <row r="5" spans="1:18" x14ac:dyDescent="0.4">
      <c r="A5" t="s">
        <v>4</v>
      </c>
      <c r="B5" s="2">
        <f>LN(B4)</f>
        <v>-6.6296640308840233</v>
      </c>
      <c r="C5" s="2">
        <f t="shared" ref="C5:L5" si="2">LN(C4)</f>
        <v>-6.7608390930558118</v>
      </c>
      <c r="D5" s="2">
        <f t="shared" si="2"/>
        <v>-6.7790214121390022</v>
      </c>
      <c r="E5" s="2">
        <f t="shared" si="2"/>
        <v>-6.7879900821217625</v>
      </c>
      <c r="F5" s="2">
        <f t="shared" si="2"/>
        <v>-6.8056896592211631</v>
      </c>
      <c r="G5" s="2">
        <f t="shared" si="2"/>
        <v>-6.8897727764317045</v>
      </c>
      <c r="H5" s="2">
        <f t="shared" si="2"/>
        <v>-6.9136782972852586</v>
      </c>
      <c r="I5" s="2">
        <f t="shared" si="2"/>
        <v>-6.9446885340278195</v>
      </c>
      <c r="J5" s="2">
        <f t="shared" si="2"/>
        <v>-6.9747659892650971</v>
      </c>
      <c r="K5" s="2">
        <f t="shared" si="2"/>
        <v>-7.0039651439573598</v>
      </c>
      <c r="L5" s="2">
        <f t="shared" si="2"/>
        <v>-7.0182511012048359</v>
      </c>
    </row>
    <row r="6" spans="1:18" x14ac:dyDescent="0.4">
      <c r="B6" t="s">
        <v>20</v>
      </c>
      <c r="C6" s="1">
        <f>AVERAGE(B4,D4)</f>
        <v>1.2289970409740283E-3</v>
      </c>
      <c r="E6" t="s">
        <v>21</v>
      </c>
    </row>
    <row r="7" spans="1:18" x14ac:dyDescent="0.4">
      <c r="A7" t="s">
        <v>10</v>
      </c>
      <c r="B7" s="1">
        <f>C6+C7</f>
        <v>1.3206066945606696E-3</v>
      </c>
      <c r="C7" s="1">
        <f>B4-C6</f>
        <v>9.160965358664128E-5</v>
      </c>
      <c r="D7" s="1">
        <f>C6-D4</f>
        <v>9.1609653586641063E-5</v>
      </c>
      <c r="E7" s="1">
        <f>C6-D7</f>
        <v>1.1373873873873873E-3</v>
      </c>
    </row>
    <row r="8" spans="1:18" x14ac:dyDescent="0.4">
      <c r="A8" t="s">
        <v>5</v>
      </c>
      <c r="B8">
        <v>2</v>
      </c>
      <c r="C8">
        <v>4</v>
      </c>
      <c r="D8">
        <v>6</v>
      </c>
      <c r="E8">
        <v>8</v>
      </c>
      <c r="F8">
        <v>10</v>
      </c>
    </row>
    <row r="9" spans="1:18" x14ac:dyDescent="0.4">
      <c r="A9" t="s">
        <v>6</v>
      </c>
      <c r="B9">
        <v>-3.0000000000000001E-3</v>
      </c>
      <c r="C9">
        <v>-2.3E-2</v>
      </c>
      <c r="D9">
        <v>-4.3999999999999997E-2</v>
      </c>
      <c r="E9">
        <v>-6.4000000000000001E-2</v>
      </c>
      <c r="F9">
        <v>-8.4000000000000005E-2</v>
      </c>
    </row>
    <row r="10" spans="1:18" x14ac:dyDescent="0.4">
      <c r="A10" t="s">
        <v>7</v>
      </c>
      <c r="B10">
        <v>3.5999999999999997E-2</v>
      </c>
      <c r="C10">
        <v>5.5E-2</v>
      </c>
      <c r="D10">
        <v>7.3999999999999996E-2</v>
      </c>
      <c r="E10">
        <v>9.4E-2</v>
      </c>
      <c r="F10">
        <v>0.113</v>
      </c>
    </row>
    <row r="11" spans="1:18" x14ac:dyDescent="0.4">
      <c r="A11" t="s">
        <v>8</v>
      </c>
      <c r="B11">
        <f>(B9-B10)/2</f>
        <v>-1.95E-2</v>
      </c>
      <c r="C11">
        <f t="shared" ref="C11:F11" si="3">(C9-C10)/2</f>
        <v>-3.9E-2</v>
      </c>
      <c r="D11">
        <f t="shared" si="3"/>
        <v>-5.8999999999999997E-2</v>
      </c>
      <c r="E11">
        <f t="shared" si="3"/>
        <v>-7.9000000000000001E-2</v>
      </c>
      <c r="F11">
        <f t="shared" si="3"/>
        <v>-9.8500000000000004E-2</v>
      </c>
    </row>
    <row r="13" spans="1:18" x14ac:dyDescent="0.4">
      <c r="A13" t="s">
        <v>9</v>
      </c>
      <c r="B13">
        <v>414</v>
      </c>
      <c r="C13">
        <v>625</v>
      </c>
      <c r="D13">
        <v>803</v>
      </c>
      <c r="E13">
        <v>1024</v>
      </c>
    </row>
    <row r="14" spans="1:18" x14ac:dyDescent="0.4">
      <c r="A14" t="s">
        <v>6</v>
      </c>
      <c r="B14">
        <v>-0.34</v>
      </c>
      <c r="C14">
        <v>-5.1999999999999998E-2</v>
      </c>
      <c r="D14">
        <v>-0.67</v>
      </c>
      <c r="E14">
        <v>-8.6999999999999994E-2</v>
      </c>
    </row>
    <row r="15" spans="1:18" x14ac:dyDescent="0.4">
      <c r="A15" t="s">
        <v>7</v>
      </c>
      <c r="B15">
        <v>0.46</v>
      </c>
      <c r="C15">
        <v>6.5000000000000002E-2</v>
      </c>
      <c r="D15">
        <v>8.7999999999999995E-2</v>
      </c>
      <c r="E15">
        <v>0.113</v>
      </c>
    </row>
    <row r="16" spans="1:18" x14ac:dyDescent="0.4">
      <c r="A16" t="s">
        <v>8</v>
      </c>
      <c r="B16">
        <f>(B14-B15)/2</f>
        <v>-0.4</v>
      </c>
      <c r="C16">
        <f t="shared" ref="C16" si="4">(C14-C15)/2</f>
        <v>-5.8499999999999996E-2</v>
      </c>
      <c r="D16">
        <f t="shared" ref="D16" si="5">(D14-D15)/2</f>
        <v>-0.379</v>
      </c>
      <c r="E16">
        <f t="shared" ref="E16" si="6">(E14-E15)/2</f>
        <v>-0.1</v>
      </c>
    </row>
    <row r="18" spans="1:8" x14ac:dyDescent="0.4">
      <c r="A18" t="s">
        <v>0</v>
      </c>
      <c r="B18">
        <v>300</v>
      </c>
      <c r="C18">
        <v>310</v>
      </c>
      <c r="D18">
        <v>320</v>
      </c>
      <c r="E18">
        <v>330</v>
      </c>
      <c r="F18">
        <v>340</v>
      </c>
      <c r="G18">
        <v>350</v>
      </c>
      <c r="H18">
        <v>360</v>
      </c>
    </row>
    <row r="19" spans="1:8" x14ac:dyDescent="0.4">
      <c r="A19" t="s">
        <v>6</v>
      </c>
      <c r="B19">
        <v>-8.6999999999999994E-2</v>
      </c>
      <c r="C19">
        <v>-9.2999999999999999E-2</v>
      </c>
      <c r="D19">
        <v>-9.4E-2</v>
      </c>
      <c r="E19">
        <v>-9.4E-2</v>
      </c>
      <c r="F19">
        <v>-9.7000000000000003E-2</v>
      </c>
      <c r="G19">
        <v>-0.104</v>
      </c>
      <c r="H19">
        <v>-0.112</v>
      </c>
    </row>
    <row r="20" spans="1:8" x14ac:dyDescent="0.4">
      <c r="A20" t="s">
        <v>7</v>
      </c>
      <c r="B20">
        <v>0.113</v>
      </c>
      <c r="C20">
        <v>0.106</v>
      </c>
      <c r="D20">
        <v>0.105</v>
      </c>
      <c r="E20">
        <v>0.10199999999999999</v>
      </c>
      <c r="F20">
        <v>9.7000000000000003E-2</v>
      </c>
      <c r="G20">
        <v>8.7999999999999995E-2</v>
      </c>
      <c r="H20">
        <v>0.08</v>
      </c>
    </row>
    <row r="21" spans="1:8" x14ac:dyDescent="0.4">
      <c r="A21" t="s">
        <v>8</v>
      </c>
      <c r="B21">
        <f>(B19-B20)/2</f>
        <v>-0.1</v>
      </c>
      <c r="C21">
        <f t="shared" ref="C21" si="7">(C19-C20)/2</f>
        <v>-9.9500000000000005E-2</v>
      </c>
      <c r="D21">
        <f t="shared" ref="D21" si="8">(D19-D20)/2</f>
        <v>-9.9500000000000005E-2</v>
      </c>
      <c r="E21">
        <f t="shared" ref="E21" si="9">(E19-E20)/2</f>
        <v>-9.8000000000000004E-2</v>
      </c>
      <c r="F21">
        <f t="shared" ref="F21" si="10">(F19-F20)/2</f>
        <v>-9.7000000000000003E-2</v>
      </c>
      <c r="G21">
        <f>(G19-G20)/2</f>
        <v>-9.6000000000000002E-2</v>
      </c>
      <c r="H21">
        <f t="shared" ref="H21" si="11">(H19-H20)/2</f>
        <v>-9.6000000000000002E-2</v>
      </c>
    </row>
    <row r="22" spans="1:8" x14ac:dyDescent="0.4">
      <c r="A22" t="s">
        <v>17</v>
      </c>
      <c r="B22" s="1">
        <f>(B21*$P$2)/($M$2*10*10^-3)</f>
        <v>-19.801980198019798</v>
      </c>
      <c r="C22" s="1">
        <f t="shared" ref="C22:H22" si="12">(C21*$P$2)/($M$2*10*10^-3)</f>
        <v>-19.702970297029701</v>
      </c>
      <c r="D22" s="1">
        <f t="shared" si="12"/>
        <v>-19.702970297029701</v>
      </c>
      <c r="E22" s="1">
        <f t="shared" si="12"/>
        <v>-19.405940594059405</v>
      </c>
      <c r="F22" s="1">
        <f t="shared" si="12"/>
        <v>-19.207920792079204</v>
      </c>
      <c r="G22" s="1">
        <f t="shared" si="12"/>
        <v>-19.009900990099009</v>
      </c>
      <c r="H22" s="1">
        <f t="shared" si="12"/>
        <v>-19.009900990099009</v>
      </c>
    </row>
    <row r="23" spans="1:8" x14ac:dyDescent="0.4">
      <c r="A23" t="s">
        <v>18</v>
      </c>
      <c r="B23">
        <f>$Q$2/($R$2*B22)</f>
        <v>6.0832868194231834E+17</v>
      </c>
      <c r="C23">
        <f t="shared" ref="C23:H23" si="13">$Q$2/($R$2*C22)</f>
        <v>6.1138560999227955E+17</v>
      </c>
      <c r="D23">
        <f t="shared" si="13"/>
        <v>6.1138560999227955E+17</v>
      </c>
      <c r="E23">
        <f t="shared" si="13"/>
        <v>6.2074355300236544E+17</v>
      </c>
      <c r="F23">
        <f t="shared" si="13"/>
        <v>6.2714297107455501E+17</v>
      </c>
      <c r="G23">
        <f t="shared" si="13"/>
        <v>6.3367571035658138E+17</v>
      </c>
      <c r="H23">
        <f t="shared" si="13"/>
        <v>6.3367571035658138E+17</v>
      </c>
    </row>
    <row r="24" spans="1:8" x14ac:dyDescent="0.4">
      <c r="A24" t="s">
        <v>19</v>
      </c>
      <c r="B24" s="1">
        <f>B4/($R$2*B23)</f>
        <v>-1.354954798707915E-2</v>
      </c>
      <c r="C24" s="1">
        <f>B7/($R$2*C23)</f>
        <v>-1.3481800247143757E-2</v>
      </c>
      <c r="D24" s="1">
        <f>E7/($R$2*D23)</f>
        <v>-1.1611352284927413E-2</v>
      </c>
      <c r="E24" s="1">
        <f>D4/($R$2*E23)</f>
        <v>-1.1436306773094337E-2</v>
      </c>
      <c r="F24" s="1">
        <f>F4/($R$2*F23)</f>
        <v>-1.1021725297700208E-2</v>
      </c>
      <c r="G24" s="1">
        <f>H4/($R$2*G23)</f>
        <v>-9.7915221737179241E-3</v>
      </c>
      <c r="H24" s="1">
        <f>J4/($R$2*H23)</f>
        <v>-9.2112838226827871E-3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Мухаммет Суханкулиев</dc:creator>
  <cp:lastModifiedBy>Суханкулиев Мухаммет</cp:lastModifiedBy>
  <dcterms:created xsi:type="dcterms:W3CDTF">2015-06-05T18:19:34Z</dcterms:created>
  <dcterms:modified xsi:type="dcterms:W3CDTF">2024-12-19T21:04:50Z</dcterms:modified>
</cp:coreProperties>
</file>