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Документы\Учеба\2 kurs\4th sem\Физика\ЛР4.02\"/>
    </mc:Choice>
  </mc:AlternateContent>
  <xr:revisionPtr revIDLastSave="0" documentId="13_ncr:1_{46EC6EE1-4CE0-43F5-8700-F2384F7C28B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" i="1" l="1"/>
  <c r="S7" i="1" a="1"/>
  <c r="S7" i="1" s="1"/>
  <c r="R6" i="1" a="1"/>
  <c r="R6" i="1" s="1"/>
  <c r="T6" i="1" a="1"/>
  <c r="T6" i="1" s="1"/>
  <c r="S6" i="1"/>
  <c r="R3" i="1" a="1"/>
  <c r="R3" i="1" s="1"/>
  <c r="S3" i="1" s="1"/>
  <c r="R4" i="1" a="1"/>
  <c r="R4" i="1" s="1"/>
  <c r="J16" i="1"/>
  <c r="K15" i="1"/>
  <c r="L15" i="1"/>
  <c r="M15" i="1"/>
  <c r="N15" i="1"/>
  <c r="O15" i="1"/>
  <c r="J15" i="1"/>
  <c r="P2" i="1"/>
  <c r="K14" i="1"/>
  <c r="L14" i="1"/>
  <c r="M14" i="1"/>
  <c r="N14" i="1"/>
  <c r="O14" i="1"/>
  <c r="J14" i="1"/>
  <c r="K13" i="1"/>
  <c r="L13" i="1"/>
  <c r="M13" i="1"/>
  <c r="N13" i="1"/>
  <c r="O13" i="1"/>
  <c r="J13" i="1"/>
  <c r="K12" i="1"/>
  <c r="L12" i="1"/>
  <c r="M12" i="1"/>
  <c r="N12" i="1"/>
  <c r="O12" i="1"/>
  <c r="J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<sst xmlns="http://schemas.openxmlformats.org/spreadsheetml/2006/main" count="27" uniqueCount="23">
  <si>
    <t>X_0, mm</t>
  </si>
  <si>
    <t>X_E, mm</t>
  </si>
  <si>
    <t>x_1, mm</t>
  </si>
  <si>
    <t>x_2, mm</t>
  </si>
  <si>
    <t>x_3, mm</t>
  </si>
  <si>
    <t>x_4, mm</t>
  </si>
  <si>
    <t>x_5, mm</t>
  </si>
  <si>
    <t>x_6, mm</t>
  </si>
  <si>
    <t>x_7, mm</t>
  </si>
  <si>
    <t>x_8, mm</t>
  </si>
  <si>
    <t>x_9, mm</t>
  </si>
  <si>
    <t>x_10, mm</t>
  </si>
  <si>
    <t>L, mm</t>
  </si>
  <si>
    <t>94,5 см</t>
  </si>
  <si>
    <t>113,5 см</t>
  </si>
  <si>
    <t>10 см</t>
  </si>
  <si>
    <t>K</t>
  </si>
  <si>
    <t>&lt;d&gt;</t>
  </si>
  <si>
    <t>d</t>
  </si>
  <si>
    <t>lambda</t>
  </si>
  <si>
    <t>delta K</t>
  </si>
  <si>
    <t>deltax</t>
  </si>
  <si>
    <t>deltaL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</si>
</sst>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i/>
      <sz val="12"/>
      <color rgb="FF000000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/>
    <xf numFmtId="0" fontId="4" fillId="0" borderId="8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∆x(L)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0"/>
            <c:backward val="20"/>
            <c:dispRSqr val="0"/>
            <c:dispEq val="1"/>
            <c:trendlineLbl>
              <c:layout>
                <c:manualLayout>
                  <c:x val="-3.7512904636920384E-2"/>
                  <c:y val="9.26319101562243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Лист1!$J$12:$O$12</c:f>
              <c:numCache>
                <c:formatCode>General</c:formatCode>
                <c:ptCount val="6"/>
                <c:pt idx="0">
                  <c:v>1035</c:v>
                </c:pt>
                <c:pt idx="1">
                  <c:v>985</c:v>
                </c:pt>
                <c:pt idx="2">
                  <c:v>935</c:v>
                </c:pt>
                <c:pt idx="3">
                  <c:v>885</c:v>
                </c:pt>
                <c:pt idx="4">
                  <c:v>835</c:v>
                </c:pt>
                <c:pt idx="5">
                  <c:v>785</c:v>
                </c:pt>
              </c:numCache>
            </c:numRef>
          </c:xVal>
          <c:yVal>
            <c:numRef>
              <c:f>Лист1!$J$13:$O$13</c:f>
              <c:numCache>
                <c:formatCode>General</c:formatCode>
                <c:ptCount val="6"/>
                <c:pt idx="0">
                  <c:v>3</c:v>
                </c:pt>
                <c:pt idx="1">
                  <c:v>2.8</c:v>
                </c:pt>
                <c:pt idx="2">
                  <c:v>2.6</c:v>
                </c:pt>
                <c:pt idx="3">
                  <c:v>2.5</c:v>
                </c:pt>
                <c:pt idx="4">
                  <c:v>2.2999999999999998</c:v>
                </c:pt>
                <c:pt idx="5">
                  <c:v>2.25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A0-4F6A-87D0-B711BC685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560800"/>
        <c:axId val="459567520"/>
      </c:scatterChart>
      <c:valAx>
        <c:axId val="459560800"/>
        <c:scaling>
          <c:orientation val="minMax"/>
          <c:max val="1070"/>
          <c:min val="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L</a:t>
                </a:r>
                <a:r>
                  <a:rPr lang="ru-RU" b="1" i="1"/>
                  <a:t>, мм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567520"/>
        <c:crosses val="autoZero"/>
        <c:crossBetween val="midCat"/>
      </c:valAx>
      <c:valAx>
        <c:axId val="459567520"/>
        <c:scaling>
          <c:orientation val="minMax"/>
          <c:max val="3.15"/>
          <c:min val="2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baseline="0">
                    <a:effectLst/>
                  </a:rPr>
                  <a:t>∆</a:t>
                </a:r>
                <a:r>
                  <a:rPr lang="en-US" sz="1000" b="1" i="0" u="none" strike="noStrike" baseline="0">
                    <a:effectLst/>
                  </a:rPr>
                  <a:t>𝒙, </a:t>
                </a:r>
                <a:r>
                  <a:rPr lang="ru-RU" sz="1000" b="1" i="0" u="none" strike="noStrike" baseline="0">
                    <a:effectLst/>
                  </a:rPr>
                  <a:t>мм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956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chart" Target="../charts/chart1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142875</xdr:colOff>
      <xdr:row>1</xdr:row>
      <xdr:rowOff>161925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AE0DC242-286C-B7A6-647D-834B87DFA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142875</xdr:colOff>
      <xdr:row>2</xdr:row>
      <xdr:rowOff>161925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084AA73-0974-6990-4721-D66BDE0CA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005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142875</xdr:colOff>
      <xdr:row>3</xdr:row>
      <xdr:rowOff>161925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F2A2A305-3F99-8267-559F-21C71297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007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142875</xdr:colOff>
      <xdr:row>4</xdr:row>
      <xdr:rowOff>161925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87A5AE98-0B1D-D26F-0240-F0A8ED198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01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142875</xdr:colOff>
      <xdr:row>5</xdr:row>
      <xdr:rowOff>161925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760973C0-043E-9EC2-7A19-DBE2024D0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01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142875</xdr:colOff>
      <xdr:row>6</xdr:row>
      <xdr:rowOff>161925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EAC8EB99-0593-E46A-32F8-BE6CF49BF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015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142875</xdr:colOff>
      <xdr:row>7</xdr:row>
      <xdr:rowOff>161925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56EAFC29-9741-85AA-1B60-FB34B6BD1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0017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142875</xdr:colOff>
      <xdr:row>8</xdr:row>
      <xdr:rowOff>161925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1067F8D-5B1F-4152-9900-7EE0E6E85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02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142875</xdr:colOff>
      <xdr:row>9</xdr:row>
      <xdr:rowOff>161925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516B0C07-0CE7-C31A-2609-092D55609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002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209550</xdr:colOff>
      <xdr:row>10</xdr:row>
      <xdr:rowOff>161925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88173519-66BE-C40A-710F-F2A74A512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76200</xdr:colOff>
      <xdr:row>11</xdr:row>
      <xdr:rowOff>161925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6B200EB4-566B-EE29-C203-B03A96A86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00275"/>
          <a:ext cx="762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180975</xdr:colOff>
      <xdr:row>12</xdr:row>
      <xdr:rowOff>180975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E7899E99-636A-72A7-AF5B-CB47F394D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03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462642</xdr:colOff>
      <xdr:row>16</xdr:row>
      <xdr:rowOff>167367</xdr:rowOff>
    </xdr:from>
    <xdr:to>
      <xdr:col>14</xdr:col>
      <xdr:colOff>157842</xdr:colOff>
      <xdr:row>31</xdr:row>
      <xdr:rowOff>55789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9A533E79-E566-E7D7-140E-EF24ADE79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V6" sqref="V6"/>
    </sheetView>
  </sheetViews>
  <sheetFormatPr defaultRowHeight="15" x14ac:dyDescent="0.25"/>
  <cols>
    <col min="10" max="10" width="12" bestFit="1" customWidth="1"/>
    <col min="16" max="16" width="11" bestFit="1" customWidth="1"/>
    <col min="18" max="18" width="18.28515625" customWidth="1"/>
    <col min="19" max="19" width="14.7109375" bestFit="1" customWidth="1"/>
    <col min="20" max="20" width="10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I1" s="8">
        <v>1135</v>
      </c>
      <c r="J1" s="9">
        <v>100</v>
      </c>
      <c r="K1" s="9">
        <v>150</v>
      </c>
      <c r="L1" s="9">
        <v>200</v>
      </c>
      <c r="M1" s="9">
        <v>250</v>
      </c>
      <c r="N1" s="9">
        <v>300</v>
      </c>
      <c r="O1" s="9">
        <v>350</v>
      </c>
      <c r="P1" t="s">
        <v>19</v>
      </c>
    </row>
    <row r="2" spans="1:22" ht="15.75" thickBot="1" x14ac:dyDescent="0.3">
      <c r="A2" s="1" t="s">
        <v>2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3">
        <v>3.5</v>
      </c>
      <c r="I2" s="5"/>
      <c r="J2" s="6">
        <v>4</v>
      </c>
      <c r="K2" s="6">
        <v>4</v>
      </c>
      <c r="L2" s="6">
        <v>4</v>
      </c>
      <c r="M2" s="6">
        <v>4</v>
      </c>
      <c r="N2" s="7">
        <v>4</v>
      </c>
      <c r="O2" s="7">
        <v>3.5</v>
      </c>
      <c r="P2">
        <f>632.82*10^-6</f>
        <v>6.3281999999999998E-4</v>
      </c>
    </row>
    <row r="3" spans="1:22" ht="15.75" thickBot="1" x14ac:dyDescent="0.3">
      <c r="A3" s="1" t="s">
        <v>3</v>
      </c>
      <c r="B3" s="2">
        <v>8</v>
      </c>
      <c r="C3" s="2">
        <v>7</v>
      </c>
      <c r="D3" s="2">
        <v>7</v>
      </c>
      <c r="E3" s="2">
        <v>6</v>
      </c>
      <c r="F3" s="2">
        <v>6</v>
      </c>
      <c r="G3" s="3">
        <v>6</v>
      </c>
      <c r="I3" s="5"/>
      <c r="J3" s="6">
        <v>8</v>
      </c>
      <c r="K3" s="6">
        <v>7</v>
      </c>
      <c r="L3" s="6">
        <v>7</v>
      </c>
      <c r="M3" s="6">
        <v>6</v>
      </c>
      <c r="N3" s="7">
        <v>6</v>
      </c>
      <c r="O3" s="7">
        <v>6</v>
      </c>
      <c r="Q3" t="s">
        <v>20</v>
      </c>
      <c r="R3" cm="1">
        <f t="array" ref="R3">SUMPRODUCT((J13:O13-(0.00306*J12:O12-0.207))^2)</f>
        <v>9.8980600000000488E-3</v>
      </c>
      <c r="S3" s="12">
        <f>SQRT(R3/R4)</f>
        <v>2.3782418476080841E-4</v>
      </c>
    </row>
    <row r="4" spans="1:22" ht="15.75" thickBot="1" x14ac:dyDescent="0.3">
      <c r="A4" s="1" t="s">
        <v>4</v>
      </c>
      <c r="B4" s="2">
        <v>11</v>
      </c>
      <c r="C4" s="2">
        <v>11</v>
      </c>
      <c r="D4" s="2">
        <v>10</v>
      </c>
      <c r="E4" s="2">
        <v>9</v>
      </c>
      <c r="F4" s="2">
        <v>9</v>
      </c>
      <c r="G4" s="3">
        <v>8</v>
      </c>
      <c r="I4" s="5"/>
      <c r="J4" s="6">
        <v>11</v>
      </c>
      <c r="K4" s="6">
        <v>11</v>
      </c>
      <c r="L4" s="6">
        <v>10</v>
      </c>
      <c r="M4" s="6">
        <v>9</v>
      </c>
      <c r="N4" s="7">
        <v>9</v>
      </c>
      <c r="O4" s="7">
        <v>8</v>
      </c>
      <c r="R4" cm="1">
        <f t="array" ref="R4">(6-2)*SUMPRODUCT((J12:O12-AVERAGE(J12:O12))^2)</f>
        <v>175000</v>
      </c>
    </row>
    <row r="5" spans="1:22" ht="15.75" thickBot="1" x14ac:dyDescent="0.3">
      <c r="A5" s="1" t="s">
        <v>5</v>
      </c>
      <c r="B5" s="2">
        <v>14.5</v>
      </c>
      <c r="C5" s="2">
        <v>14</v>
      </c>
      <c r="D5" s="2">
        <v>13</v>
      </c>
      <c r="E5" s="2">
        <v>12</v>
      </c>
      <c r="F5" s="2">
        <v>12</v>
      </c>
      <c r="G5" s="4">
        <v>11</v>
      </c>
      <c r="I5" s="5"/>
      <c r="J5" s="6">
        <v>14.5</v>
      </c>
      <c r="K5" s="6">
        <v>14</v>
      </c>
      <c r="L5" s="6">
        <v>13</v>
      </c>
      <c r="M5" s="6">
        <v>12</v>
      </c>
      <c r="N5" s="7">
        <v>12</v>
      </c>
      <c r="O5" s="7">
        <v>11</v>
      </c>
    </row>
    <row r="6" spans="1:22" ht="15.75" thickBot="1" x14ac:dyDescent="0.3">
      <c r="A6" s="1" t="s">
        <v>6</v>
      </c>
      <c r="B6" s="2">
        <v>17</v>
      </c>
      <c r="C6" s="2">
        <v>16</v>
      </c>
      <c r="D6" s="2">
        <v>15</v>
      </c>
      <c r="E6" s="2">
        <v>15</v>
      </c>
      <c r="F6" s="2">
        <v>14</v>
      </c>
      <c r="G6" s="4">
        <v>14</v>
      </c>
      <c r="I6" s="5"/>
      <c r="J6" s="6">
        <v>17</v>
      </c>
      <c r="K6" s="6">
        <v>16</v>
      </c>
      <c r="L6" s="6">
        <v>15</v>
      </c>
      <c r="M6" s="6">
        <v>15</v>
      </c>
      <c r="N6" s="7">
        <v>14</v>
      </c>
      <c r="O6" s="7">
        <v>14</v>
      </c>
      <c r="R6" cm="1">
        <f t="array" ref="R6">SUMPRODUCT((Q17*J13:O13)^2)</f>
        <v>40.202500000000001</v>
      </c>
      <c r="S6">
        <f>0.00306^2</f>
        <v>9.3635999999999979E-6</v>
      </c>
      <c r="T6" cm="1">
        <f t="array" ref="T6">SUMPRODUCT((Q18*J12:O12)^2)</f>
        <v>501235000</v>
      </c>
      <c r="V6">
        <f>(SQRT(R6+S6*T6))/(S7)</f>
        <v>1.572592449361167E-3</v>
      </c>
    </row>
    <row r="7" spans="1:22" ht="15.75" thickBot="1" x14ac:dyDescent="0.3">
      <c r="A7" s="1" t="s">
        <v>7</v>
      </c>
      <c r="B7" s="2">
        <v>21</v>
      </c>
      <c r="C7" s="2">
        <v>20</v>
      </c>
      <c r="D7" s="2">
        <v>18</v>
      </c>
      <c r="E7" s="2">
        <v>17</v>
      </c>
      <c r="F7" s="2">
        <v>16.5</v>
      </c>
      <c r="G7" s="4">
        <v>16.5</v>
      </c>
      <c r="I7" s="5"/>
      <c r="J7" s="6">
        <v>21</v>
      </c>
      <c r="K7" s="6">
        <v>20</v>
      </c>
      <c r="L7" s="6">
        <v>18</v>
      </c>
      <c r="M7" s="6">
        <v>17</v>
      </c>
      <c r="N7" s="7">
        <v>16.5</v>
      </c>
      <c r="O7" s="7">
        <v>16.5</v>
      </c>
      <c r="S7" cm="1">
        <f t="array" ref="S7">SUMPRODUCT((J12:O12-AVERAGE(J12:O12))^2)</f>
        <v>43750</v>
      </c>
    </row>
    <row r="8" spans="1:22" ht="15.75" thickBot="1" x14ac:dyDescent="0.3">
      <c r="A8" s="1" t="s">
        <v>8</v>
      </c>
      <c r="B8" s="2">
        <v>24</v>
      </c>
      <c r="C8" s="2">
        <v>23</v>
      </c>
      <c r="D8" s="2">
        <v>22</v>
      </c>
      <c r="E8" s="2">
        <v>20</v>
      </c>
      <c r="F8" s="2">
        <v>19.5</v>
      </c>
      <c r="G8" s="4">
        <v>19.5</v>
      </c>
      <c r="I8" s="5"/>
      <c r="J8" s="6">
        <v>24</v>
      </c>
      <c r="K8" s="6">
        <v>23</v>
      </c>
      <c r="L8" s="6">
        <v>22</v>
      </c>
      <c r="M8" s="6">
        <v>20</v>
      </c>
      <c r="N8" s="7">
        <v>19.5</v>
      </c>
      <c r="O8" s="7">
        <v>19.5</v>
      </c>
    </row>
    <row r="9" spans="1:22" ht="15.75" thickBot="1" x14ac:dyDescent="0.3">
      <c r="A9" s="1" t="s">
        <v>9</v>
      </c>
      <c r="B9" s="2">
        <v>28</v>
      </c>
      <c r="C9" s="2">
        <v>26</v>
      </c>
      <c r="D9" s="2">
        <v>25</v>
      </c>
      <c r="E9" s="2">
        <v>23</v>
      </c>
      <c r="F9" s="2">
        <v>21</v>
      </c>
      <c r="G9" s="4">
        <v>21</v>
      </c>
      <c r="I9" s="5"/>
      <c r="J9" s="6">
        <v>28</v>
      </c>
      <c r="K9" s="6">
        <v>26</v>
      </c>
      <c r="L9" s="6">
        <v>25</v>
      </c>
      <c r="M9" s="6">
        <v>23</v>
      </c>
      <c r="N9" s="7">
        <v>21</v>
      </c>
      <c r="O9" s="7">
        <v>21</v>
      </c>
    </row>
    <row r="10" spans="1:22" ht="15.75" thickBot="1" x14ac:dyDescent="0.3">
      <c r="A10" s="1" t="s">
        <v>10</v>
      </c>
      <c r="B10" s="2">
        <v>31</v>
      </c>
      <c r="C10" s="2">
        <v>29</v>
      </c>
      <c r="D10" s="2">
        <v>27</v>
      </c>
      <c r="E10" s="2">
        <v>25</v>
      </c>
      <c r="F10" s="2">
        <v>24</v>
      </c>
      <c r="G10" s="3">
        <v>24</v>
      </c>
      <c r="I10" s="5"/>
      <c r="J10" s="7">
        <v>31</v>
      </c>
      <c r="K10" s="7">
        <v>29</v>
      </c>
      <c r="L10" s="7">
        <v>27</v>
      </c>
      <c r="M10" s="7">
        <v>25</v>
      </c>
      <c r="N10" s="7">
        <v>24</v>
      </c>
      <c r="O10" s="7">
        <v>24</v>
      </c>
    </row>
    <row r="11" spans="1:22" ht="15.75" thickBot="1" x14ac:dyDescent="0.3">
      <c r="A11" s="1" t="s">
        <v>11</v>
      </c>
      <c r="B11" s="2">
        <v>34</v>
      </c>
      <c r="C11" s="2">
        <v>32</v>
      </c>
      <c r="D11" s="2">
        <v>30</v>
      </c>
      <c r="E11" s="2">
        <v>29</v>
      </c>
      <c r="F11" s="2">
        <v>27</v>
      </c>
      <c r="G11" s="4">
        <v>26</v>
      </c>
      <c r="I11" s="5"/>
      <c r="J11" s="7">
        <v>34</v>
      </c>
      <c r="K11" s="7">
        <v>32</v>
      </c>
      <c r="L11" s="7">
        <v>30</v>
      </c>
      <c r="M11" s="7">
        <v>29</v>
      </c>
      <c r="N11" s="7">
        <v>27</v>
      </c>
      <c r="O11" s="7">
        <v>26</v>
      </c>
    </row>
    <row r="12" spans="1:22" ht="15.75" thickBot="1" x14ac:dyDescent="0.3">
      <c r="A12" s="1" t="s">
        <v>12</v>
      </c>
      <c r="B12" s="2"/>
      <c r="C12" s="2"/>
      <c r="D12" s="2"/>
      <c r="E12" s="2"/>
      <c r="F12" s="2"/>
      <c r="I12" s="5"/>
      <c r="J12" s="7">
        <f>$I$1-J1</f>
        <v>1035</v>
      </c>
      <c r="K12" s="7">
        <f t="shared" ref="K12:O12" si="0">$I$1-K1</f>
        <v>985</v>
      </c>
      <c r="L12" s="7">
        <f t="shared" si="0"/>
        <v>935</v>
      </c>
      <c r="M12" s="7">
        <f t="shared" si="0"/>
        <v>885</v>
      </c>
      <c r="N12" s="7">
        <f t="shared" si="0"/>
        <v>835</v>
      </c>
      <c r="O12" s="7">
        <f t="shared" si="0"/>
        <v>785</v>
      </c>
      <c r="P12" s="11"/>
    </row>
    <row r="13" spans="1:22" x14ac:dyDescent="0.25">
      <c r="A13">
        <v>0</v>
      </c>
      <c r="B13" t="s">
        <v>15</v>
      </c>
      <c r="C13" t="s">
        <v>13</v>
      </c>
      <c r="D13" t="s">
        <v>14</v>
      </c>
      <c r="J13">
        <f>(J11-J2)/10</f>
        <v>3</v>
      </c>
      <c r="K13">
        <f t="shared" ref="K13:O13" si="1">(K11-K2)/10</f>
        <v>2.8</v>
      </c>
      <c r="L13">
        <f t="shared" si="1"/>
        <v>2.6</v>
      </c>
      <c r="M13">
        <f t="shared" si="1"/>
        <v>2.5</v>
      </c>
      <c r="N13">
        <f t="shared" si="1"/>
        <v>2.2999999999999998</v>
      </c>
      <c r="O13">
        <f t="shared" si="1"/>
        <v>2.25</v>
      </c>
    </row>
    <row r="14" spans="1:22" x14ac:dyDescent="0.25">
      <c r="B14">
        <v>15</v>
      </c>
      <c r="I14" s="10" t="s">
        <v>16</v>
      </c>
      <c r="J14">
        <f>J13/J12</f>
        <v>2.8985507246376812E-3</v>
      </c>
      <c r="K14">
        <f t="shared" ref="K14:O14" si="2">K13/K12</f>
        <v>2.8426395939086294E-3</v>
      </c>
      <c r="L14">
        <f t="shared" si="2"/>
        <v>2.7807486631016044E-3</v>
      </c>
      <c r="M14">
        <f t="shared" si="2"/>
        <v>2.8248587570621469E-3</v>
      </c>
      <c r="N14">
        <f t="shared" si="2"/>
        <v>2.7544910179640716E-3</v>
      </c>
      <c r="O14">
        <f t="shared" si="2"/>
        <v>2.8662420382165603E-3</v>
      </c>
    </row>
    <row r="15" spans="1:22" x14ac:dyDescent="0.25">
      <c r="B15">
        <v>20</v>
      </c>
      <c r="I15" t="s">
        <v>18</v>
      </c>
      <c r="J15">
        <f>$P$2/J14</f>
        <v>0.21832289999999999</v>
      </c>
      <c r="K15">
        <f t="shared" ref="K15:O15" si="3">$P$2/K14</f>
        <v>0.2226170357142857</v>
      </c>
      <c r="L15">
        <f t="shared" si="3"/>
        <v>0.22757180769230767</v>
      </c>
      <c r="M15">
        <f t="shared" si="3"/>
        <v>0.22401827999999999</v>
      </c>
      <c r="N15">
        <f t="shared" si="3"/>
        <v>0.22974117391304349</v>
      </c>
      <c r="O15">
        <f t="shared" si="3"/>
        <v>0.22078386666666666</v>
      </c>
    </row>
    <row r="16" spans="1:22" x14ac:dyDescent="0.25">
      <c r="B16">
        <v>25</v>
      </c>
      <c r="I16" t="s">
        <v>17</v>
      </c>
      <c r="J16">
        <f>AVERAGE(J15:O15)</f>
        <v>0.2238425106643839</v>
      </c>
    </row>
    <row r="17" spans="2:17" x14ac:dyDescent="0.25">
      <c r="B17">
        <v>30</v>
      </c>
      <c r="P17" t="s">
        <v>21</v>
      </c>
      <c r="Q17">
        <v>1</v>
      </c>
    </row>
    <row r="18" spans="2:17" x14ac:dyDescent="0.25">
      <c r="B18">
        <v>35</v>
      </c>
      <c r="P18" t="s">
        <v>22</v>
      </c>
      <c r="Q18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Мухаммет Суханкулиев</dc:creator>
  <cp:lastModifiedBy>Суханкулиев Мухаммет</cp:lastModifiedBy>
  <dcterms:created xsi:type="dcterms:W3CDTF">2015-06-05T18:19:34Z</dcterms:created>
  <dcterms:modified xsi:type="dcterms:W3CDTF">2025-04-01T18:45:30Z</dcterms:modified>
</cp:coreProperties>
</file>