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Документы\Учеба\2 kurs\4th sem\Физика\лр5.01\"/>
    </mc:Choice>
  </mc:AlternateContent>
  <xr:revisionPtr revIDLastSave="0" documentId="13_ncr:1_{93FB17A6-1AC6-4F86-A3D4-1512B9BD09C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18" i="1"/>
  <c r="C18" i="1"/>
  <c r="B18" i="1"/>
  <c r="A1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<sst xmlns="http://schemas.openxmlformats.org/spreadsheetml/2006/main" count="2" uniqueCount="2">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</sst>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ru-RU"/>
              <a:t>_ист</a:t>
            </a:r>
            <a:r>
              <a:rPr lang="en-US"/>
              <a:t>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"/>
            <c:backward val="75"/>
            <c:dispRSqr val="0"/>
            <c:dispEq val="0"/>
          </c:trendline>
          <c:xVal>
            <c:numRef>
              <c:f>Лист1!$F$2:$F$17</c:f>
              <c:numCache>
                <c:formatCode>General</c:formatCode>
                <c:ptCount val="16"/>
                <c:pt idx="0">
                  <c:v>1364.5297448730576</c:v>
                </c:pt>
                <c:pt idx="1">
                  <c:v>1373.5018456085318</c:v>
                </c:pt>
                <c:pt idx="2">
                  <c:v>1459.0399241110786</c:v>
                </c:pt>
                <c:pt idx="3">
                  <c:v>1526.6525336895786</c:v>
                </c:pt>
                <c:pt idx="4">
                  <c:v>1583.9194953231258</c:v>
                </c:pt>
                <c:pt idx="5">
                  <c:v>1635.1074776319231</c:v>
                </c:pt>
                <c:pt idx="6">
                  <c:v>1641.834687748061</c:v>
                </c:pt>
                <c:pt idx="7">
                  <c:v>1696.0825795922874</c:v>
                </c:pt>
                <c:pt idx="8">
                  <c:v>1753.0243278067278</c:v>
                </c:pt>
                <c:pt idx="9">
                  <c:v>1798.4746481152815</c:v>
                </c:pt>
                <c:pt idx="10">
                  <c:v>1842.7522610695823</c:v>
                </c:pt>
                <c:pt idx="11">
                  <c:v>1885.2172062420377</c:v>
                </c:pt>
                <c:pt idx="12">
                  <c:v>1927.3965497223962</c:v>
                </c:pt>
                <c:pt idx="13">
                  <c:v>1967.2957576883289</c:v>
                </c:pt>
                <c:pt idx="14">
                  <c:v>2006.0098424030025</c:v>
                </c:pt>
                <c:pt idx="15">
                  <c:v>2008.9365556176838</c:v>
                </c:pt>
              </c:numCache>
            </c:numRef>
          </c:xVal>
          <c:yVal>
            <c:numRef>
              <c:f>Лист1!$G$2:$G$17</c:f>
              <c:numCache>
                <c:formatCode>General</c:formatCode>
                <c:ptCount val="16"/>
                <c:pt idx="0">
                  <c:v>0.95790000000000008</c:v>
                </c:pt>
                <c:pt idx="1">
                  <c:v>0.94689000000000001</c:v>
                </c:pt>
                <c:pt idx="2">
                  <c:v>1.10175</c:v>
                </c:pt>
                <c:pt idx="3">
                  <c:v>1.22</c:v>
                </c:pt>
                <c:pt idx="4">
                  <c:v>1.407</c:v>
                </c:pt>
                <c:pt idx="5">
                  <c:v>1.5076800000000001</c:v>
                </c:pt>
                <c:pt idx="6">
                  <c:v>1.5624</c:v>
                </c:pt>
                <c:pt idx="7">
                  <c:v>1.7171000000000001</c:v>
                </c:pt>
                <c:pt idx="8">
                  <c:v>1.9232799999999999</c:v>
                </c:pt>
                <c:pt idx="9">
                  <c:v>2.1271799999999996</c:v>
                </c:pt>
                <c:pt idx="10">
                  <c:v>2.3014399999999999</c:v>
                </c:pt>
                <c:pt idx="11">
                  <c:v>2.4892000000000003</c:v>
                </c:pt>
                <c:pt idx="12">
                  <c:v>2.6753999999999998</c:v>
                </c:pt>
                <c:pt idx="13">
                  <c:v>2.8807800000000001</c:v>
                </c:pt>
                <c:pt idx="14">
                  <c:v>3.0872000000000002</c:v>
                </c:pt>
                <c:pt idx="15">
                  <c:v>3.1122000000000005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7-4517-8353-18B86483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94351"/>
        <c:axId val="1559500591"/>
      </c:scatterChart>
      <c:valAx>
        <c:axId val="1559494351"/>
        <c:scaling>
          <c:orientation val="minMax"/>
          <c:max val="2100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500591"/>
        <c:crosses val="autoZero"/>
        <c:crossBetween val="midCat"/>
      </c:valAx>
      <c:valAx>
        <c:axId val="155950059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</a:t>
                </a:r>
                <a:r>
                  <a:rPr lang="ru-RU"/>
                  <a:t>ист, 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49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A_T(T)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75"/>
            <c:backward val="75"/>
            <c:dispRSqr val="0"/>
            <c:dispEq val="0"/>
          </c:trendline>
          <c:xVal>
            <c:numRef>
              <c:f>Лист1!$F$2:$F$17</c:f>
              <c:numCache>
                <c:formatCode>General</c:formatCode>
                <c:ptCount val="16"/>
                <c:pt idx="0">
                  <c:v>1364.5297448730576</c:v>
                </c:pt>
                <c:pt idx="1">
                  <c:v>1373.5018456085318</c:v>
                </c:pt>
                <c:pt idx="2">
                  <c:v>1459.0399241110786</c:v>
                </c:pt>
                <c:pt idx="3">
                  <c:v>1526.6525336895786</c:v>
                </c:pt>
                <c:pt idx="4">
                  <c:v>1583.9194953231258</c:v>
                </c:pt>
                <c:pt idx="5">
                  <c:v>1635.1074776319231</c:v>
                </c:pt>
                <c:pt idx="6">
                  <c:v>1641.834687748061</c:v>
                </c:pt>
                <c:pt idx="7">
                  <c:v>1696.0825795922874</c:v>
                </c:pt>
                <c:pt idx="8">
                  <c:v>1753.0243278067278</c:v>
                </c:pt>
                <c:pt idx="9">
                  <c:v>1798.4746481152815</c:v>
                </c:pt>
                <c:pt idx="10">
                  <c:v>1842.7522610695823</c:v>
                </c:pt>
                <c:pt idx="11">
                  <c:v>1885.2172062420377</c:v>
                </c:pt>
                <c:pt idx="12">
                  <c:v>1927.3965497223962</c:v>
                </c:pt>
                <c:pt idx="13">
                  <c:v>1967.2957576883289</c:v>
                </c:pt>
                <c:pt idx="14">
                  <c:v>2006.0098424030025</c:v>
                </c:pt>
                <c:pt idx="15">
                  <c:v>2008.9365556176838</c:v>
                </c:pt>
              </c:numCache>
            </c:numRef>
          </c:xVal>
          <c:yVal>
            <c:numRef>
              <c:f>Лист1!$H$2:$H$17</c:f>
              <c:numCache>
                <c:formatCode>General</c:formatCode>
                <c:ptCount val="16"/>
                <c:pt idx="0">
                  <c:v>0.36656596775055744</c:v>
                </c:pt>
                <c:pt idx="1">
                  <c:v>0.35297710616091404</c:v>
                </c:pt>
                <c:pt idx="2">
                  <c:v>0.32253611732867399</c:v>
                </c:pt>
                <c:pt idx="3">
                  <c:v>0.29796346562692422</c:v>
                </c:pt>
                <c:pt idx="4">
                  <c:v>0.29656894890092006</c:v>
                </c:pt>
                <c:pt idx="5">
                  <c:v>0.27982592802172651</c:v>
                </c:pt>
                <c:pt idx="6">
                  <c:v>0.28525845128372462</c:v>
                </c:pt>
                <c:pt idx="7">
                  <c:v>0.27527806798848831</c:v>
                </c:pt>
                <c:pt idx="8">
                  <c:v>0.2701809600508614</c:v>
                </c:pt>
                <c:pt idx="9">
                  <c:v>0.26974348095731726</c:v>
                </c:pt>
                <c:pt idx="10">
                  <c:v>0.26478650275770205</c:v>
                </c:pt>
                <c:pt idx="11">
                  <c:v>0.26144371759748442</c:v>
                </c:pt>
                <c:pt idx="12">
                  <c:v>0.25719848817410995</c:v>
                </c:pt>
                <c:pt idx="13">
                  <c:v>0.25514993913844247</c:v>
                </c:pt>
                <c:pt idx="14">
                  <c:v>0.2529277758199529</c:v>
                </c:pt>
                <c:pt idx="15">
                  <c:v>0.25349337290253354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D-492C-A96D-2EDC85925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55951"/>
        <c:axId val="1559472751"/>
      </c:scatterChart>
      <c:valAx>
        <c:axId val="1559455951"/>
        <c:scaling>
          <c:orientation val="minMax"/>
          <c:max val="2100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472751"/>
        <c:crosses val="autoZero"/>
        <c:crossBetween val="midCat"/>
      </c:valAx>
      <c:valAx>
        <c:axId val="1559472751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945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117660</xdr:colOff>
      <xdr:row>7</xdr:row>
      <xdr:rowOff>113180</xdr:rowOff>
    </xdr:from>
    <xdr:to>
      <xdr:col>18</xdr:col>
      <xdr:colOff>453837</xdr:colOff>
      <xdr:row>21</xdr:row>
      <xdr:rowOff>32497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E65602-24A9-6AE5-BFF2-FC20AEC7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807554</xdr:colOff>
      <xdr:row>22</xdr:row>
      <xdr:rowOff>127552</xdr:rowOff>
    </xdr:from>
    <xdr:to>
      <xdr:col>14</xdr:col>
      <xdr:colOff>567359</xdr:colOff>
      <xdr:row>37</xdr:row>
      <xdr:rowOff>13252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9A78B8-4935-F534-322D-CAE4016D3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15" zoomScaleNormal="115" workbookViewId="0">
      <selection activeCell="R32" sqref="R32"/>
    </sheetView>
  </sheetViews>
  <sheetFormatPr defaultRowHeight="15" x14ac:dyDescent="0.25"/>
  <cols>
    <col min="1" max="1" width="13.28515625" customWidth="1"/>
    <col min="2" max="2" width="12.28515625" customWidth="1"/>
    <col min="3" max="3" width="15" customWidth="1"/>
    <col min="4" max="4" width="11.85546875" customWidth="1"/>
    <col min="5" max="7" width="12.140625" customWidth="1"/>
    <col min="8" max="8" width="13" customWidth="1"/>
    <col min="10" max="10" width="13.140625" bestFit="1" customWidth="1"/>
  </cols>
  <sheetData>
    <row r="1" spans="1:10" ht="36" customHeight="1" thickBot="1" x14ac:dyDescent="0.3">
      <c r="A1" s="1" t="e" vm="1">
        <v>#VALUE!</v>
      </c>
      <c r="B1" s="2" t="e" vm="2">
        <v>#VALUE!</v>
      </c>
      <c r="C1" s="2" t="e" vm="3">
        <v>#VALUE!</v>
      </c>
      <c r="D1" s="2" t="e" vm="4">
        <v>#VALUE!</v>
      </c>
      <c r="E1" s="2" t="e" vm="5">
        <v>#VALUE!</v>
      </c>
      <c r="F1" s="2" t="e" vm="6">
        <v>#VALUE!</v>
      </c>
      <c r="G1" s="2" t="e" vm="7">
        <v>#VALUE!</v>
      </c>
      <c r="H1" s="2" t="e" vm="8">
        <v>#VALUE!</v>
      </c>
      <c r="I1" t="s">
        <v>0</v>
      </c>
      <c r="J1" t="s">
        <v>1</v>
      </c>
    </row>
    <row r="2" spans="1:10" ht="15.75" thickBot="1" x14ac:dyDescent="0.3">
      <c r="A2" s="3">
        <v>186</v>
      </c>
      <c r="B2" s="5">
        <v>5.15</v>
      </c>
      <c r="C2" s="5">
        <v>5.0000000000000001E-3</v>
      </c>
      <c r="D2" s="5">
        <v>9.8000000000000004E-2</v>
      </c>
      <c r="E2" s="9">
        <f>C2/D2</f>
        <v>5.1020408163265307E-2</v>
      </c>
      <c r="F2" s="9">
        <f>$I$2/(LN(E2)-1.784)</f>
        <v>1364.5297448730576</v>
      </c>
      <c r="G2" s="9">
        <f>A2*10^-3*B2</f>
        <v>0.95790000000000008</v>
      </c>
      <c r="H2" s="10">
        <f>0.249*$J$2*G2/F2^4</f>
        <v>0.36656596775055744</v>
      </c>
      <c r="I2">
        <f>1.439*10^-2*(1/(0.94*10^-6)-1/(0.66*10^-6))</f>
        <v>-6494.5196647324274</v>
      </c>
      <c r="J2">
        <f>2000^4/3.003</f>
        <v>5328005328005.3281</v>
      </c>
    </row>
    <row r="3" spans="1:10" ht="15.75" thickBot="1" x14ac:dyDescent="0.3">
      <c r="A3">
        <v>189</v>
      </c>
      <c r="B3">
        <v>5.01</v>
      </c>
      <c r="C3">
        <v>4.0000000000000001E-3</v>
      </c>
      <c r="D3">
        <v>7.5999999999999998E-2</v>
      </c>
      <c r="E3" s="9">
        <f t="shared" ref="E3:E17" si="0">C3/D3</f>
        <v>5.2631578947368425E-2</v>
      </c>
      <c r="F3" s="9">
        <f t="shared" ref="F3:F18" si="1">$I$2/(LN(E3)-1.784)</f>
        <v>1373.5018456085318</v>
      </c>
      <c r="G3" s="9">
        <f t="shared" ref="G3:G18" si="2">A3*10^-3*B3</f>
        <v>0.94689000000000001</v>
      </c>
      <c r="H3" s="10">
        <f t="shared" ref="H3:H18" si="3">0.249*$J$2*G3/F3^4</f>
        <v>0.35297710616091404</v>
      </c>
    </row>
    <row r="4" spans="1:10" ht="15.75" thickBot="1" x14ac:dyDescent="0.3">
      <c r="A4" s="3">
        <v>195</v>
      </c>
      <c r="B4" s="5">
        <v>5.65</v>
      </c>
      <c r="C4" s="5">
        <v>0.01</v>
      </c>
      <c r="D4" s="5">
        <v>0.14399999999999999</v>
      </c>
      <c r="E4" s="9">
        <f t="shared" si="0"/>
        <v>6.9444444444444448E-2</v>
      </c>
      <c r="F4" s="9">
        <f t="shared" si="1"/>
        <v>1459.0399241110786</v>
      </c>
      <c r="G4" s="9">
        <f t="shared" si="2"/>
        <v>1.10175</v>
      </c>
      <c r="H4" s="10">
        <f t="shared" si="3"/>
        <v>0.32253611732867399</v>
      </c>
    </row>
    <row r="5" spans="1:10" ht="15.75" thickBot="1" x14ac:dyDescent="0.3">
      <c r="A5" s="3">
        <v>200</v>
      </c>
      <c r="B5" s="5">
        <v>6.1</v>
      </c>
      <c r="C5" s="5">
        <v>1.7000000000000001E-2</v>
      </c>
      <c r="D5" s="5">
        <v>0.20100000000000001</v>
      </c>
      <c r="E5" s="9">
        <f t="shared" si="0"/>
        <v>8.45771144278607E-2</v>
      </c>
      <c r="F5" s="9">
        <f t="shared" si="1"/>
        <v>1526.6525336895786</v>
      </c>
      <c r="G5" s="9">
        <f t="shared" si="2"/>
        <v>1.22</v>
      </c>
      <c r="H5" s="10">
        <f t="shared" si="3"/>
        <v>0.29796346562692422</v>
      </c>
    </row>
    <row r="6" spans="1:10" ht="15.75" thickBot="1" x14ac:dyDescent="0.3">
      <c r="A6" s="3">
        <v>210</v>
      </c>
      <c r="B6" s="5">
        <v>6.7</v>
      </c>
      <c r="C6" s="5">
        <v>2.9000000000000001E-2</v>
      </c>
      <c r="D6" s="5">
        <v>0.29399999999999998</v>
      </c>
      <c r="E6" s="9">
        <f t="shared" si="0"/>
        <v>9.8639455782312938E-2</v>
      </c>
      <c r="F6" s="9">
        <f t="shared" si="1"/>
        <v>1583.9194953231258</v>
      </c>
      <c r="G6" s="9">
        <f t="shared" si="2"/>
        <v>1.407</v>
      </c>
      <c r="H6" s="10">
        <f t="shared" si="3"/>
        <v>0.29656894890092006</v>
      </c>
    </row>
    <row r="7" spans="1:10" ht="15.75" thickBot="1" x14ac:dyDescent="0.3">
      <c r="A7">
        <v>216</v>
      </c>
      <c r="B7">
        <v>6.98</v>
      </c>
      <c r="C7">
        <v>3.5999999999999997E-2</v>
      </c>
      <c r="D7">
        <v>0.32100000000000001</v>
      </c>
      <c r="E7" s="9">
        <f t="shared" si="0"/>
        <v>0.11214953271028036</v>
      </c>
      <c r="F7" s="9">
        <f t="shared" si="1"/>
        <v>1635.1074776319231</v>
      </c>
      <c r="G7" s="9">
        <f t="shared" si="2"/>
        <v>1.5076800000000001</v>
      </c>
      <c r="H7" s="10">
        <f t="shared" si="3"/>
        <v>0.27982592802172651</v>
      </c>
    </row>
    <row r="8" spans="1:10" ht="15.75" thickBot="1" x14ac:dyDescent="0.3">
      <c r="A8" s="3">
        <v>217</v>
      </c>
      <c r="B8" s="5">
        <v>7.2</v>
      </c>
      <c r="C8" s="5">
        <v>4.3999999999999997E-2</v>
      </c>
      <c r="D8" s="5">
        <v>0.38600000000000001</v>
      </c>
      <c r="E8" s="9">
        <f t="shared" si="0"/>
        <v>0.11398963730569947</v>
      </c>
      <c r="F8" s="9">
        <f t="shared" si="1"/>
        <v>1641.834687748061</v>
      </c>
      <c r="G8" s="9">
        <f t="shared" si="2"/>
        <v>1.5624</v>
      </c>
      <c r="H8" s="10">
        <f t="shared" si="3"/>
        <v>0.28525845128372462</v>
      </c>
    </row>
    <row r="9" spans="1:10" ht="15.75" thickBot="1" x14ac:dyDescent="0.3">
      <c r="A9" s="3">
        <v>223</v>
      </c>
      <c r="B9" s="5">
        <v>7.7</v>
      </c>
      <c r="C9" s="5">
        <v>6.3E-2</v>
      </c>
      <c r="D9" s="5">
        <v>0.48699999999999999</v>
      </c>
      <c r="E9" s="9">
        <f t="shared" si="0"/>
        <v>0.12936344969199179</v>
      </c>
      <c r="F9" s="9">
        <f t="shared" si="1"/>
        <v>1696.0825795922874</v>
      </c>
      <c r="G9" s="9">
        <f t="shared" si="2"/>
        <v>1.7171000000000001</v>
      </c>
      <c r="H9" s="10">
        <f t="shared" si="3"/>
        <v>0.27527806798848831</v>
      </c>
    </row>
    <row r="10" spans="1:10" ht="15.75" thickBot="1" x14ac:dyDescent="0.3">
      <c r="A10" s="3">
        <v>232</v>
      </c>
      <c r="B10" s="5">
        <v>8.2899999999999991</v>
      </c>
      <c r="C10" s="5">
        <v>9.1999999999999998E-2</v>
      </c>
      <c r="D10" s="5">
        <v>0.628</v>
      </c>
      <c r="E10" s="9">
        <f t="shared" si="0"/>
        <v>0.1464968152866242</v>
      </c>
      <c r="F10" s="9">
        <f t="shared" si="1"/>
        <v>1753.0243278067278</v>
      </c>
      <c r="G10" s="9">
        <f t="shared" si="2"/>
        <v>1.9232799999999999</v>
      </c>
      <c r="H10" s="10">
        <f t="shared" si="3"/>
        <v>0.2701809600508614</v>
      </c>
    </row>
    <row r="11" spans="1:10" ht="15.75" thickBot="1" x14ac:dyDescent="0.3">
      <c r="A11" s="3">
        <v>242</v>
      </c>
      <c r="B11" s="5">
        <v>8.7899999999999991</v>
      </c>
      <c r="C11" s="5">
        <v>0.125</v>
      </c>
      <c r="D11" s="5">
        <v>0.77700000000000002</v>
      </c>
      <c r="E11" s="9">
        <f t="shared" si="0"/>
        <v>0.16087516087516088</v>
      </c>
      <c r="F11" s="9">
        <f t="shared" si="1"/>
        <v>1798.4746481152815</v>
      </c>
      <c r="G11" s="9">
        <f t="shared" si="2"/>
        <v>2.1271799999999996</v>
      </c>
      <c r="H11" s="10">
        <f t="shared" si="3"/>
        <v>0.26974348095731726</v>
      </c>
    </row>
    <row r="12" spans="1:10" ht="15.75" thickBot="1" x14ac:dyDescent="0.3">
      <c r="A12" s="3">
        <v>248</v>
      </c>
      <c r="B12" s="5">
        <v>9.2799999999999994</v>
      </c>
      <c r="C12" s="5">
        <v>0.16300000000000001</v>
      </c>
      <c r="D12" s="5">
        <v>0.92900000000000005</v>
      </c>
      <c r="E12" s="9">
        <f t="shared" si="0"/>
        <v>0.17545748116254037</v>
      </c>
      <c r="F12" s="9">
        <f t="shared" si="1"/>
        <v>1842.7522610695823</v>
      </c>
      <c r="G12" s="9">
        <f t="shared" si="2"/>
        <v>2.3014399999999999</v>
      </c>
      <c r="H12" s="10">
        <f t="shared" si="3"/>
        <v>0.26478650275770205</v>
      </c>
    </row>
    <row r="13" spans="1:10" ht="15.75" thickBot="1" x14ac:dyDescent="0.3">
      <c r="A13" s="3">
        <v>254</v>
      </c>
      <c r="B13" s="5">
        <v>9.8000000000000007</v>
      </c>
      <c r="C13" s="5">
        <v>0.20799999999999999</v>
      </c>
      <c r="D13" s="5">
        <v>1.095</v>
      </c>
      <c r="E13" s="9">
        <f t="shared" si="0"/>
        <v>0.18995433789954339</v>
      </c>
      <c r="F13" s="9">
        <f t="shared" si="1"/>
        <v>1885.2172062420377</v>
      </c>
      <c r="G13" s="9">
        <f t="shared" si="2"/>
        <v>2.4892000000000003</v>
      </c>
      <c r="H13" s="10">
        <f t="shared" si="3"/>
        <v>0.26144371759748442</v>
      </c>
    </row>
    <row r="14" spans="1:10" ht="15.75" thickBot="1" x14ac:dyDescent="0.3">
      <c r="A14" s="3">
        <v>260</v>
      </c>
      <c r="B14" s="5">
        <v>10.29</v>
      </c>
      <c r="C14" s="5">
        <v>0.26300000000000001</v>
      </c>
      <c r="D14" s="5">
        <v>1.284</v>
      </c>
      <c r="E14" s="9">
        <f t="shared" si="0"/>
        <v>0.20482866043613707</v>
      </c>
      <c r="F14" s="9">
        <f t="shared" si="1"/>
        <v>1927.3965497223962</v>
      </c>
      <c r="G14" s="9">
        <f t="shared" si="2"/>
        <v>2.6753999999999998</v>
      </c>
      <c r="H14" s="10">
        <f t="shared" si="3"/>
        <v>0.25719848817410995</v>
      </c>
    </row>
    <row r="15" spans="1:10" ht="16.5" thickBot="1" x14ac:dyDescent="0.3">
      <c r="A15" s="6">
        <v>266</v>
      </c>
      <c r="B15" s="4">
        <v>10.83</v>
      </c>
      <c r="C15" s="4">
        <v>0.32700000000000001</v>
      </c>
      <c r="D15" s="4">
        <v>1.4910000000000001</v>
      </c>
      <c r="E15" s="9">
        <f t="shared" si="0"/>
        <v>0.21931589537223339</v>
      </c>
      <c r="F15" s="9">
        <f t="shared" si="1"/>
        <v>1967.2957576883289</v>
      </c>
      <c r="G15" s="9">
        <f t="shared" si="2"/>
        <v>2.8807800000000001</v>
      </c>
      <c r="H15" s="10">
        <f t="shared" si="3"/>
        <v>0.25514993913844247</v>
      </c>
    </row>
    <row r="16" spans="1:10" ht="16.5" thickBot="1" x14ac:dyDescent="0.3">
      <c r="A16" s="6">
        <v>272</v>
      </c>
      <c r="B16" s="4">
        <v>11.35</v>
      </c>
      <c r="C16" s="4">
        <v>0.39900000000000002</v>
      </c>
      <c r="D16" s="4">
        <v>1.7070000000000001</v>
      </c>
      <c r="E16" s="9">
        <f t="shared" si="0"/>
        <v>0.23374340949033393</v>
      </c>
      <c r="F16" s="9">
        <f t="shared" si="1"/>
        <v>2006.0098424030025</v>
      </c>
      <c r="G16" s="9">
        <f t="shared" si="2"/>
        <v>3.0872000000000002</v>
      </c>
      <c r="H16" s="10">
        <f t="shared" si="3"/>
        <v>0.2529277758199529</v>
      </c>
    </row>
    <row r="17" spans="1:8" ht="16.5" thickBot="1" x14ac:dyDescent="0.3">
      <c r="A17" s="6">
        <v>273</v>
      </c>
      <c r="B17" s="4">
        <v>11.4</v>
      </c>
      <c r="C17" s="4">
        <v>0.40300000000000002</v>
      </c>
      <c r="D17" s="4">
        <v>1.716</v>
      </c>
      <c r="E17" s="9">
        <f t="shared" si="0"/>
        <v>0.23484848484848486</v>
      </c>
      <c r="F17" s="9">
        <f t="shared" si="1"/>
        <v>2008.9365556176838</v>
      </c>
      <c r="G17" s="9">
        <f t="shared" si="2"/>
        <v>3.1122000000000005</v>
      </c>
      <c r="H17" s="10">
        <f t="shared" si="3"/>
        <v>0.25349337290253354</v>
      </c>
    </row>
    <row r="18" spans="1:8" ht="15.75" thickBot="1" x14ac:dyDescent="0.3">
      <c r="A18">
        <f>+-2.5</f>
        <v>-2.5</v>
      </c>
      <c r="B18">
        <f>+-0.04</f>
        <v>-0.04</v>
      </c>
      <c r="C18">
        <f>+-0.001</f>
        <v>-1E-3</v>
      </c>
      <c r="D18">
        <f>+-0.001</f>
        <v>-1E-3</v>
      </c>
      <c r="E18" s="5"/>
      <c r="F18" s="7"/>
      <c r="G18" s="7"/>
      <c r="H1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Мухаммет Суханкулиев</dc:creator>
  <cp:lastModifiedBy>Суханкулиев Мухаммет</cp:lastModifiedBy>
  <dcterms:created xsi:type="dcterms:W3CDTF">2015-06-05T18:19:34Z</dcterms:created>
  <dcterms:modified xsi:type="dcterms:W3CDTF">2025-05-26T12:33:08Z</dcterms:modified>
</cp:coreProperties>
</file>