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540" yWindow="345" windowWidth="15090" windowHeight="15870"/>
  </bookViews>
  <sheets>
    <sheet name="ハードウェア" sheetId="1" r:id="rId1"/>
    <sheet name="サプライ" sheetId="5" r:id="rId2"/>
  </sheets>
  <calcPr calcId="144525"/>
</workbook>
</file>

<file path=xl/calcChain.xml><?xml version="1.0" encoding="utf-8"?>
<calcChain xmlns="http://schemas.openxmlformats.org/spreadsheetml/2006/main">
  <c r="H47" i="1" l="1"/>
  <c r="H43" i="5"/>
  <c r="H50" i="5"/>
  <c r="H49" i="5"/>
  <c r="J43" i="5" l="1"/>
  <c r="H41" i="5"/>
  <c r="J41" i="5" s="1"/>
  <c r="H40" i="5"/>
  <c r="J40" i="5" s="1"/>
  <c r="H39" i="5"/>
  <c r="J39" i="5" s="1"/>
  <c r="H38" i="5"/>
  <c r="J58" i="5" l="1"/>
  <c r="J38" i="5"/>
  <c r="J6" i="5"/>
  <c r="J41" i="1"/>
  <c r="J47" i="1"/>
  <c r="H38" i="1"/>
  <c r="H44" i="1"/>
  <c r="J44" i="1" s="1"/>
  <c r="J38" i="1"/>
  <c r="J6" i="1"/>
  <c r="J56" i="1"/>
  <c r="J50" i="1" l="1"/>
  <c r="I57" i="1" s="1"/>
</calcChain>
</file>

<file path=xl/comments1.xml><?xml version="1.0" encoding="utf-8"?>
<comments xmlns="http://schemas.openxmlformats.org/spreadsheetml/2006/main">
  <authors>
    <author>Jkoyama</author>
  </authors>
  <commentList>
    <comment ref="H4" authorId="0">
      <text>
        <r>
          <rPr>
            <b/>
            <sz val="9"/>
            <color indexed="81"/>
            <rFont val="ＭＳ Ｐゴシック"/>
            <family val="3"/>
            <charset val="128"/>
          </rPr>
          <t>Jkoyama:</t>
        </r>
        <r>
          <rPr>
            <sz val="9"/>
            <color indexed="81"/>
            <rFont val="ＭＳ Ｐゴシック"/>
            <family val="3"/>
            <charset val="128"/>
          </rPr>
          <t xml:space="preserve">
RATE</t>
        </r>
      </text>
    </comment>
  </commentList>
</comments>
</file>

<file path=xl/comments2.xml><?xml version="1.0" encoding="utf-8"?>
<comments xmlns="http://schemas.openxmlformats.org/spreadsheetml/2006/main">
  <authors>
    <author>Jkoyama</author>
  </authors>
  <commentList>
    <comment ref="H4" authorId="0">
      <text>
        <r>
          <rPr>
            <b/>
            <sz val="9"/>
            <color indexed="81"/>
            <rFont val="ＭＳ Ｐゴシック"/>
            <family val="3"/>
            <charset val="128"/>
          </rPr>
          <t>Rate</t>
        </r>
      </text>
    </comment>
  </commentList>
</comments>
</file>

<file path=xl/sharedStrings.xml><?xml version="1.0" encoding="utf-8"?>
<sst xmlns="http://schemas.openxmlformats.org/spreadsheetml/2006/main" count="212" uniqueCount="114">
  <si>
    <t>序号</t>
  </si>
  <si>
    <t>货号</t>
  </si>
  <si>
    <t>备注</t>
  </si>
  <si>
    <t>No.</t>
    <phoneticPr fontId="2"/>
  </si>
  <si>
    <t>Commodity Description</t>
    <phoneticPr fontId="2"/>
  </si>
  <si>
    <t>Description Code</t>
    <phoneticPr fontId="2"/>
  </si>
  <si>
    <t>Unit of Net Quantity</t>
    <phoneticPr fontId="2"/>
  </si>
  <si>
    <t>Unit Price</t>
    <phoneticPr fontId="2"/>
  </si>
  <si>
    <t>Quantity</t>
    <phoneticPr fontId="2"/>
  </si>
  <si>
    <t>Amount</t>
    <phoneticPr fontId="2"/>
  </si>
  <si>
    <t>Note</t>
    <phoneticPr fontId="2"/>
  </si>
  <si>
    <t>Order No.</t>
    <phoneticPr fontId="2"/>
  </si>
  <si>
    <t>Date</t>
    <phoneticPr fontId="2"/>
  </si>
  <si>
    <t>Name</t>
    <phoneticPr fontId="2"/>
  </si>
  <si>
    <t>Address</t>
    <phoneticPr fontId="2"/>
  </si>
  <si>
    <t>Contact Person</t>
    <phoneticPr fontId="2"/>
  </si>
  <si>
    <t>TEL</t>
    <phoneticPr fontId="2"/>
  </si>
  <si>
    <t>FAX</t>
    <phoneticPr fontId="2"/>
  </si>
  <si>
    <t>Consignee</t>
    <phoneticPr fontId="2"/>
  </si>
  <si>
    <t>上海高木印刷有限公司</t>
    <phoneticPr fontId="2"/>
  </si>
  <si>
    <t>Contact us number</t>
    <phoneticPr fontId="2"/>
  </si>
  <si>
    <t>传真</t>
    <phoneticPr fontId="2"/>
  </si>
  <si>
    <t>送货方式</t>
  </si>
  <si>
    <t>Signature of Purchase division</t>
    <phoneticPr fontId="2"/>
  </si>
  <si>
    <t>Means of Transit</t>
    <phoneticPr fontId="2"/>
  </si>
  <si>
    <t>付款方式</t>
    <phoneticPr fontId="2"/>
  </si>
  <si>
    <t>Terms of Payment</t>
    <phoneticPr fontId="2"/>
  </si>
  <si>
    <t>Terms of trade</t>
    <phoneticPr fontId="2"/>
  </si>
  <si>
    <t>订货日期</t>
    <phoneticPr fontId="2"/>
  </si>
  <si>
    <t>Date of Delivery</t>
    <phoneticPr fontId="2"/>
  </si>
  <si>
    <t>Total Price</t>
    <phoneticPr fontId="2"/>
  </si>
  <si>
    <t>Shanghai TAKAGI Printing CO.,LTD.</t>
    <phoneticPr fontId="2"/>
  </si>
  <si>
    <t>总金额</t>
    <phoneticPr fontId="2"/>
  </si>
  <si>
    <t>商品名</t>
    <phoneticPr fontId="2"/>
  </si>
  <si>
    <t>单位</t>
    <phoneticPr fontId="2"/>
  </si>
  <si>
    <t>订数</t>
    <phoneticPr fontId="2"/>
  </si>
  <si>
    <t>公司名</t>
    <phoneticPr fontId="2"/>
  </si>
  <si>
    <t>地址</t>
    <phoneticPr fontId="2"/>
  </si>
  <si>
    <t>电话</t>
    <phoneticPr fontId="2"/>
  </si>
  <si>
    <t>担当</t>
    <phoneticPr fontId="2"/>
  </si>
  <si>
    <t>贸易条件</t>
    <phoneticPr fontId="2"/>
  </si>
  <si>
    <t>公司名</t>
    <phoneticPr fontId="2"/>
  </si>
  <si>
    <t>地址</t>
    <phoneticPr fontId="2"/>
  </si>
  <si>
    <t>电话</t>
    <phoneticPr fontId="2"/>
  </si>
  <si>
    <t>发货地址</t>
    <phoneticPr fontId="2"/>
  </si>
  <si>
    <t>联系电话</t>
    <phoneticPr fontId="2"/>
  </si>
  <si>
    <t>报价单号</t>
    <phoneticPr fontId="2"/>
  </si>
  <si>
    <t>日期</t>
    <phoneticPr fontId="2"/>
  </si>
  <si>
    <t>Seller</t>
  </si>
  <si>
    <t>销售方</t>
  </si>
  <si>
    <t>购买方</t>
  </si>
  <si>
    <t>Buyer</t>
  </si>
  <si>
    <t>担当</t>
    <phoneticPr fontId="2"/>
  </si>
  <si>
    <t>Signature of Sales division</t>
    <phoneticPr fontId="2"/>
  </si>
  <si>
    <t>部门主管确认</t>
    <phoneticPr fontId="2"/>
  </si>
  <si>
    <t>营业主管确认</t>
    <phoneticPr fontId="2"/>
  </si>
  <si>
    <t>Q u o t a t i o n</t>
    <phoneticPr fontId="2"/>
  </si>
  <si>
    <t>株式会社東京産業機器</t>
    <rPh sb="0" eb="2">
      <t>カブシキ</t>
    </rPh>
    <rPh sb="2" eb="4">
      <t>カイシャ</t>
    </rPh>
    <rPh sb="4" eb="6">
      <t>トウキョウ</t>
    </rPh>
    <rPh sb="6" eb="8">
      <t>サンギョウ</t>
    </rPh>
    <rPh sb="8" eb="10">
      <t>キキ</t>
    </rPh>
    <phoneticPr fontId="2"/>
  </si>
  <si>
    <t>小山</t>
    <rPh sb="0" eb="2">
      <t>コヤマ</t>
    </rPh>
    <phoneticPr fontId="2"/>
  </si>
  <si>
    <t>戸島社長</t>
    <rPh sb="0" eb="2">
      <t>トジマ</t>
    </rPh>
    <rPh sb="2" eb="4">
      <t>シャチョウ</t>
    </rPh>
    <phoneticPr fontId="2"/>
  </si>
  <si>
    <t>０４９－２６９－２７０１</t>
    <phoneticPr fontId="2"/>
  </si>
  <si>
    <t>０４９－２６９－２７１０</t>
    <phoneticPr fontId="2"/>
  </si>
  <si>
    <t>埼玉県ふじみ野市松山２－３－４２</t>
    <phoneticPr fontId="2"/>
  </si>
  <si>
    <t>式</t>
    <rPh sb="0" eb="1">
      <t>シキ</t>
    </rPh>
    <phoneticPr fontId="2"/>
  </si>
  <si>
    <t>台</t>
    <rPh sb="0" eb="1">
      <t>ダイ</t>
    </rPh>
    <phoneticPr fontId="2"/>
  </si>
  <si>
    <t>１</t>
    <phoneticPr fontId="2"/>
  </si>
  <si>
    <t>２</t>
    <phoneticPr fontId="2"/>
  </si>
  <si>
    <t>3</t>
    <phoneticPr fontId="2"/>
  </si>
  <si>
    <t>4</t>
    <phoneticPr fontId="2"/>
  </si>
  <si>
    <t>金额</t>
    <phoneticPr fontId="2"/>
  </si>
  <si>
    <r>
      <rPr>
        <b/>
        <sz val="20"/>
        <color indexed="8"/>
        <rFont val="MS UI Gothic"/>
        <family val="3"/>
        <charset val="128"/>
      </rPr>
      <t>御見積り書</t>
    </r>
    <r>
      <rPr>
        <b/>
        <sz val="15"/>
        <color indexed="8"/>
        <rFont val="MS UI Gothic"/>
        <family val="3"/>
        <charset val="128"/>
      </rPr>
      <t>（</t>
    </r>
    <r>
      <rPr>
        <b/>
        <sz val="15"/>
        <color indexed="8"/>
        <rFont val="SimHei"/>
        <family val="3"/>
        <charset val="134"/>
      </rPr>
      <t>报价单</t>
    </r>
    <r>
      <rPr>
        <b/>
        <sz val="15"/>
        <color indexed="8"/>
        <rFont val="MS UI Gothic"/>
        <family val="3"/>
        <charset val="128"/>
      </rPr>
      <t>)</t>
    </r>
    <rPh sb="0" eb="1">
      <t>オ</t>
    </rPh>
    <rPh sb="1" eb="3">
      <t>ミツモ</t>
    </rPh>
    <rPh sb="4" eb="5">
      <t>ショ</t>
    </rPh>
    <phoneticPr fontId="9"/>
  </si>
  <si>
    <t>別途お打ち合わせ</t>
    <rPh sb="0" eb="2">
      <t>ベット</t>
    </rPh>
    <rPh sb="3" eb="4">
      <t>ウ</t>
    </rPh>
    <rPh sb="5" eb="6">
      <t>ア</t>
    </rPh>
    <phoneticPr fontId="2"/>
  </si>
  <si>
    <t>---</t>
    <phoneticPr fontId="2"/>
  </si>
  <si>
    <t>一般運送（保険有り）</t>
    <rPh sb="0" eb="2">
      <t>イッパン</t>
    </rPh>
    <rPh sb="2" eb="4">
      <t>ウンソウ</t>
    </rPh>
    <rPh sb="5" eb="7">
      <t>ホケン</t>
    </rPh>
    <rPh sb="7" eb="8">
      <t>ア</t>
    </rPh>
    <phoneticPr fontId="2"/>
  </si>
  <si>
    <t>上海高木印刷有限公司</t>
    <rPh sb="0" eb="2">
      <t>シャンハイ</t>
    </rPh>
    <rPh sb="2" eb="4">
      <t>タカギ</t>
    </rPh>
    <rPh sb="4" eb="6">
      <t>インサツ</t>
    </rPh>
    <rPh sb="6" eb="8">
      <t>ユウゲン</t>
    </rPh>
    <rPh sb="8" eb="10">
      <t>コウシ</t>
    </rPh>
    <phoneticPr fontId="2"/>
  </si>
  <si>
    <t>貴社指定場所</t>
    <rPh sb="0" eb="2">
      <t>キシャ</t>
    </rPh>
    <rPh sb="2" eb="4">
      <t>シテイ</t>
    </rPh>
    <rPh sb="4" eb="6">
      <t>バショ</t>
    </rPh>
    <phoneticPr fontId="2"/>
  </si>
  <si>
    <t>上海市闵行区合川路3089号富群商务大厦C座1楼B室</t>
    <phoneticPr fontId="2"/>
  </si>
  <si>
    <t>021-6446-0601</t>
    <phoneticPr fontId="2"/>
  </si>
  <si>
    <t>RATE</t>
    <phoneticPr fontId="2"/>
  </si>
  <si>
    <t>拡張LANボード</t>
    <rPh sb="0" eb="2">
      <t>カクチョウ</t>
    </rPh>
    <phoneticPr fontId="2"/>
  </si>
  <si>
    <t>８ポートスイッチングハブ</t>
    <phoneticPr fontId="2"/>
  </si>
  <si>
    <t>PC一式</t>
    <rPh sb="2" eb="4">
      <t>イッシキ</t>
    </rPh>
    <phoneticPr fontId="2"/>
  </si>
  <si>
    <t>单价(RMB)</t>
    <phoneticPr fontId="2"/>
  </si>
  <si>
    <t>总价(RMB)</t>
    <phoneticPr fontId="2"/>
  </si>
  <si>
    <t>DELL OptiPlex 3070</t>
    <phoneticPr fontId="2"/>
  </si>
  <si>
    <t>(RMB)</t>
    <phoneticPr fontId="2"/>
  </si>
  <si>
    <t>TP-LINKTL-SG1008D</t>
    <phoneticPr fontId="2"/>
  </si>
  <si>
    <t>上海市闵行区合川路3089号富群商务大厦C座1楼B室 电话:021-6446-0601(0602) 传真:21-6446-0003</t>
    <phoneticPr fontId="2"/>
  </si>
  <si>
    <t>Room B,1Floor,TowerC,No.3089 Hechuan Rd. Minhang District,Shanghai,China.TEL:021-6446-0601(0602) FAX:21-6446-0003</t>
    <phoneticPr fontId="2"/>
  </si>
  <si>
    <t>プリンタ</t>
    <phoneticPr fontId="2"/>
  </si>
  <si>
    <t>CITIZEN CL-S703</t>
    <phoneticPr fontId="2"/>
  </si>
  <si>
    <t>住友電工情報システムズ・無錫　システム（ハードウェア分）のお見積りです。</t>
    <rPh sb="0" eb="2">
      <t>スミトモ</t>
    </rPh>
    <rPh sb="2" eb="4">
      <t>デンコウ</t>
    </rPh>
    <rPh sb="4" eb="6">
      <t>ジョウホウ</t>
    </rPh>
    <rPh sb="12" eb="14">
      <t>ムシャク</t>
    </rPh>
    <rPh sb="26" eb="27">
      <t>ブン</t>
    </rPh>
    <rPh sb="30" eb="32">
      <t>ミツモ</t>
    </rPh>
    <phoneticPr fontId="2"/>
  </si>
  <si>
    <t>・Windows 10 Professional 64bit(中文簡体)
・メモリ：8GB 1x8GB DDR4 2666MHz UDIMM 非ECC
・HDD：3.5英寸 1TB 7200rpm SATA
・DELL E2216H 21.5インチディスプレイ</t>
    <rPh sb="31" eb="33">
      <t>チュウブン</t>
    </rPh>
    <rPh sb="33" eb="35">
      <t>カンタイ</t>
    </rPh>
    <phoneticPr fontId="2"/>
  </si>
  <si>
    <t>ラベル</t>
    <phoneticPr fontId="2"/>
  </si>
  <si>
    <t>・アート紙/普通糊/ロール/ブルーセパレータ/ギャップ5mm
・ヨコ114mmxタテ128mm（台紙幅117mm)
・２色印刷/上から45mm位置にミシン目（台紙含む全幅）
・1200枚／巻（シール外側）/３インチ紙管</t>
    <rPh sb="4" eb="5">
      <t>カミ</t>
    </rPh>
    <rPh sb="6" eb="8">
      <t>フツウ</t>
    </rPh>
    <rPh sb="8" eb="9">
      <t>ノリ</t>
    </rPh>
    <rPh sb="48" eb="50">
      <t>ダイシ</t>
    </rPh>
    <rPh sb="50" eb="51">
      <t>ハバ</t>
    </rPh>
    <rPh sb="60" eb="61">
      <t>ショク</t>
    </rPh>
    <rPh sb="61" eb="63">
      <t>インサツ</t>
    </rPh>
    <rPh sb="64" eb="65">
      <t>ウエ</t>
    </rPh>
    <rPh sb="71" eb="73">
      <t>イチ</t>
    </rPh>
    <rPh sb="77" eb="78">
      <t>メ</t>
    </rPh>
    <rPh sb="79" eb="81">
      <t>ダイシ</t>
    </rPh>
    <rPh sb="81" eb="82">
      <t>フク</t>
    </rPh>
    <rPh sb="83" eb="84">
      <t>ゼン</t>
    </rPh>
    <rPh sb="84" eb="85">
      <t>ハバ</t>
    </rPh>
    <rPh sb="92" eb="93">
      <t>マイ</t>
    </rPh>
    <rPh sb="94" eb="95">
      <t>マキ</t>
    </rPh>
    <rPh sb="99" eb="100">
      <t>ソト</t>
    </rPh>
    <rPh sb="100" eb="101">
      <t>ガワ</t>
    </rPh>
    <rPh sb="107" eb="108">
      <t>カミ</t>
    </rPh>
    <rPh sb="108" eb="109">
      <t>クダ</t>
    </rPh>
    <phoneticPr fontId="2"/>
  </si>
  <si>
    <t>10巻～</t>
    <rPh sb="2" eb="3">
      <t>カン</t>
    </rPh>
    <phoneticPr fontId="2"/>
  </si>
  <si>
    <t>1巻</t>
    <rPh sb="1" eb="2">
      <t>カン</t>
    </rPh>
    <phoneticPr fontId="2"/>
  </si>
  <si>
    <t>2巻</t>
    <rPh sb="1" eb="2">
      <t>カン</t>
    </rPh>
    <phoneticPr fontId="2"/>
  </si>
  <si>
    <t>枚</t>
    <rPh sb="0" eb="1">
      <t>マイ</t>
    </rPh>
    <phoneticPr fontId="2"/>
  </si>
  <si>
    <t>3巻</t>
    <rPh sb="1" eb="2">
      <t>マキ</t>
    </rPh>
    <phoneticPr fontId="2"/>
  </si>
  <si>
    <t>2</t>
    <phoneticPr fontId="2"/>
  </si>
  <si>
    <t>サーマルリボン</t>
    <phoneticPr fontId="2"/>
  </si>
  <si>
    <t>巻</t>
    <rPh sb="0" eb="1">
      <t>マキ</t>
    </rPh>
    <phoneticPr fontId="2"/>
  </si>
  <si>
    <t>・セミレジン
・幅114mmｘ300M　外巻
・平面ヘッド用</t>
    <rPh sb="8" eb="9">
      <t>ハバ</t>
    </rPh>
    <rPh sb="20" eb="21">
      <t>ソト</t>
    </rPh>
    <rPh sb="21" eb="22">
      <t>マキ</t>
    </rPh>
    <rPh sb="24" eb="26">
      <t>ヘイメン</t>
    </rPh>
    <rPh sb="29" eb="30">
      <t>ヨウ</t>
    </rPh>
    <phoneticPr fontId="2"/>
  </si>
  <si>
    <t>POMA UR110</t>
    <phoneticPr fontId="2"/>
  </si>
  <si>
    <t>【プリンタ消耗材】</t>
    <rPh sb="5" eb="7">
      <t>ショウモウ</t>
    </rPh>
    <rPh sb="7" eb="8">
      <t>ザイ</t>
    </rPh>
    <phoneticPr fontId="2"/>
  </si>
  <si>
    <t>サーマルヘッド</t>
    <phoneticPr fontId="2"/>
  </si>
  <si>
    <t>プラテンローラー</t>
    <phoneticPr fontId="2"/>
  </si>
  <si>
    <t>個</t>
    <rPh sb="0" eb="1">
      <t>コ</t>
    </rPh>
    <phoneticPr fontId="2"/>
  </si>
  <si>
    <t>※ミニマムロット</t>
    <phoneticPr fontId="2"/>
  </si>
  <si>
    <t>住友電工情報システムズ・無錫　システム（サプライ分）のお見積りです。</t>
    <rPh sb="0" eb="2">
      <t>スミトモ</t>
    </rPh>
    <rPh sb="2" eb="4">
      <t>デンコウ</t>
    </rPh>
    <rPh sb="4" eb="6">
      <t>ジョウホウ</t>
    </rPh>
    <rPh sb="12" eb="14">
      <t>ムシャク</t>
    </rPh>
    <rPh sb="24" eb="25">
      <t>ブン</t>
    </rPh>
    <rPh sb="28" eb="30">
      <t>ミツモ</t>
    </rPh>
    <phoneticPr fontId="2"/>
  </si>
  <si>
    <t>GP1LC045001-2</t>
    <phoneticPr fontId="2"/>
  </si>
  <si>
    <t>GP1LC045001-1</t>
    <phoneticPr fontId="2"/>
  </si>
  <si>
    <t>TP-LINK　TG-3468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</si>
</sst>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;[Red]\-#,##0.000"/>
    <numFmt numFmtId="177" formatCode="#,##0.0000;[Red]\-#,##0.0000"/>
    <numFmt numFmtId="178" formatCode="0.000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Times New Roman"/>
      <family val="1"/>
    </font>
    <font>
      <sz val="11"/>
      <name val="NSimSun"/>
      <family val="3"/>
      <charset val="134"/>
    </font>
    <font>
      <sz val="5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NSimSun"/>
      <family val="3"/>
      <charset val="134"/>
    </font>
    <font>
      <sz val="6"/>
      <name val="Arial Narrow"/>
      <family val="2"/>
    </font>
    <font>
      <sz val="6"/>
      <name val="MS UI Gothic"/>
      <family val="3"/>
      <charset val="128"/>
    </font>
    <font>
      <sz val="8"/>
      <name val="Arial Narrow"/>
      <family val="2"/>
    </font>
    <font>
      <sz val="12"/>
      <name val="ＭＳ Ｐゴシック"/>
      <family val="3"/>
      <charset val="128"/>
    </font>
    <font>
      <sz val="11"/>
      <name val="Century"/>
      <family val="1"/>
    </font>
    <font>
      <sz val="10"/>
      <name val="Century"/>
      <family val="1"/>
    </font>
    <font>
      <sz val="11"/>
      <name val="MS UI Gothic"/>
      <family val="3"/>
      <charset val="128"/>
    </font>
    <font>
      <sz val="10"/>
      <name val="MS UI Gothic"/>
      <family val="3"/>
      <charset val="128"/>
    </font>
    <font>
      <b/>
      <i/>
      <sz val="9"/>
      <name val="Arial Narrow"/>
      <family val="2"/>
    </font>
    <font>
      <sz val="11"/>
      <name val="ＭＳ Ｐゴシック"/>
      <family val="3"/>
      <charset val="128"/>
    </font>
    <font>
      <sz val="14"/>
      <name val="MS UI Gothic"/>
      <family val="3"/>
      <charset val="128"/>
    </font>
    <font>
      <b/>
      <sz val="16"/>
      <name val="NSimSun"/>
      <family val="3"/>
      <charset val="134"/>
    </font>
    <font>
      <b/>
      <i/>
      <sz val="11"/>
      <name val="Arial"/>
      <family val="2"/>
    </font>
    <font>
      <sz val="9"/>
      <name val="SimHei"/>
      <family val="3"/>
      <charset val="134"/>
    </font>
    <font>
      <sz val="11"/>
      <name val="SimHei"/>
      <family val="3"/>
      <charset val="134"/>
    </font>
    <font>
      <sz val="10"/>
      <name val="SimHei"/>
      <family val="3"/>
      <charset val="134"/>
    </font>
    <font>
      <sz val="10"/>
      <color indexed="8"/>
      <name val="SimHei"/>
      <family val="3"/>
      <charset val="134"/>
    </font>
    <font>
      <b/>
      <sz val="12"/>
      <name val="SimHei"/>
      <family val="3"/>
      <charset val="134"/>
    </font>
    <font>
      <b/>
      <sz val="20"/>
      <color indexed="8"/>
      <name val="SimHei"/>
      <family val="3"/>
      <charset val="134"/>
    </font>
    <font>
      <sz val="9"/>
      <name val="Century"/>
      <family val="1"/>
    </font>
    <font>
      <sz val="9"/>
      <name val="GB BiaoTiSong"/>
      <family val="3"/>
      <charset val="134"/>
    </font>
    <font>
      <sz val="14"/>
      <name val="GB YuanHei"/>
      <family val="3"/>
      <charset val="134"/>
    </font>
    <font>
      <sz val="11"/>
      <name val="GB YuanHei"/>
      <family val="3"/>
      <charset val="134"/>
    </font>
    <font>
      <sz val="10"/>
      <name val="GB YuanHei"/>
      <family val="3"/>
      <charset val="134"/>
    </font>
    <font>
      <sz val="9"/>
      <name val="MS UI Gothic"/>
      <family val="3"/>
      <charset val="128"/>
    </font>
    <font>
      <sz val="8"/>
      <name val="Century"/>
      <family val="1"/>
    </font>
    <font>
      <sz val="10"/>
      <name val="HG丸ｺﾞｼｯｸM-PRO"/>
      <family val="3"/>
      <charset val="128"/>
    </font>
    <font>
      <sz val="9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8"/>
      <name val="HG丸ｺﾞｼｯｸM-PRO"/>
      <family val="3"/>
      <charset val="128"/>
    </font>
    <font>
      <b/>
      <sz val="1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12"/>
      <name val="Century"/>
      <family val="1"/>
    </font>
    <font>
      <b/>
      <sz val="20"/>
      <color indexed="8"/>
      <name val="MS UI Gothic"/>
      <family val="3"/>
      <charset val="128"/>
    </font>
    <font>
      <b/>
      <sz val="15"/>
      <color indexed="8"/>
      <name val="MS UI Gothic"/>
      <family val="3"/>
      <charset val="128"/>
    </font>
    <font>
      <b/>
      <sz val="15"/>
      <color indexed="8"/>
      <name val="SimHei"/>
      <family val="3"/>
      <charset val="134"/>
    </font>
    <font>
      <sz val="8"/>
      <name val="ＭＳ Ｐゴシック"/>
      <family val="3"/>
      <charset val="128"/>
      <scheme val="major"/>
    </font>
    <font>
      <sz val="10"/>
      <name val="ＭＳ Ｐゴシック"/>
      <family val="3"/>
      <charset val="128"/>
    </font>
    <font>
      <sz val="8"/>
      <color theme="1"/>
      <name val="HG丸ｺﾞｼｯｸM-PRO"/>
      <family val="3"/>
      <charset val="128"/>
    </font>
    <font>
      <sz val="9"/>
      <color theme="1"/>
      <name val="ＭＳ Ｐゴシック"/>
      <family val="3"/>
      <charset val="128"/>
    </font>
    <font>
      <sz val="6"/>
      <name val="HG丸ｺﾞｼｯｸM-PRO"/>
      <family val="3"/>
      <charset val="128"/>
    </font>
    <font>
      <sz val="11"/>
      <color theme="0"/>
      <name val="NSimSun"/>
      <family val="3"/>
      <charset val="134"/>
    </font>
    <font>
      <sz val="11"/>
      <color theme="0"/>
      <name val="NSimSun"/>
      <family val="3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23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/>
    <xf numFmtId="0" fontId="4" fillId="0" borderId="0" xfId="0" applyFont="1" applyAlignment="1"/>
    <xf numFmtId="0" fontId="8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Border="1">
      <alignment vertical="center"/>
    </xf>
    <xf numFmtId="0" fontId="8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38" fontId="12" fillId="0" borderId="0" xfId="1" applyFont="1">
      <alignment vertical="center"/>
    </xf>
    <xf numFmtId="38" fontId="12" fillId="0" borderId="1" xfId="1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8" fillId="0" borderId="2" xfId="0" applyFont="1" applyFill="1" applyBorder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Fill="1" applyBorder="1">
      <alignment vertical="center"/>
    </xf>
    <xf numFmtId="0" fontId="8" fillId="0" borderId="6" xfId="0" applyFont="1" applyBorder="1">
      <alignment vertical="center"/>
    </xf>
    <xf numFmtId="0" fontId="0" fillId="0" borderId="0" xfId="0" applyBorder="1" applyAlignment="1"/>
    <xf numFmtId="0" fontId="12" fillId="0" borderId="0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left"/>
    </xf>
    <xf numFmtId="0" fontId="25" fillId="0" borderId="8" xfId="0" applyFont="1" applyBorder="1" applyAlignment="1"/>
    <xf numFmtId="0" fontId="23" fillId="0" borderId="9" xfId="0" applyFont="1" applyBorder="1" applyAlignment="1"/>
    <xf numFmtId="0" fontId="23" fillId="0" borderId="9" xfId="0" applyFont="1" applyBorder="1" applyAlignment="1">
      <alignment horizontal="left"/>
    </xf>
    <xf numFmtId="0" fontId="23" fillId="0" borderId="8" xfId="0" applyFont="1" applyBorder="1" applyAlignment="1"/>
    <xf numFmtId="0" fontId="23" fillId="0" borderId="10" xfId="0" applyFont="1" applyBorder="1" applyAlignment="1">
      <alignment horizontal="left"/>
    </xf>
    <xf numFmtId="0" fontId="23" fillId="0" borderId="11" xfId="0" applyFont="1" applyBorder="1" applyAlignment="1"/>
    <xf numFmtId="0" fontId="22" fillId="0" borderId="10" xfId="0" applyFont="1" applyBorder="1">
      <alignment vertical="center"/>
    </xf>
    <xf numFmtId="0" fontId="23" fillId="0" borderId="0" xfId="0" applyFont="1" applyAlignment="1"/>
    <xf numFmtId="38" fontId="12" fillId="0" borderId="0" xfId="1" applyFont="1" applyAlignment="1">
      <alignment horizontal="right" vertical="center"/>
    </xf>
    <xf numFmtId="0" fontId="23" fillId="0" borderId="0" xfId="0" applyFont="1" applyBorder="1" applyAlignment="1"/>
    <xf numFmtId="0" fontId="15" fillId="0" borderId="12" xfId="0" applyFont="1" applyBorder="1" applyAlignment="1">
      <alignment horizontal="left" vertical="center" wrapText="1"/>
    </xf>
    <xf numFmtId="0" fontId="12" fillId="0" borderId="13" xfId="0" applyFont="1" applyBorder="1">
      <alignment vertical="center"/>
    </xf>
    <xf numFmtId="0" fontId="13" fillId="0" borderId="13" xfId="0" applyFont="1" applyBorder="1">
      <alignment vertical="center"/>
    </xf>
    <xf numFmtId="0" fontId="28" fillId="0" borderId="0" xfId="0" applyFont="1" applyAlignment="1">
      <alignment horizontal="center" vertical="center"/>
    </xf>
    <xf numFmtId="0" fontId="6" fillId="0" borderId="0" xfId="0" quotePrefix="1" applyFont="1">
      <alignment vertical="center"/>
    </xf>
    <xf numFmtId="176" fontId="12" fillId="0" borderId="0" xfId="1" applyNumberFormat="1" applyFont="1">
      <alignment vertical="center"/>
    </xf>
    <xf numFmtId="49" fontId="0" fillId="0" borderId="0" xfId="0" applyNumberFormat="1" applyBorder="1" applyAlignment="1"/>
    <xf numFmtId="177" fontId="12" fillId="0" borderId="1" xfId="1" applyNumberFormat="1" applyFont="1" applyBorder="1" applyAlignment="1">
      <alignment horizontal="center" vertical="center"/>
    </xf>
    <xf numFmtId="38" fontId="32" fillId="0" borderId="0" xfId="1" applyFont="1">
      <alignment vertical="center"/>
    </xf>
    <xf numFmtId="177" fontId="33" fillId="0" borderId="0" xfId="1" applyNumberFormat="1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38" fontId="12" fillId="0" borderId="0" xfId="1" applyNumberFormat="1" applyFont="1">
      <alignment vertical="center"/>
    </xf>
    <xf numFmtId="0" fontId="37" fillId="0" borderId="0" xfId="0" applyFont="1">
      <alignment vertical="center"/>
    </xf>
    <xf numFmtId="0" fontId="37" fillId="0" borderId="0" xfId="0" quotePrefix="1" applyFont="1">
      <alignment vertical="center"/>
    </xf>
    <xf numFmtId="0" fontId="37" fillId="0" borderId="0" xfId="0" applyFont="1" applyAlignment="1">
      <alignment horizontal="center" vertical="center"/>
    </xf>
    <xf numFmtId="40" fontId="37" fillId="0" borderId="0" xfId="1" applyNumberFormat="1" applyFont="1" applyAlignment="1">
      <alignment horizontal="center" vertical="center"/>
    </xf>
    <xf numFmtId="38" fontId="37" fillId="0" borderId="0" xfId="1" applyFont="1" applyAlignment="1">
      <alignment horizontal="right" vertical="center"/>
    </xf>
    <xf numFmtId="176" fontId="37" fillId="0" borderId="0" xfId="1" applyNumberFormat="1" applyFont="1">
      <alignment vertical="center"/>
    </xf>
    <xf numFmtId="177" fontId="37" fillId="0" borderId="0" xfId="1" applyNumberFormat="1" applyFont="1" applyAlignment="1">
      <alignment horizontal="center" vertical="center"/>
    </xf>
    <xf numFmtId="0" fontId="35" fillId="0" borderId="0" xfId="0" applyFo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1" xfId="0" applyNumberFormat="1" applyFont="1" applyBorder="1" applyAlignment="1">
      <alignment horizontal="center" vertical="center"/>
    </xf>
    <xf numFmtId="38" fontId="12" fillId="0" borderId="0" xfId="1" applyNumberFormat="1" applyFont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38" fontId="12" fillId="0" borderId="0" xfId="0" applyNumberFormat="1" applyFont="1" applyAlignment="1">
      <alignment vertical="center" wrapText="1"/>
    </xf>
    <xf numFmtId="38" fontId="12" fillId="0" borderId="0" xfId="1" applyFont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23" fillId="0" borderId="0" xfId="0" applyFont="1" applyBorder="1" applyAlignment="1">
      <alignment horizontal="center"/>
    </xf>
    <xf numFmtId="0" fontId="37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left" vertical="top" wrapText="1"/>
    </xf>
    <xf numFmtId="0" fontId="44" fillId="0" borderId="0" xfId="0" applyFont="1" applyAlignment="1">
      <alignment vertical="center" wrapText="1"/>
    </xf>
    <xf numFmtId="0" fontId="45" fillId="0" borderId="0" xfId="0" quotePrefix="1" applyFont="1">
      <alignment vertical="center"/>
    </xf>
    <xf numFmtId="0" fontId="35" fillId="0" borderId="0" xfId="0" applyFont="1" applyAlignment="1">
      <alignment horizontal="left" vertical="top"/>
    </xf>
    <xf numFmtId="40" fontId="12" fillId="0" borderId="0" xfId="1" applyNumberFormat="1" applyFont="1" applyAlignment="1">
      <alignment horizontal="right" vertical="center"/>
    </xf>
    <xf numFmtId="40" fontId="12" fillId="0" borderId="0" xfId="1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178" fontId="0" fillId="0" borderId="0" xfId="0" applyNumberFormat="1">
      <alignment vertical="center"/>
    </xf>
    <xf numFmtId="0" fontId="46" fillId="0" borderId="0" xfId="0" applyFont="1" applyAlignment="1">
      <alignment vertical="top" wrapText="1"/>
    </xf>
    <xf numFmtId="49" fontId="34" fillId="0" borderId="0" xfId="0" applyNumberFormat="1" applyFont="1" applyAlignment="1">
      <alignment horizontal="left" vertical="center"/>
    </xf>
    <xf numFmtId="0" fontId="35" fillId="0" borderId="0" xfId="0" applyFont="1" applyBorder="1" applyAlignment="1">
      <alignment vertical="center" wrapText="1"/>
    </xf>
    <xf numFmtId="38" fontId="12" fillId="0" borderId="0" xfId="1" applyFont="1" applyBorder="1" applyAlignment="1">
      <alignment vertical="center" wrapText="1"/>
    </xf>
    <xf numFmtId="0" fontId="48" fillId="0" borderId="0" xfId="0" applyFont="1" applyAlignment="1">
      <alignment horizontal="right" vertical="center" wrapText="1"/>
    </xf>
    <xf numFmtId="0" fontId="46" fillId="0" borderId="0" xfId="0" applyFont="1" applyAlignment="1">
      <alignment horizontal="left" vertical="top" wrapText="1"/>
    </xf>
    <xf numFmtId="0" fontId="49" fillId="0" borderId="0" xfId="0" applyFont="1" applyAlignment="1"/>
    <xf numFmtId="0" fontId="50" fillId="0" borderId="0" xfId="0" applyFont="1" applyAlignment="1">
      <alignment horizontal="left"/>
    </xf>
    <xf numFmtId="0" fontId="34" fillId="0" borderId="30" xfId="0" applyFont="1" applyBorder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7" xfId="0" applyFont="1" applyBorder="1">
      <alignment vertical="center"/>
    </xf>
    <xf numFmtId="0" fontId="0" fillId="0" borderId="1" xfId="0" applyBorder="1">
      <alignment vertical="center"/>
    </xf>
    <xf numFmtId="0" fontId="19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9" fillId="0" borderId="0" xfId="0" applyFont="1">
      <alignment vertical="center"/>
    </xf>
    <xf numFmtId="0" fontId="29" fillId="0" borderId="27" xfId="0" applyFont="1" applyBorder="1">
      <alignment vertical="center"/>
    </xf>
    <xf numFmtId="0" fontId="29" fillId="0" borderId="7" xfId="0" applyFont="1" applyBorder="1">
      <alignment vertical="center"/>
    </xf>
    <xf numFmtId="0" fontId="29" fillId="0" borderId="28" xfId="0" applyFont="1" applyBorder="1">
      <alignment vertical="center"/>
    </xf>
    <xf numFmtId="0" fontId="29" fillId="0" borderId="17" xfId="0" applyFont="1" applyBorder="1">
      <alignment vertical="center"/>
    </xf>
    <xf numFmtId="0" fontId="29" fillId="0" borderId="0" xfId="0" applyFont="1" applyBorder="1">
      <alignment vertical="center"/>
    </xf>
    <xf numFmtId="0" fontId="29" fillId="0" borderId="18" xfId="0" applyFont="1" applyBorder="1">
      <alignment vertical="center"/>
    </xf>
    <xf numFmtId="0" fontId="29" fillId="0" borderId="19" xfId="0" applyFont="1" applyBorder="1">
      <alignment vertical="center"/>
    </xf>
    <xf numFmtId="0" fontId="29" fillId="0" borderId="20" xfId="0" applyFont="1" applyBorder="1">
      <alignment vertical="center"/>
    </xf>
    <xf numFmtId="0" fontId="29" fillId="0" borderId="21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33" xfId="0" quotePrefix="1" applyFont="1" applyBorder="1">
      <alignment vertical="center"/>
    </xf>
    <xf numFmtId="0" fontId="12" fillId="0" borderId="34" xfId="0" applyFont="1" applyBorder="1">
      <alignment vertical="center"/>
    </xf>
    <xf numFmtId="0" fontId="31" fillId="0" borderId="17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31" fillId="0" borderId="20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4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34" fillId="0" borderId="29" xfId="0" applyFont="1" applyBorder="1">
      <alignment vertical="center"/>
    </xf>
    <xf numFmtId="0" fontId="34" fillId="0" borderId="14" xfId="0" applyFont="1" applyBorder="1">
      <alignment vertical="center"/>
    </xf>
    <xf numFmtId="0" fontId="34" fillId="0" borderId="15" xfId="0" applyFont="1" applyBorder="1">
      <alignment vertical="center"/>
    </xf>
    <xf numFmtId="0" fontId="34" fillId="0" borderId="16" xfId="0" applyFont="1" applyBorder="1">
      <alignment vertical="center"/>
    </xf>
    <xf numFmtId="0" fontId="34" fillId="0" borderId="19" xfId="0" applyFont="1" applyBorder="1">
      <alignment vertical="center"/>
    </xf>
    <xf numFmtId="0" fontId="34" fillId="0" borderId="20" xfId="0" applyFont="1" applyBorder="1">
      <alignment vertical="center"/>
    </xf>
    <xf numFmtId="0" fontId="34" fillId="0" borderId="21" xfId="0" applyFont="1" applyBorder="1">
      <alignment vertical="center"/>
    </xf>
    <xf numFmtId="0" fontId="27" fillId="0" borderId="31" xfId="0" applyFont="1" applyBorder="1" applyAlignment="1">
      <alignment wrapText="1"/>
    </xf>
    <xf numFmtId="0" fontId="27" fillId="0" borderId="15" xfId="0" applyFont="1" applyBorder="1" applyAlignment="1"/>
    <xf numFmtId="0" fontId="27" fillId="0" borderId="16" xfId="0" applyFont="1" applyBorder="1" applyAlignment="1"/>
    <xf numFmtId="0" fontId="27" fillId="0" borderId="13" xfId="0" applyFont="1" applyBorder="1" applyAlignment="1"/>
    <xf numFmtId="0" fontId="27" fillId="0" borderId="0" xfId="0" applyFont="1" applyBorder="1" applyAlignment="1"/>
    <xf numFmtId="0" fontId="27" fillId="0" borderId="18" xfId="0" applyFont="1" applyBorder="1" applyAlignment="1"/>
    <xf numFmtId="0" fontId="27" fillId="0" borderId="32" xfId="0" applyFont="1" applyBorder="1" applyAlignment="1"/>
    <xf numFmtId="0" fontId="27" fillId="0" borderId="1" xfId="0" applyFont="1" applyBorder="1" applyAlignment="1"/>
    <xf numFmtId="0" fontId="27" fillId="0" borderId="23" xfId="0" applyFont="1" applyBorder="1" applyAlignment="1"/>
    <xf numFmtId="0" fontId="26" fillId="0" borderId="7" xfId="0" applyFont="1" applyBorder="1" applyAlignment="1">
      <alignment horizontal="center"/>
    </xf>
    <xf numFmtId="0" fontId="16" fillId="0" borderId="39" xfId="0" applyFont="1" applyBorder="1" applyAlignment="1">
      <alignment horizontal="center" vertical="center"/>
    </xf>
    <xf numFmtId="0" fontId="34" fillId="0" borderId="14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4" fillId="0" borderId="18" xfId="0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21" xfId="0" applyFont="1" applyBorder="1" applyAlignment="1">
      <alignment horizontal="left" vertical="center"/>
    </xf>
    <xf numFmtId="0" fontId="31" fillId="0" borderId="14" xfId="0" applyFont="1" applyBorder="1" applyAlignment="1">
      <alignment vertical="center" wrapText="1"/>
    </xf>
    <xf numFmtId="0" fontId="31" fillId="0" borderId="15" xfId="0" applyFont="1" applyBorder="1" applyAlignment="1">
      <alignment vertical="center" wrapText="1"/>
    </xf>
    <xf numFmtId="0" fontId="31" fillId="0" borderId="16" xfId="0" applyFont="1" applyBorder="1" applyAlignment="1">
      <alignment vertical="center" wrapText="1"/>
    </xf>
    <xf numFmtId="0" fontId="31" fillId="0" borderId="19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31" fillId="0" borderId="21" xfId="0" applyFont="1" applyBorder="1" applyAlignment="1">
      <alignment vertical="center" wrapText="1"/>
    </xf>
    <xf numFmtId="0" fontId="37" fillId="0" borderId="33" xfId="0" applyFont="1" applyBorder="1">
      <alignment vertical="center"/>
    </xf>
    <xf numFmtId="0" fontId="37" fillId="0" borderId="34" xfId="0" applyFont="1" applyBorder="1">
      <alignment vertical="center"/>
    </xf>
    <xf numFmtId="0" fontId="12" fillId="0" borderId="38" xfId="0" quotePrefix="1" applyFont="1" applyBorder="1">
      <alignment vertical="center"/>
    </xf>
    <xf numFmtId="0" fontId="12" fillId="0" borderId="38" xfId="0" applyFont="1" applyBorder="1">
      <alignment vertical="center"/>
    </xf>
    <xf numFmtId="0" fontId="30" fillId="0" borderId="10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" fontId="31" fillId="0" borderId="35" xfId="0" quotePrefix="1" applyNumberFormat="1" applyFont="1" applyBorder="1">
      <alignment vertical="center"/>
    </xf>
    <xf numFmtId="0" fontId="31" fillId="0" borderId="36" xfId="0" applyFont="1" applyBorder="1">
      <alignment vertical="center"/>
    </xf>
    <xf numFmtId="0" fontId="31" fillId="0" borderId="34" xfId="0" applyFont="1" applyBorder="1">
      <alignment vertical="center"/>
    </xf>
    <xf numFmtId="0" fontId="23" fillId="0" borderId="10" xfId="0" applyFont="1" applyBorder="1" applyAlignment="1"/>
    <xf numFmtId="0" fontId="23" fillId="0" borderId="37" xfId="0" applyFont="1" applyBorder="1" applyAlignment="1"/>
    <xf numFmtId="0" fontId="46" fillId="0" borderId="0" xfId="0" applyFont="1" applyAlignment="1">
      <alignment horizontal="left" vertical="center" wrapText="1"/>
    </xf>
    <xf numFmtId="38" fontId="40" fillId="0" borderId="7" xfId="0" applyNumberFormat="1" applyFont="1" applyBorder="1">
      <alignment vertical="center"/>
    </xf>
    <xf numFmtId="38" fontId="40" fillId="0" borderId="1" xfId="0" applyNumberFormat="1" applyFont="1" applyBorder="1">
      <alignment vertical="center"/>
    </xf>
    <xf numFmtId="0" fontId="38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top"/>
    </xf>
    <xf numFmtId="14" fontId="11" fillId="0" borderId="7" xfId="0" applyNumberFormat="1" applyFont="1" applyBorder="1">
      <alignment vertical="center"/>
    </xf>
    <xf numFmtId="14" fontId="11" fillId="0" borderId="1" xfId="0" applyNumberFormat="1" applyFont="1" applyBorder="1">
      <alignment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30" fillId="0" borderId="14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30" fillId="0" borderId="19" xfId="0" applyFont="1" applyBorder="1" applyAlignment="1">
      <alignment vertical="center" wrapText="1"/>
    </xf>
    <xf numFmtId="0" fontId="30" fillId="0" borderId="20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3" fillId="0" borderId="9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31" fillId="0" borderId="15" xfId="0" applyFont="1" applyBorder="1">
      <alignment vertical="center"/>
    </xf>
    <xf numFmtId="0" fontId="31" fillId="0" borderId="16" xfId="0" applyFont="1" applyBorder="1">
      <alignment vertical="center"/>
    </xf>
    <xf numFmtId="0" fontId="31" fillId="0" borderId="17" xfId="0" applyFont="1" applyBorder="1">
      <alignment vertical="center"/>
    </xf>
    <xf numFmtId="0" fontId="31" fillId="0" borderId="0" xfId="0" applyFont="1" applyBorder="1">
      <alignment vertical="center"/>
    </xf>
    <xf numFmtId="0" fontId="31" fillId="0" borderId="18" xfId="0" applyFont="1" applyBorder="1">
      <alignment vertical="center"/>
    </xf>
    <xf numFmtId="0" fontId="31" fillId="0" borderId="22" xfId="0" applyFont="1" applyBorder="1">
      <alignment vertical="center"/>
    </xf>
    <xf numFmtId="0" fontId="31" fillId="0" borderId="1" xfId="0" applyFont="1" applyBorder="1">
      <alignment vertical="center"/>
    </xf>
    <xf numFmtId="0" fontId="31" fillId="0" borderId="23" xfId="0" applyFont="1" applyBorder="1">
      <alignment vertical="center"/>
    </xf>
    <xf numFmtId="0" fontId="31" fillId="0" borderId="14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6" fillId="0" borderId="27" xfId="0" applyFont="1" applyBorder="1" applyAlignment="1">
      <alignment vertical="center" wrapText="1"/>
    </xf>
    <xf numFmtId="0" fontId="36" fillId="0" borderId="7" xfId="0" applyFont="1" applyBorder="1" applyAlignment="1">
      <alignment vertical="center"/>
    </xf>
    <xf numFmtId="0" fontId="36" fillId="0" borderId="28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7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showGridLines="0" showZeros="0" tabSelected="1" topLeftCell="A13" zoomScaleNormal="100" workbookViewId="0">
      <selection activeCell="E44" sqref="E44"/>
    </sheetView>
  </sheetViews>
  <sheetFormatPr defaultRowHeight="13.5"/>
  <cols>
    <col min="1" max="1" width="4.875" customWidth="1"/>
    <col min="5" max="5" width="14.125" customWidth="1"/>
    <col min="6" max="6" width="0.75" customWidth="1"/>
    <col min="8" max="8" width="10.5" bestFit="1" customWidth="1"/>
    <col min="9" max="9" width="9.25" customWidth="1"/>
    <col min="10" max="10" width="9.875" customWidth="1"/>
  </cols>
  <sheetData>
    <row r="1" spans="1:11" ht="27.75" customHeight="1">
      <c r="A1" s="152" t="s">
        <v>70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2" customHeight="1" thickBot="1">
      <c r="A2" s="153" t="s">
        <v>56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1" ht="6.75" customHeight="1" thickTop="1"/>
    <row r="4" spans="1:11" s="6" customFormat="1" ht="14.25" customHeight="1">
      <c r="B4" s="41" t="s">
        <v>50</v>
      </c>
      <c r="C4" s="216" t="s">
        <v>57</v>
      </c>
      <c r="D4" s="217"/>
      <c r="E4" s="218"/>
      <c r="F4" s="23"/>
      <c r="G4" s="97" t="s">
        <v>78</v>
      </c>
      <c r="H4" s="98">
        <v>1</v>
      </c>
      <c r="I4" s="48" t="s">
        <v>46</v>
      </c>
      <c r="J4" s="191" t="s">
        <v>112</v>
      </c>
      <c r="K4" s="191"/>
    </row>
    <row r="5" spans="1:11" ht="9.75" customHeight="1">
      <c r="B5" s="26" t="s">
        <v>51</v>
      </c>
      <c r="C5" s="219"/>
      <c r="D5" s="220"/>
      <c r="E5" s="221"/>
      <c r="F5" s="23"/>
      <c r="G5" s="1"/>
      <c r="H5" s="1"/>
      <c r="I5" s="8" t="s">
        <v>11</v>
      </c>
      <c r="J5" s="192"/>
      <c r="K5" s="192"/>
    </row>
    <row r="6" spans="1:11" s="6" customFormat="1" ht="13.5" customHeight="1">
      <c r="B6" s="40" t="s">
        <v>36</v>
      </c>
      <c r="C6" s="219"/>
      <c r="D6" s="220"/>
      <c r="E6" s="221"/>
      <c r="F6" s="23"/>
      <c r="G6" s="7"/>
      <c r="H6" s="7"/>
      <c r="I6" s="48" t="s">
        <v>47</v>
      </c>
      <c r="J6" s="189">
        <f ca="1">TODAY()</f>
        <v>43803</v>
      </c>
      <c r="K6" s="189"/>
    </row>
    <row r="7" spans="1:11" ht="9" customHeight="1">
      <c r="B7" s="27" t="s">
        <v>13</v>
      </c>
      <c r="C7" s="222"/>
      <c r="D7" s="223"/>
      <c r="E7" s="224"/>
      <c r="F7" s="23"/>
      <c r="G7" s="1"/>
      <c r="H7" s="1"/>
      <c r="I7" s="8" t="s">
        <v>12</v>
      </c>
      <c r="J7" s="190"/>
      <c r="K7" s="190"/>
    </row>
    <row r="8" spans="1:11" ht="9.75" customHeight="1">
      <c r="B8" s="134" t="s">
        <v>37</v>
      </c>
      <c r="C8" s="154" t="s">
        <v>62</v>
      </c>
      <c r="D8" s="155"/>
      <c r="E8" s="156"/>
      <c r="F8" s="13"/>
      <c r="G8" s="1"/>
      <c r="H8" s="1"/>
      <c r="I8" s="9"/>
      <c r="J8" s="10"/>
      <c r="K8" s="10"/>
    </row>
    <row r="9" spans="1:11" ht="16.5" customHeight="1">
      <c r="B9" s="135"/>
      <c r="C9" s="157"/>
      <c r="D9" s="158"/>
      <c r="E9" s="159"/>
      <c r="F9" s="13"/>
      <c r="G9" s="41" t="s">
        <v>49</v>
      </c>
      <c r="H9" s="110" t="s">
        <v>74</v>
      </c>
      <c r="I9" s="111"/>
      <c r="J9" s="111"/>
      <c r="K9" s="112"/>
    </row>
    <row r="10" spans="1:11" ht="7.5" customHeight="1">
      <c r="B10" s="27" t="s">
        <v>14</v>
      </c>
      <c r="C10" s="160"/>
      <c r="D10" s="161"/>
      <c r="E10" s="162"/>
      <c r="F10" s="13"/>
      <c r="G10" s="26" t="s">
        <v>48</v>
      </c>
      <c r="H10" s="113"/>
      <c r="I10" s="114"/>
      <c r="J10" s="114"/>
      <c r="K10" s="115"/>
    </row>
    <row r="11" spans="1:11" ht="13.5" customHeight="1">
      <c r="B11" s="43" t="s">
        <v>38</v>
      </c>
      <c r="C11" s="123" t="s">
        <v>60</v>
      </c>
      <c r="D11" s="124"/>
      <c r="E11" s="125"/>
      <c r="F11" s="14"/>
      <c r="G11" s="40" t="s">
        <v>41</v>
      </c>
      <c r="H11" s="113"/>
      <c r="I11" s="114"/>
      <c r="J11" s="114"/>
      <c r="K11" s="115"/>
    </row>
    <row r="12" spans="1:11" ht="9" customHeight="1">
      <c r="B12" s="28" t="s">
        <v>16</v>
      </c>
      <c r="C12" s="126"/>
      <c r="D12" s="127"/>
      <c r="E12" s="128"/>
      <c r="F12" s="51"/>
      <c r="G12" s="27" t="s">
        <v>13</v>
      </c>
      <c r="H12" s="116"/>
      <c r="I12" s="117"/>
      <c r="J12" s="117"/>
      <c r="K12" s="118"/>
    </row>
    <row r="13" spans="1:11" ht="13.5" customHeight="1">
      <c r="B13" s="42" t="s">
        <v>21</v>
      </c>
      <c r="C13" s="163" t="s">
        <v>61</v>
      </c>
      <c r="D13" s="164"/>
      <c r="E13" s="165"/>
      <c r="F13" s="24"/>
      <c r="G13" s="134" t="s">
        <v>42</v>
      </c>
      <c r="H13" s="193" t="s">
        <v>76</v>
      </c>
      <c r="I13" s="194"/>
      <c r="J13" s="194"/>
      <c r="K13" s="195"/>
    </row>
    <row r="14" spans="1:11" ht="9" customHeight="1">
      <c r="B14" s="28" t="s">
        <v>17</v>
      </c>
      <c r="C14" s="166"/>
      <c r="D14" s="167"/>
      <c r="E14" s="168"/>
      <c r="F14" s="24"/>
      <c r="G14" s="135"/>
      <c r="H14" s="196"/>
      <c r="I14" s="197"/>
      <c r="J14" s="197"/>
      <c r="K14" s="198"/>
    </row>
    <row r="15" spans="1:11" ht="7.5" customHeight="1">
      <c r="B15" s="202" t="s">
        <v>39</v>
      </c>
      <c r="C15" s="137" t="s">
        <v>59</v>
      </c>
      <c r="D15" s="204"/>
      <c r="E15" s="205"/>
      <c r="F15" s="15"/>
      <c r="G15" s="30" t="s">
        <v>14</v>
      </c>
      <c r="H15" s="199"/>
      <c r="I15" s="200"/>
      <c r="J15" s="200"/>
      <c r="K15" s="201"/>
    </row>
    <row r="16" spans="1:11" ht="9" customHeight="1">
      <c r="B16" s="203"/>
      <c r="C16" s="206"/>
      <c r="D16" s="207"/>
      <c r="E16" s="208"/>
      <c r="F16" s="15"/>
      <c r="G16" s="202" t="s">
        <v>43</v>
      </c>
      <c r="H16" s="212" t="s">
        <v>77</v>
      </c>
      <c r="I16" s="213"/>
      <c r="J16" s="182" t="s">
        <v>21</v>
      </c>
      <c r="K16" s="179"/>
    </row>
    <row r="17" spans="1:11" ht="9" customHeight="1">
      <c r="B17" s="29" t="s">
        <v>15</v>
      </c>
      <c r="C17" s="209"/>
      <c r="D17" s="210"/>
      <c r="E17" s="211"/>
      <c r="F17" s="15"/>
      <c r="G17" s="203"/>
      <c r="H17" s="123"/>
      <c r="I17" s="214"/>
      <c r="J17" s="183"/>
      <c r="K17" s="180"/>
    </row>
    <row r="18" spans="1:11" ht="9" customHeight="1">
      <c r="B18" s="21"/>
      <c r="C18" s="15"/>
      <c r="D18" s="15"/>
      <c r="E18" s="15"/>
      <c r="F18" s="15"/>
      <c r="G18" s="28" t="s">
        <v>16</v>
      </c>
      <c r="H18" s="126"/>
      <c r="I18" s="215"/>
      <c r="J18" s="12" t="s">
        <v>17</v>
      </c>
      <c r="K18" s="181"/>
    </row>
    <row r="19" spans="1:11" ht="14.25">
      <c r="B19" s="44" t="s">
        <v>28</v>
      </c>
      <c r="C19" s="121" t="s">
        <v>72</v>
      </c>
      <c r="D19" s="46" t="s">
        <v>22</v>
      </c>
      <c r="E19" s="169" t="s">
        <v>73</v>
      </c>
      <c r="F19" s="34"/>
      <c r="G19" s="43" t="s">
        <v>52</v>
      </c>
      <c r="H19" s="173" t="s">
        <v>58</v>
      </c>
      <c r="I19" s="47" t="s">
        <v>45</v>
      </c>
      <c r="J19" s="175">
        <v>1500834855</v>
      </c>
      <c r="K19" s="176"/>
    </row>
    <row r="20" spans="1:11" ht="7.5" customHeight="1">
      <c r="B20" s="31" t="s">
        <v>29</v>
      </c>
      <c r="C20" s="122"/>
      <c r="D20" s="25" t="s">
        <v>24</v>
      </c>
      <c r="E20" s="170"/>
      <c r="F20" s="52"/>
      <c r="G20" s="29" t="s">
        <v>15</v>
      </c>
      <c r="H20" s="174"/>
      <c r="I20" s="32" t="s">
        <v>20</v>
      </c>
      <c r="J20" s="177"/>
      <c r="K20" s="178"/>
    </row>
    <row r="21" spans="1:11" ht="13.5" customHeight="1">
      <c r="B21" s="42" t="s">
        <v>40</v>
      </c>
      <c r="C21" s="171" t="s">
        <v>72</v>
      </c>
      <c r="D21" s="45" t="s">
        <v>25</v>
      </c>
      <c r="E21" s="169" t="s">
        <v>71</v>
      </c>
      <c r="F21" s="53"/>
      <c r="G21" s="50"/>
      <c r="H21" s="119"/>
      <c r="I21" s="119"/>
      <c r="J21" s="119"/>
      <c r="K21" s="119"/>
    </row>
    <row r="22" spans="1:11" ht="6.75" customHeight="1">
      <c r="B22" s="28" t="s">
        <v>27</v>
      </c>
      <c r="C22" s="172"/>
      <c r="D22" s="12" t="s">
        <v>26</v>
      </c>
      <c r="E22" s="170"/>
      <c r="F22" s="53"/>
      <c r="G22" s="21"/>
      <c r="H22" s="119"/>
      <c r="I22" s="119"/>
      <c r="J22" s="119"/>
      <c r="K22" s="119"/>
    </row>
    <row r="23" spans="1:11" ht="13.5" customHeight="1">
      <c r="B23" s="42" t="s">
        <v>44</v>
      </c>
      <c r="C23" s="137" t="s">
        <v>75</v>
      </c>
      <c r="D23" s="138"/>
      <c r="E23" s="139"/>
      <c r="F23" s="53"/>
      <c r="G23" s="120"/>
      <c r="H23" s="120"/>
      <c r="I23" s="120"/>
      <c r="J23" s="120"/>
      <c r="K23" s="120"/>
    </row>
    <row r="24" spans="1:11" ht="7.5" customHeight="1">
      <c r="B24" s="28" t="s">
        <v>18</v>
      </c>
      <c r="C24" s="140"/>
      <c r="D24" s="141"/>
      <c r="E24" s="142"/>
      <c r="F24" s="53"/>
      <c r="G24" s="120"/>
      <c r="H24" s="120"/>
      <c r="I24" s="120"/>
      <c r="J24" s="120"/>
      <c r="K24" s="120"/>
    </row>
    <row r="25" spans="1:11" ht="7.5" customHeight="1">
      <c r="B25" s="143"/>
      <c r="C25" s="144"/>
      <c r="D25" s="144"/>
      <c r="E25" s="145"/>
      <c r="F25" s="53"/>
      <c r="G25" s="120"/>
      <c r="H25" s="120"/>
      <c r="I25" s="120"/>
      <c r="J25" s="120"/>
      <c r="K25" s="120"/>
    </row>
    <row r="26" spans="1:11" ht="7.5" customHeight="1">
      <c r="B26" s="146"/>
      <c r="C26" s="147"/>
      <c r="D26" s="147"/>
      <c r="E26" s="148"/>
      <c r="F26" s="53"/>
      <c r="G26" s="120"/>
      <c r="H26" s="120"/>
      <c r="I26" s="120"/>
      <c r="J26" s="120"/>
      <c r="K26" s="120"/>
    </row>
    <row r="27" spans="1:11" ht="7.5" customHeight="1">
      <c r="B27" s="146"/>
      <c r="C27" s="147"/>
      <c r="D27" s="147"/>
      <c r="E27" s="148"/>
      <c r="F27" s="53"/>
      <c r="G27" s="120"/>
      <c r="H27" s="120"/>
      <c r="I27" s="120"/>
      <c r="J27" s="120"/>
      <c r="K27" s="120"/>
    </row>
    <row r="28" spans="1:11" ht="6.75" customHeight="1">
      <c r="B28" s="146"/>
      <c r="C28" s="147"/>
      <c r="D28" s="147"/>
      <c r="E28" s="148"/>
      <c r="F28" s="53"/>
      <c r="G28" s="120"/>
      <c r="H28" s="120"/>
      <c r="I28" s="120"/>
      <c r="J28" s="120"/>
      <c r="K28" s="120"/>
    </row>
    <row r="29" spans="1:11" ht="6.75" customHeight="1">
      <c r="B29" s="146"/>
      <c r="C29" s="147"/>
      <c r="D29" s="147"/>
      <c r="E29" s="148"/>
      <c r="F29" s="53"/>
      <c r="G29" s="120"/>
      <c r="H29" s="120"/>
      <c r="I29" s="120"/>
      <c r="J29" s="120"/>
      <c r="K29" s="120"/>
    </row>
    <row r="30" spans="1:11" ht="6" customHeight="1">
      <c r="B30" s="149"/>
      <c r="C30" s="150"/>
      <c r="D30" s="150"/>
      <c r="E30" s="151"/>
      <c r="F30" s="53"/>
      <c r="G30" s="120"/>
      <c r="H30" s="120"/>
      <c r="I30" s="120"/>
      <c r="J30" s="120"/>
      <c r="K30" s="120"/>
    </row>
    <row r="31" spans="1:11" ht="3.75" customHeight="1"/>
    <row r="32" spans="1:11" ht="15.75" customHeight="1">
      <c r="A32" s="136" t="s">
        <v>91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</row>
    <row r="33" spans="1:11" ht="15.7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1:11" ht="5.25" customHeight="1"/>
    <row r="35" spans="1:11" s="3" customFormat="1" ht="11.25">
      <c r="A35" s="37" t="s">
        <v>0</v>
      </c>
      <c r="B35" s="106" t="s">
        <v>33</v>
      </c>
      <c r="C35" s="106"/>
      <c r="D35" s="106"/>
      <c r="E35" s="37" t="s">
        <v>1</v>
      </c>
      <c r="F35" s="37"/>
      <c r="G35" s="37" t="s">
        <v>34</v>
      </c>
      <c r="H35" s="37" t="s">
        <v>82</v>
      </c>
      <c r="I35" s="37" t="s">
        <v>35</v>
      </c>
      <c r="J35" s="37" t="s">
        <v>83</v>
      </c>
      <c r="K35" s="37" t="s">
        <v>2</v>
      </c>
    </row>
    <row r="36" spans="1:11" s="2" customFormat="1" ht="9" customHeight="1">
      <c r="A36" s="4" t="s">
        <v>3</v>
      </c>
      <c r="B36" s="107" t="s">
        <v>4</v>
      </c>
      <c r="C36" s="107"/>
      <c r="D36" s="107"/>
      <c r="E36" s="4" t="s">
        <v>5</v>
      </c>
      <c r="F36" s="4"/>
      <c r="G36" s="4" t="s">
        <v>6</v>
      </c>
      <c r="H36" s="4" t="s">
        <v>7</v>
      </c>
      <c r="I36" s="4" t="s">
        <v>8</v>
      </c>
      <c r="J36" s="4" t="s">
        <v>9</v>
      </c>
      <c r="K36" s="4" t="s">
        <v>10</v>
      </c>
    </row>
    <row r="37" spans="1:11" s="2" customFormat="1" ht="9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1:11" ht="14.25">
      <c r="A38" s="71" t="s">
        <v>65</v>
      </c>
      <c r="B38" s="108" t="s">
        <v>81</v>
      </c>
      <c r="C38" s="109"/>
      <c r="D38" s="109"/>
      <c r="E38" s="75" t="s">
        <v>84</v>
      </c>
      <c r="G38" s="74" t="s">
        <v>63</v>
      </c>
      <c r="H38" s="73">
        <f>SUM(H4*7500)</f>
        <v>7500</v>
      </c>
      <c r="I38" s="17">
        <v>1</v>
      </c>
      <c r="J38" s="62">
        <f>SUM(H38*I38)</f>
        <v>7500</v>
      </c>
    </row>
    <row r="39" spans="1:11" ht="50.25" customHeight="1">
      <c r="A39" s="71"/>
      <c r="B39" s="184" t="s">
        <v>92</v>
      </c>
      <c r="C39" s="184"/>
      <c r="D39" s="184"/>
      <c r="E39" s="184"/>
      <c r="F39" s="184"/>
      <c r="G39" s="54"/>
      <c r="H39" s="60"/>
      <c r="I39" s="59"/>
      <c r="J39" s="56"/>
    </row>
    <row r="40" spans="1:11" ht="7.5" customHeight="1">
      <c r="A40" s="71"/>
      <c r="B40" s="82"/>
      <c r="C40" s="82"/>
      <c r="D40" s="82"/>
      <c r="E40" s="82"/>
      <c r="F40" s="82"/>
      <c r="G40" s="54"/>
      <c r="H40" s="60"/>
      <c r="I40" s="59"/>
      <c r="J40" s="56"/>
    </row>
    <row r="41" spans="1:11" ht="14.25">
      <c r="A41" s="71" t="s">
        <v>66</v>
      </c>
      <c r="B41" s="129" t="s">
        <v>79</v>
      </c>
      <c r="C41" s="130"/>
      <c r="D41" s="130"/>
      <c r="E41" s="55" t="s">
        <v>113</v>
      </c>
      <c r="G41" s="74" t="s">
        <v>64</v>
      </c>
      <c r="H41" s="73">
        <v>140</v>
      </c>
      <c r="I41" s="49">
        <v>1</v>
      </c>
      <c r="J41" s="62">
        <f>SUM(H41*I41)</f>
        <v>140</v>
      </c>
    </row>
    <row r="42" spans="1:11">
      <c r="A42" s="71"/>
      <c r="B42" s="131"/>
      <c r="C42" s="132"/>
      <c r="D42" s="132"/>
      <c r="E42" s="64"/>
      <c r="F42" s="63"/>
      <c r="G42" s="65"/>
      <c r="H42" s="66"/>
      <c r="I42" s="67"/>
      <c r="J42" s="68"/>
      <c r="K42" s="63"/>
    </row>
    <row r="43" spans="1:11" ht="7.5" customHeight="1">
      <c r="A43" s="71"/>
      <c r="B43" s="131"/>
      <c r="C43" s="131"/>
      <c r="D43" s="131"/>
      <c r="E43" s="131"/>
      <c r="F43" s="65"/>
      <c r="G43" s="65"/>
      <c r="H43" s="69"/>
      <c r="I43" s="67"/>
      <c r="J43" s="68"/>
      <c r="K43" s="63"/>
    </row>
    <row r="44" spans="1:11" ht="14.25" customHeight="1">
      <c r="A44" s="71" t="s">
        <v>67</v>
      </c>
      <c r="B44" s="187" t="s">
        <v>80</v>
      </c>
      <c r="C44" s="187"/>
      <c r="D44" s="187"/>
      <c r="E44" s="83" t="s">
        <v>86</v>
      </c>
      <c r="F44" s="70"/>
      <c r="G44" s="74" t="s">
        <v>64</v>
      </c>
      <c r="H44" s="73">
        <f>SUM(H4*220)</f>
        <v>220</v>
      </c>
      <c r="I44" s="49">
        <v>1</v>
      </c>
      <c r="J44" s="62">
        <f>SUM(H44*I44)</f>
        <v>220</v>
      </c>
      <c r="K44" s="70"/>
    </row>
    <row r="45" spans="1:11" ht="7.5" customHeight="1">
      <c r="A45" s="71"/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1:11" ht="14.25">
      <c r="A46" s="71"/>
      <c r="B46" s="129"/>
      <c r="C46" s="130"/>
      <c r="D46" s="130"/>
      <c r="E46" s="55"/>
      <c r="F46" s="16"/>
      <c r="G46" s="74"/>
      <c r="H46" s="73"/>
      <c r="I46" s="49"/>
      <c r="J46" s="62"/>
    </row>
    <row r="47" spans="1:11" ht="17.25" customHeight="1">
      <c r="A47" s="71" t="s">
        <v>68</v>
      </c>
      <c r="B47" s="129" t="s">
        <v>89</v>
      </c>
      <c r="C47" s="130"/>
      <c r="D47" s="130"/>
      <c r="E47" s="84" t="s">
        <v>90</v>
      </c>
      <c r="F47" s="16"/>
      <c r="G47" s="74" t="s">
        <v>64</v>
      </c>
      <c r="H47" s="73">
        <f>SUM(7450*H4)</f>
        <v>7450</v>
      </c>
      <c r="I47" s="49">
        <v>1</v>
      </c>
      <c r="J47" s="62">
        <f>SUM(H47*I47)</f>
        <v>7450</v>
      </c>
    </row>
    <row r="48" spans="1:11" ht="17.25" customHeight="1">
      <c r="A48" s="71"/>
      <c r="B48" s="129"/>
      <c r="C48" s="130"/>
      <c r="D48" s="130"/>
      <c r="E48" s="55"/>
      <c r="F48" s="16"/>
      <c r="G48" s="74"/>
      <c r="H48" s="73"/>
      <c r="I48" s="49"/>
      <c r="J48" s="62"/>
    </row>
    <row r="49" spans="1:11" ht="14.25" customHeight="1">
      <c r="A49" s="71"/>
      <c r="B49" s="131"/>
      <c r="C49" s="131"/>
      <c r="D49" s="131"/>
      <c r="E49" s="80"/>
      <c r="F49" s="80"/>
      <c r="G49" s="80"/>
      <c r="H49" s="80"/>
      <c r="I49" s="80"/>
      <c r="J49" s="80"/>
      <c r="K49" s="80"/>
    </row>
    <row r="50" spans="1:11" ht="14.25" customHeight="1">
      <c r="A50" s="71"/>
      <c r="B50" s="61"/>
      <c r="C50" s="61"/>
      <c r="D50" s="61"/>
      <c r="E50" s="61"/>
      <c r="F50" s="61"/>
      <c r="G50" s="61"/>
      <c r="H50" s="36" t="s">
        <v>69</v>
      </c>
      <c r="I50" s="61"/>
      <c r="J50" s="76">
        <f>SUM(J38:J49)</f>
        <v>15310</v>
      </c>
      <c r="K50" s="61"/>
    </row>
    <row r="51" spans="1:11" ht="14.25" customHeight="1">
      <c r="A51" s="71"/>
      <c r="B51" s="188"/>
      <c r="C51" s="188"/>
      <c r="D51" s="188"/>
      <c r="E51" s="188"/>
      <c r="F51" s="188"/>
      <c r="G51" s="61"/>
      <c r="H51" s="4" t="s">
        <v>30</v>
      </c>
      <c r="I51" s="78"/>
      <c r="J51" s="78"/>
      <c r="K51" s="78"/>
    </row>
    <row r="52" spans="1:11" ht="8.25" customHeight="1">
      <c r="A52" s="71"/>
      <c r="B52" s="188"/>
      <c r="C52" s="188"/>
      <c r="D52" s="188"/>
      <c r="E52" s="188"/>
      <c r="F52" s="188"/>
      <c r="G52" s="61"/>
      <c r="H52" s="61"/>
      <c r="I52" s="61"/>
      <c r="J52" s="61"/>
      <c r="K52" s="61"/>
    </row>
    <row r="53" spans="1:11" ht="14.25" customHeight="1">
      <c r="A53" s="71"/>
      <c r="B53" s="188"/>
      <c r="C53" s="188"/>
      <c r="D53" s="188"/>
      <c r="E53" s="188"/>
      <c r="F53" s="188"/>
      <c r="G53" s="61"/>
      <c r="H53" s="79"/>
      <c r="I53" s="61"/>
      <c r="J53" s="77"/>
      <c r="K53" s="61"/>
    </row>
    <row r="54" spans="1:11" ht="14.25" customHeight="1">
      <c r="A54" s="71"/>
      <c r="B54" s="61"/>
      <c r="C54" s="61"/>
      <c r="D54" s="61"/>
      <c r="E54" s="61"/>
      <c r="F54" s="61"/>
      <c r="G54" s="61"/>
      <c r="H54" s="4"/>
      <c r="I54" s="78"/>
      <c r="J54" s="78"/>
      <c r="K54" s="78"/>
    </row>
    <row r="55" spans="1:11" ht="8.25" customHeight="1">
      <c r="A55" s="71"/>
      <c r="B55" s="61"/>
      <c r="C55" s="61"/>
      <c r="D55" s="61"/>
      <c r="E55" s="61"/>
      <c r="F55" s="61"/>
      <c r="G55" s="61"/>
      <c r="H55" s="61"/>
      <c r="I55" s="61"/>
      <c r="J55" s="61"/>
      <c r="K55" s="61"/>
    </row>
    <row r="56" spans="1:11" ht="9" customHeight="1">
      <c r="A56" s="72"/>
      <c r="B56" s="133"/>
      <c r="C56" s="104"/>
      <c r="D56" s="104"/>
      <c r="E56" s="38"/>
      <c r="F56" s="5"/>
      <c r="G56" s="39"/>
      <c r="H56" s="58"/>
      <c r="I56" s="18"/>
      <c r="J56" s="18">
        <f>SUM(H56*I56)</f>
        <v>0</v>
      </c>
      <c r="K56" s="5"/>
    </row>
    <row r="57" spans="1:11" s="6" customFormat="1" ht="20.25" customHeight="1">
      <c r="A57" s="57"/>
      <c r="B57" s="33"/>
      <c r="C57" s="33"/>
      <c r="D57" s="33"/>
      <c r="E57" s="33"/>
      <c r="F57" s="33"/>
      <c r="G57" s="33"/>
      <c r="H57" s="36" t="s">
        <v>32</v>
      </c>
      <c r="I57" s="185">
        <f>SUM(J50+J53)</f>
        <v>15310</v>
      </c>
      <c r="J57" s="185"/>
      <c r="K57" s="33" t="s">
        <v>85</v>
      </c>
    </row>
    <row r="58" spans="1:11" s="2" customFormat="1" ht="7.5" customHeight="1">
      <c r="A58" s="4"/>
      <c r="B58" s="107"/>
      <c r="C58" s="107"/>
      <c r="D58" s="107"/>
      <c r="E58" s="4"/>
      <c r="F58" s="4"/>
      <c r="G58" s="4"/>
      <c r="H58" s="4" t="s">
        <v>30</v>
      </c>
      <c r="I58" s="186"/>
      <c r="J58" s="186"/>
      <c r="K58" s="4"/>
    </row>
    <row r="59" spans="1:11">
      <c r="A59" s="103" t="s">
        <v>55</v>
      </c>
      <c r="B59" s="103"/>
      <c r="E59" s="35" t="s">
        <v>54</v>
      </c>
      <c r="F59" s="19"/>
    </row>
    <row r="60" spans="1:11" ht="6.75" customHeight="1">
      <c r="A60" s="21" t="s">
        <v>53</v>
      </c>
      <c r="B60" s="20"/>
      <c r="E60" s="21" t="s">
        <v>23</v>
      </c>
      <c r="F60" s="21"/>
    </row>
    <row r="61" spans="1:11" ht="24.75" customHeight="1">
      <c r="A61" s="104"/>
      <c r="B61" s="104"/>
      <c r="C61" s="11"/>
      <c r="E61" s="5"/>
      <c r="F61" s="11"/>
      <c r="G61" s="11"/>
    </row>
    <row r="62" spans="1:11" ht="5.25" customHeight="1">
      <c r="A62" s="11"/>
      <c r="B62" s="11"/>
      <c r="C62" s="11"/>
      <c r="E62" s="11"/>
      <c r="F62" s="11"/>
      <c r="G62" s="11"/>
    </row>
    <row r="63" spans="1:11" ht="5.25" customHeight="1">
      <c r="A63" s="11"/>
      <c r="B63" s="11"/>
      <c r="C63" s="11"/>
      <c r="E63" s="11"/>
      <c r="F63" s="11"/>
      <c r="G63" s="11"/>
    </row>
    <row r="64" spans="1:11" ht="9.75" customHeight="1">
      <c r="A64" s="11"/>
      <c r="B64" s="11"/>
      <c r="C64" s="11"/>
      <c r="E64" s="11"/>
      <c r="F64" s="11"/>
      <c r="G64" s="11"/>
    </row>
    <row r="65" spans="1:11" ht="20.25">
      <c r="A65" s="105" t="s">
        <v>19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</row>
    <row r="66" spans="1:11">
      <c r="A66" s="101" t="s">
        <v>87</v>
      </c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1:11" s="22" customFormat="1" ht="13.5" customHeight="1">
      <c r="A67" s="102" t="s">
        <v>31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1:11">
      <c r="A68" s="100" t="s">
        <v>88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1:1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</sheetData>
  <mergeCells count="52">
    <mergeCell ref="J4:K5"/>
    <mergeCell ref="H13:K15"/>
    <mergeCell ref="B15:B16"/>
    <mergeCell ref="C15:E17"/>
    <mergeCell ref="G16:G17"/>
    <mergeCell ref="G13:G14"/>
    <mergeCell ref="H16:I18"/>
    <mergeCell ref="C4:E7"/>
    <mergeCell ref="B39:F39"/>
    <mergeCell ref="I57:J58"/>
    <mergeCell ref="B43:E43"/>
    <mergeCell ref="B48:D48"/>
    <mergeCell ref="B44:D44"/>
    <mergeCell ref="B51:F53"/>
    <mergeCell ref="B46:D46"/>
    <mergeCell ref="B8:B9"/>
    <mergeCell ref="A32:K32"/>
    <mergeCell ref="C23:E24"/>
    <mergeCell ref="B25:E30"/>
    <mergeCell ref="A1:K1"/>
    <mergeCell ref="A2:K2"/>
    <mergeCell ref="C8:E10"/>
    <mergeCell ref="C13:E14"/>
    <mergeCell ref="E21:E22"/>
    <mergeCell ref="C21:C22"/>
    <mergeCell ref="H19:H20"/>
    <mergeCell ref="J19:K20"/>
    <mergeCell ref="K16:K18"/>
    <mergeCell ref="E19:E20"/>
    <mergeCell ref="J16:J17"/>
    <mergeCell ref="J6:K7"/>
    <mergeCell ref="H9:K12"/>
    <mergeCell ref="H21:K22"/>
    <mergeCell ref="G23:K30"/>
    <mergeCell ref="C19:C20"/>
    <mergeCell ref="C11:E12"/>
    <mergeCell ref="A33:K33"/>
    <mergeCell ref="A68:K68"/>
    <mergeCell ref="A66:K66"/>
    <mergeCell ref="A67:K67"/>
    <mergeCell ref="A59:B59"/>
    <mergeCell ref="A61:B61"/>
    <mergeCell ref="A65:K65"/>
    <mergeCell ref="B35:D35"/>
    <mergeCell ref="B36:D36"/>
    <mergeCell ref="B38:D38"/>
    <mergeCell ref="B41:D41"/>
    <mergeCell ref="B42:D42"/>
    <mergeCell ref="B56:D56"/>
    <mergeCell ref="B58:D58"/>
    <mergeCell ref="B49:D49"/>
    <mergeCell ref="B47:D47"/>
  </mergeCells>
  <phoneticPr fontId="2"/>
  <pageMargins left="0.59" right="0.35" top="0.61" bottom="0.27" header="0.34" footer="0.1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showGridLines="0" showZeros="0" zoomScaleNormal="100" workbookViewId="0">
      <selection activeCell="A54" sqref="A54:XFD54"/>
    </sheetView>
  </sheetViews>
  <sheetFormatPr defaultRowHeight="13.5"/>
  <cols>
    <col min="1" max="1" width="4.875" customWidth="1"/>
    <col min="5" max="5" width="14.125" customWidth="1"/>
    <col min="6" max="6" width="0.75" customWidth="1"/>
    <col min="8" max="8" width="10.5" bestFit="1" customWidth="1"/>
    <col min="9" max="9" width="9.25" customWidth="1"/>
    <col min="10" max="10" width="9.875" customWidth="1"/>
  </cols>
  <sheetData>
    <row r="1" spans="1:11" ht="27.75" customHeight="1">
      <c r="A1" s="152" t="s">
        <v>70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2" customHeight="1" thickBot="1">
      <c r="A2" s="153" t="s">
        <v>56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1" ht="6.75" customHeight="1" thickTop="1"/>
    <row r="4" spans="1:11" s="6" customFormat="1" ht="14.25" customHeight="1">
      <c r="B4" s="41" t="s">
        <v>50</v>
      </c>
      <c r="C4" s="216" t="s">
        <v>57</v>
      </c>
      <c r="D4" s="217"/>
      <c r="E4" s="218"/>
      <c r="F4" s="23"/>
      <c r="G4" s="97" t="s">
        <v>78</v>
      </c>
      <c r="H4" s="98">
        <v>1</v>
      </c>
      <c r="I4" s="48" t="s">
        <v>46</v>
      </c>
      <c r="J4" s="191" t="s">
        <v>111</v>
      </c>
      <c r="K4" s="191"/>
    </row>
    <row r="5" spans="1:11" ht="9.75" customHeight="1">
      <c r="B5" s="26" t="s">
        <v>51</v>
      </c>
      <c r="C5" s="219"/>
      <c r="D5" s="220"/>
      <c r="E5" s="221"/>
      <c r="F5" s="23"/>
      <c r="G5" s="1"/>
      <c r="H5" s="1"/>
      <c r="I5" s="8" t="s">
        <v>11</v>
      </c>
      <c r="J5" s="192"/>
      <c r="K5" s="192"/>
    </row>
    <row r="6" spans="1:11" s="6" customFormat="1" ht="13.5" customHeight="1">
      <c r="B6" s="40" t="s">
        <v>36</v>
      </c>
      <c r="C6" s="219"/>
      <c r="D6" s="220"/>
      <c r="E6" s="221"/>
      <c r="F6" s="23"/>
      <c r="G6" s="7"/>
      <c r="H6" s="7"/>
      <c r="I6" s="48" t="s">
        <v>47</v>
      </c>
      <c r="J6" s="189">
        <f ca="1">TODAY()</f>
        <v>43803</v>
      </c>
      <c r="K6" s="189"/>
    </row>
    <row r="7" spans="1:11" ht="9" customHeight="1">
      <c r="B7" s="27" t="s">
        <v>13</v>
      </c>
      <c r="C7" s="222"/>
      <c r="D7" s="223"/>
      <c r="E7" s="224"/>
      <c r="F7" s="23"/>
      <c r="G7" s="1"/>
      <c r="H7" s="1"/>
      <c r="I7" s="8" t="s">
        <v>12</v>
      </c>
      <c r="J7" s="190"/>
      <c r="K7" s="190"/>
    </row>
    <row r="8" spans="1:11" ht="9.75" customHeight="1">
      <c r="B8" s="134" t="s">
        <v>37</v>
      </c>
      <c r="C8" s="154" t="s">
        <v>62</v>
      </c>
      <c r="D8" s="155"/>
      <c r="E8" s="156"/>
      <c r="F8" s="13"/>
      <c r="G8" s="1"/>
      <c r="H8" s="1"/>
      <c r="I8" s="9"/>
      <c r="J8" s="10"/>
      <c r="K8" s="10"/>
    </row>
    <row r="9" spans="1:11" ht="16.5" customHeight="1">
      <c r="B9" s="135"/>
      <c r="C9" s="157"/>
      <c r="D9" s="158"/>
      <c r="E9" s="159"/>
      <c r="F9" s="13"/>
      <c r="G9" s="41" t="s">
        <v>49</v>
      </c>
      <c r="H9" s="110" t="s">
        <v>74</v>
      </c>
      <c r="I9" s="111"/>
      <c r="J9" s="111"/>
      <c r="K9" s="112"/>
    </row>
    <row r="10" spans="1:11" ht="7.5" customHeight="1">
      <c r="B10" s="27" t="s">
        <v>14</v>
      </c>
      <c r="C10" s="160"/>
      <c r="D10" s="161"/>
      <c r="E10" s="162"/>
      <c r="F10" s="13"/>
      <c r="G10" s="26" t="s">
        <v>48</v>
      </c>
      <c r="H10" s="113"/>
      <c r="I10" s="114"/>
      <c r="J10" s="114"/>
      <c r="K10" s="115"/>
    </row>
    <row r="11" spans="1:11" ht="13.5" customHeight="1">
      <c r="B11" s="43" t="s">
        <v>38</v>
      </c>
      <c r="C11" s="123" t="s">
        <v>60</v>
      </c>
      <c r="D11" s="124"/>
      <c r="E11" s="125"/>
      <c r="F11" s="14"/>
      <c r="G11" s="40" t="s">
        <v>36</v>
      </c>
      <c r="H11" s="113"/>
      <c r="I11" s="114"/>
      <c r="J11" s="114"/>
      <c r="K11" s="115"/>
    </row>
    <row r="12" spans="1:11" ht="9" customHeight="1">
      <c r="B12" s="28" t="s">
        <v>16</v>
      </c>
      <c r="C12" s="126"/>
      <c r="D12" s="127"/>
      <c r="E12" s="128"/>
      <c r="F12" s="51"/>
      <c r="G12" s="27" t="s">
        <v>13</v>
      </c>
      <c r="H12" s="116"/>
      <c r="I12" s="117"/>
      <c r="J12" s="117"/>
      <c r="K12" s="118"/>
    </row>
    <row r="13" spans="1:11" ht="13.5" customHeight="1">
      <c r="B13" s="42" t="s">
        <v>21</v>
      </c>
      <c r="C13" s="163" t="s">
        <v>61</v>
      </c>
      <c r="D13" s="164"/>
      <c r="E13" s="165"/>
      <c r="F13" s="24"/>
      <c r="G13" s="134" t="s">
        <v>37</v>
      </c>
      <c r="H13" s="193" t="s">
        <v>76</v>
      </c>
      <c r="I13" s="194"/>
      <c r="J13" s="194"/>
      <c r="K13" s="195"/>
    </row>
    <row r="14" spans="1:11" ht="9" customHeight="1">
      <c r="B14" s="28" t="s">
        <v>17</v>
      </c>
      <c r="C14" s="166"/>
      <c r="D14" s="167"/>
      <c r="E14" s="168"/>
      <c r="F14" s="24"/>
      <c r="G14" s="135"/>
      <c r="H14" s="196"/>
      <c r="I14" s="197"/>
      <c r="J14" s="197"/>
      <c r="K14" s="198"/>
    </row>
    <row r="15" spans="1:11" ht="7.5" customHeight="1">
      <c r="B15" s="202" t="s">
        <v>39</v>
      </c>
      <c r="C15" s="137" t="s">
        <v>59</v>
      </c>
      <c r="D15" s="204"/>
      <c r="E15" s="205"/>
      <c r="F15" s="15"/>
      <c r="G15" s="30" t="s">
        <v>14</v>
      </c>
      <c r="H15" s="199"/>
      <c r="I15" s="200"/>
      <c r="J15" s="200"/>
      <c r="K15" s="201"/>
    </row>
    <row r="16" spans="1:11" ht="9" customHeight="1">
      <c r="B16" s="203"/>
      <c r="C16" s="206"/>
      <c r="D16" s="207"/>
      <c r="E16" s="208"/>
      <c r="F16" s="15"/>
      <c r="G16" s="202" t="s">
        <v>38</v>
      </c>
      <c r="H16" s="212" t="s">
        <v>77</v>
      </c>
      <c r="I16" s="213"/>
      <c r="J16" s="182" t="s">
        <v>21</v>
      </c>
      <c r="K16" s="179"/>
    </row>
    <row r="17" spans="1:11" ht="9" customHeight="1">
      <c r="B17" s="29" t="s">
        <v>15</v>
      </c>
      <c r="C17" s="209"/>
      <c r="D17" s="210"/>
      <c r="E17" s="211"/>
      <c r="F17" s="15"/>
      <c r="G17" s="203"/>
      <c r="H17" s="123"/>
      <c r="I17" s="214"/>
      <c r="J17" s="183"/>
      <c r="K17" s="180"/>
    </row>
    <row r="18" spans="1:11" ht="9" customHeight="1">
      <c r="B18" s="21"/>
      <c r="C18" s="15"/>
      <c r="D18" s="15"/>
      <c r="E18" s="15"/>
      <c r="F18" s="15"/>
      <c r="G18" s="28" t="s">
        <v>16</v>
      </c>
      <c r="H18" s="126"/>
      <c r="I18" s="215"/>
      <c r="J18" s="12" t="s">
        <v>17</v>
      </c>
      <c r="K18" s="181"/>
    </row>
    <row r="19" spans="1:11" ht="14.25">
      <c r="B19" s="44" t="s">
        <v>28</v>
      </c>
      <c r="C19" s="121" t="s">
        <v>72</v>
      </c>
      <c r="D19" s="46" t="s">
        <v>22</v>
      </c>
      <c r="E19" s="169" t="s">
        <v>73</v>
      </c>
      <c r="F19" s="34"/>
      <c r="G19" s="43" t="s">
        <v>39</v>
      </c>
      <c r="H19" s="173" t="s">
        <v>58</v>
      </c>
      <c r="I19" s="47" t="s">
        <v>45</v>
      </c>
      <c r="J19" s="175">
        <v>1500834855</v>
      </c>
      <c r="K19" s="176"/>
    </row>
    <row r="20" spans="1:11" ht="7.5" customHeight="1">
      <c r="B20" s="31" t="s">
        <v>29</v>
      </c>
      <c r="C20" s="122"/>
      <c r="D20" s="25" t="s">
        <v>24</v>
      </c>
      <c r="E20" s="170"/>
      <c r="F20" s="52"/>
      <c r="G20" s="29" t="s">
        <v>15</v>
      </c>
      <c r="H20" s="174"/>
      <c r="I20" s="32" t="s">
        <v>20</v>
      </c>
      <c r="J20" s="177"/>
      <c r="K20" s="178"/>
    </row>
    <row r="21" spans="1:11" ht="13.5" customHeight="1">
      <c r="B21" s="42" t="s">
        <v>40</v>
      </c>
      <c r="C21" s="171" t="s">
        <v>72</v>
      </c>
      <c r="D21" s="45" t="s">
        <v>25</v>
      </c>
      <c r="E21" s="169" t="s">
        <v>71</v>
      </c>
      <c r="F21" s="53"/>
      <c r="G21" s="50"/>
      <c r="H21" s="119"/>
      <c r="I21" s="119"/>
      <c r="J21" s="119"/>
      <c r="K21" s="119"/>
    </row>
    <row r="22" spans="1:11" ht="6.75" customHeight="1">
      <c r="B22" s="28" t="s">
        <v>27</v>
      </c>
      <c r="C22" s="172"/>
      <c r="D22" s="12" t="s">
        <v>26</v>
      </c>
      <c r="E22" s="170"/>
      <c r="F22" s="53"/>
      <c r="G22" s="21"/>
      <c r="H22" s="119"/>
      <c r="I22" s="119"/>
      <c r="J22" s="119"/>
      <c r="K22" s="119"/>
    </row>
    <row r="23" spans="1:11" ht="13.5" customHeight="1">
      <c r="B23" s="42" t="s">
        <v>44</v>
      </c>
      <c r="C23" s="137" t="s">
        <v>75</v>
      </c>
      <c r="D23" s="138"/>
      <c r="E23" s="139"/>
      <c r="F23" s="53"/>
      <c r="G23" s="120"/>
      <c r="H23" s="120"/>
      <c r="I23" s="120"/>
      <c r="J23" s="120"/>
      <c r="K23" s="120"/>
    </row>
    <row r="24" spans="1:11" ht="7.5" customHeight="1">
      <c r="B24" s="28" t="s">
        <v>18</v>
      </c>
      <c r="C24" s="140"/>
      <c r="D24" s="141"/>
      <c r="E24" s="142"/>
      <c r="F24" s="53"/>
      <c r="G24" s="120"/>
      <c r="H24" s="120"/>
      <c r="I24" s="120"/>
      <c r="J24" s="120"/>
      <c r="K24" s="120"/>
    </row>
    <row r="25" spans="1:11" ht="7.5" customHeight="1">
      <c r="B25" s="143"/>
      <c r="C25" s="144"/>
      <c r="D25" s="144"/>
      <c r="E25" s="145"/>
      <c r="F25" s="53"/>
      <c r="G25" s="120"/>
      <c r="H25" s="120"/>
      <c r="I25" s="120"/>
      <c r="J25" s="120"/>
      <c r="K25" s="120"/>
    </row>
    <row r="26" spans="1:11" ht="7.5" customHeight="1">
      <c r="B26" s="146"/>
      <c r="C26" s="147"/>
      <c r="D26" s="147"/>
      <c r="E26" s="148"/>
      <c r="F26" s="53"/>
      <c r="G26" s="120"/>
      <c r="H26" s="120"/>
      <c r="I26" s="120"/>
      <c r="J26" s="120"/>
      <c r="K26" s="120"/>
    </row>
    <row r="27" spans="1:11" ht="7.5" customHeight="1">
      <c r="B27" s="146"/>
      <c r="C27" s="147"/>
      <c r="D27" s="147"/>
      <c r="E27" s="148"/>
      <c r="F27" s="53"/>
      <c r="G27" s="120"/>
      <c r="H27" s="120"/>
      <c r="I27" s="120"/>
      <c r="J27" s="120"/>
      <c r="K27" s="120"/>
    </row>
    <row r="28" spans="1:11" ht="6.75" customHeight="1">
      <c r="B28" s="146"/>
      <c r="C28" s="147"/>
      <c r="D28" s="147"/>
      <c r="E28" s="148"/>
      <c r="F28" s="53"/>
      <c r="G28" s="120"/>
      <c r="H28" s="120"/>
      <c r="I28" s="120"/>
      <c r="J28" s="120"/>
      <c r="K28" s="120"/>
    </row>
    <row r="29" spans="1:11" ht="6.75" customHeight="1">
      <c r="B29" s="146"/>
      <c r="C29" s="147"/>
      <c r="D29" s="147"/>
      <c r="E29" s="148"/>
      <c r="F29" s="53"/>
      <c r="G29" s="120"/>
      <c r="H29" s="120"/>
      <c r="I29" s="120"/>
      <c r="J29" s="120"/>
      <c r="K29" s="120"/>
    </row>
    <row r="30" spans="1:11" ht="6" customHeight="1">
      <c r="B30" s="149"/>
      <c r="C30" s="150"/>
      <c r="D30" s="150"/>
      <c r="E30" s="151"/>
      <c r="F30" s="53"/>
      <c r="G30" s="120"/>
      <c r="H30" s="120"/>
      <c r="I30" s="120"/>
      <c r="J30" s="120"/>
      <c r="K30" s="120"/>
    </row>
    <row r="31" spans="1:11" ht="3.75" customHeight="1"/>
    <row r="32" spans="1:11" ht="15.75" customHeight="1">
      <c r="A32" s="136" t="s">
        <v>110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</row>
    <row r="33" spans="1:18" ht="15.7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1:18" ht="5.25" customHeight="1"/>
    <row r="35" spans="1:18" s="3" customFormat="1" ht="11.25">
      <c r="A35" s="37" t="s">
        <v>0</v>
      </c>
      <c r="B35" s="106" t="s">
        <v>33</v>
      </c>
      <c r="C35" s="106"/>
      <c r="D35" s="106"/>
      <c r="E35" s="37" t="s">
        <v>1</v>
      </c>
      <c r="F35" s="37"/>
      <c r="G35" s="37" t="s">
        <v>34</v>
      </c>
      <c r="H35" s="37" t="s">
        <v>82</v>
      </c>
      <c r="I35" s="37" t="s">
        <v>35</v>
      </c>
      <c r="J35" s="37" t="s">
        <v>83</v>
      </c>
      <c r="K35" s="37" t="s">
        <v>2</v>
      </c>
    </row>
    <row r="36" spans="1:18" s="2" customFormat="1" ht="9" customHeight="1">
      <c r="A36" s="4" t="s">
        <v>3</v>
      </c>
      <c r="B36" s="107" t="s">
        <v>4</v>
      </c>
      <c r="C36" s="107"/>
      <c r="D36" s="107"/>
      <c r="E36" s="4" t="s">
        <v>5</v>
      </c>
      <c r="F36" s="4"/>
      <c r="G36" s="4" t="s">
        <v>6</v>
      </c>
      <c r="H36" s="4" t="s">
        <v>7</v>
      </c>
      <c r="I36" s="4" t="s">
        <v>8</v>
      </c>
      <c r="J36" s="4" t="s">
        <v>9</v>
      </c>
      <c r="K36" s="4" t="s">
        <v>10</v>
      </c>
      <c r="Q36" s="3"/>
    </row>
    <row r="37" spans="1:18" s="2" customFormat="1" ht="9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Q37" s="3"/>
    </row>
    <row r="38" spans="1:18" ht="16.5" customHeight="1">
      <c r="A38" s="71" t="s">
        <v>65</v>
      </c>
      <c r="B38" s="108" t="s">
        <v>93</v>
      </c>
      <c r="C38" s="109"/>
      <c r="D38" s="109"/>
      <c r="E38" s="75"/>
      <c r="G38" s="74" t="s">
        <v>98</v>
      </c>
      <c r="H38" s="86">
        <f>SUM(1.442*$H$4)</f>
        <v>1.4419999999999999</v>
      </c>
      <c r="I38" s="17">
        <v>1200</v>
      </c>
      <c r="J38" s="87">
        <f>SUM(H38*I38)</f>
        <v>1730.3999999999999</v>
      </c>
      <c r="K38" s="88" t="s">
        <v>96</v>
      </c>
      <c r="Q38" s="89"/>
      <c r="R38" s="90"/>
    </row>
    <row r="39" spans="1:18" ht="16.5" customHeight="1">
      <c r="A39" s="71"/>
      <c r="B39" s="226" t="s">
        <v>94</v>
      </c>
      <c r="C39" s="226"/>
      <c r="D39" s="226"/>
      <c r="E39" s="226"/>
      <c r="F39" s="226"/>
      <c r="G39" s="74" t="s">
        <v>98</v>
      </c>
      <c r="H39" s="86">
        <f>SUM(0.908*$H$4)</f>
        <v>0.90800000000000003</v>
      </c>
      <c r="I39" s="17">
        <v>2400</v>
      </c>
      <c r="J39" s="87">
        <f>SUM(H39*I39)</f>
        <v>2179.2000000000003</v>
      </c>
      <c r="K39" s="88" t="s">
        <v>97</v>
      </c>
      <c r="Q39" s="89"/>
      <c r="R39" s="90"/>
    </row>
    <row r="40" spans="1:18" ht="16.5" customHeight="1">
      <c r="A40" s="71"/>
      <c r="B40" s="226"/>
      <c r="C40" s="226"/>
      <c r="D40" s="226"/>
      <c r="E40" s="226"/>
      <c r="F40" s="226"/>
      <c r="G40" s="74" t="s">
        <v>98</v>
      </c>
      <c r="H40" s="86">
        <f>SUM(0.647*$H$4)</f>
        <v>0.64700000000000002</v>
      </c>
      <c r="I40" s="17">
        <v>3600</v>
      </c>
      <c r="J40" s="87">
        <f>SUM(H40*I40)</f>
        <v>2329.2000000000003</v>
      </c>
      <c r="K40" s="88" t="s">
        <v>99</v>
      </c>
      <c r="Q40" s="89"/>
      <c r="R40" s="90"/>
    </row>
    <row r="41" spans="1:18" ht="16.5" customHeight="1">
      <c r="A41" s="71"/>
      <c r="B41" s="226"/>
      <c r="C41" s="226"/>
      <c r="D41" s="226"/>
      <c r="E41" s="226"/>
      <c r="F41" s="226"/>
      <c r="G41" s="74" t="s">
        <v>98</v>
      </c>
      <c r="H41" s="86">
        <f>SUM(0.319*$H$4)</f>
        <v>0.31900000000000001</v>
      </c>
      <c r="I41" s="17">
        <v>12000</v>
      </c>
      <c r="J41" s="87">
        <f>SUM(H41*I41)</f>
        <v>3828</v>
      </c>
      <c r="K41" s="88" t="s">
        <v>95</v>
      </c>
      <c r="Q41" s="89"/>
      <c r="R41" s="90"/>
    </row>
    <row r="42" spans="1:18" ht="7.5" customHeight="1">
      <c r="A42" s="71"/>
      <c r="B42" s="131"/>
      <c r="C42" s="131"/>
      <c r="D42" s="131"/>
      <c r="E42" s="131"/>
      <c r="F42" s="65"/>
      <c r="G42" s="65"/>
      <c r="H42" s="69"/>
      <c r="I42" s="67"/>
      <c r="J42" s="68"/>
      <c r="K42" s="63"/>
      <c r="Q42" s="3"/>
    </row>
    <row r="43" spans="1:18" ht="14.25" customHeight="1">
      <c r="A43" s="71" t="s">
        <v>100</v>
      </c>
      <c r="B43" s="108" t="s">
        <v>101</v>
      </c>
      <c r="C43" s="109"/>
      <c r="D43" s="109"/>
      <c r="E43" s="88" t="s">
        <v>104</v>
      </c>
      <c r="G43" s="74" t="s">
        <v>102</v>
      </c>
      <c r="H43" s="86">
        <f>SUM(H4*31)</f>
        <v>31</v>
      </c>
      <c r="I43" s="17">
        <v>10</v>
      </c>
      <c r="J43" s="87">
        <f>SUM(H43*I43)</f>
        <v>310</v>
      </c>
      <c r="K43" s="88"/>
      <c r="Q43" s="3"/>
    </row>
    <row r="44" spans="1:18" ht="7.5" customHeight="1">
      <c r="A44" s="71"/>
      <c r="B44" s="226" t="s">
        <v>103</v>
      </c>
      <c r="C44" s="226"/>
      <c r="D44" s="226"/>
      <c r="E44" s="226"/>
      <c r="F44" s="91"/>
      <c r="G44" s="80"/>
      <c r="H44" s="80"/>
      <c r="I44" s="95" t="s">
        <v>109</v>
      </c>
      <c r="J44" s="80"/>
      <c r="K44" s="80"/>
      <c r="Q44" s="3"/>
    </row>
    <row r="45" spans="1:18" ht="14.25">
      <c r="A45" s="71"/>
      <c r="B45" s="226"/>
      <c r="C45" s="226"/>
      <c r="D45" s="226"/>
      <c r="E45" s="226"/>
      <c r="F45" s="91"/>
      <c r="G45" s="74"/>
      <c r="H45" s="73"/>
      <c r="I45" s="49"/>
      <c r="J45" s="62"/>
    </row>
    <row r="46" spans="1:18" ht="17.25" customHeight="1">
      <c r="A46" s="71"/>
      <c r="B46" s="226"/>
      <c r="C46" s="226"/>
      <c r="D46" s="226"/>
      <c r="E46" s="226"/>
      <c r="F46" s="91"/>
      <c r="G46" s="225"/>
      <c r="H46" s="225"/>
      <c r="I46" s="225"/>
      <c r="J46" s="225"/>
      <c r="K46" s="225"/>
    </row>
    <row r="47" spans="1:18" ht="7.5" customHeight="1">
      <c r="A47" s="71"/>
      <c r="B47" s="96"/>
      <c r="C47" s="96"/>
      <c r="D47" s="96"/>
      <c r="E47" s="96"/>
      <c r="F47" s="91"/>
      <c r="G47" s="225"/>
      <c r="H47" s="225"/>
      <c r="I47" s="225"/>
      <c r="J47" s="225"/>
      <c r="K47" s="225"/>
      <c r="Q47" s="3"/>
    </row>
    <row r="48" spans="1:18" ht="17.25" customHeight="1">
      <c r="A48" s="92" t="s">
        <v>105</v>
      </c>
      <c r="B48" s="91"/>
      <c r="C48" s="91"/>
      <c r="D48" s="91"/>
      <c r="E48" s="91"/>
      <c r="F48" s="91"/>
      <c r="G48" s="74"/>
      <c r="H48" s="73"/>
      <c r="I48" s="49"/>
      <c r="J48" s="62"/>
    </row>
    <row r="49" spans="1:11" ht="14.25" customHeight="1">
      <c r="A49" s="71" t="s">
        <v>67</v>
      </c>
      <c r="B49" s="108" t="s">
        <v>106</v>
      </c>
      <c r="C49" s="109"/>
      <c r="D49" s="109"/>
      <c r="E49" s="88"/>
      <c r="G49" s="74" t="s">
        <v>108</v>
      </c>
      <c r="H49" s="73">
        <f>SUM(2760*H4)</f>
        <v>2760</v>
      </c>
      <c r="I49" s="17"/>
      <c r="J49" s="87"/>
      <c r="K49" s="88"/>
    </row>
    <row r="50" spans="1:11" ht="14.25" customHeight="1">
      <c r="A50" s="71" t="s">
        <v>68</v>
      </c>
      <c r="B50" s="108" t="s">
        <v>107</v>
      </c>
      <c r="C50" s="109"/>
      <c r="D50" s="109"/>
      <c r="E50" s="88"/>
      <c r="G50" s="74" t="s">
        <v>108</v>
      </c>
      <c r="H50" s="73">
        <f>SUM(670*H4)</f>
        <v>670</v>
      </c>
      <c r="I50" s="17"/>
      <c r="J50" s="87"/>
      <c r="K50" s="88"/>
    </row>
    <row r="51" spans="1:11" ht="14.25" customHeight="1">
      <c r="A51" s="71"/>
      <c r="B51" s="188"/>
      <c r="C51" s="188"/>
      <c r="D51" s="188"/>
      <c r="E51" s="188"/>
      <c r="F51" s="188"/>
      <c r="G51" s="61"/>
      <c r="H51" s="81"/>
      <c r="I51" s="93"/>
      <c r="J51" s="93"/>
      <c r="K51" s="93"/>
    </row>
    <row r="52" spans="1:11" ht="8.25" customHeight="1">
      <c r="A52" s="71"/>
      <c r="B52" s="188"/>
      <c r="C52" s="188"/>
      <c r="D52" s="188"/>
      <c r="E52" s="188"/>
      <c r="F52" s="188"/>
      <c r="G52" s="61"/>
      <c r="H52" s="93"/>
      <c r="I52" s="93"/>
      <c r="J52" s="93"/>
      <c r="K52" s="93"/>
    </row>
    <row r="53" spans="1:11" ht="14.25" customHeight="1">
      <c r="A53" s="71"/>
      <c r="B53" s="188"/>
      <c r="C53" s="188"/>
      <c r="D53" s="188"/>
      <c r="E53" s="188"/>
      <c r="F53" s="188"/>
      <c r="G53" s="61"/>
      <c r="H53" s="79"/>
      <c r="I53" s="93"/>
      <c r="J53" s="94"/>
      <c r="K53" s="93"/>
    </row>
    <row r="54" spans="1:11" ht="14.25" customHeight="1">
      <c r="A54" s="71"/>
      <c r="B54" s="85"/>
      <c r="C54" s="85"/>
      <c r="D54" s="85"/>
      <c r="E54" s="85"/>
      <c r="F54" s="85"/>
      <c r="G54" s="61"/>
      <c r="H54" s="79"/>
      <c r="I54" s="93"/>
      <c r="J54" s="94"/>
      <c r="K54" s="93"/>
    </row>
    <row r="55" spans="1:11" ht="14.25" customHeight="1">
      <c r="A55" s="71"/>
      <c r="B55" s="85"/>
      <c r="C55" s="85"/>
      <c r="D55" s="85"/>
      <c r="E55" s="85"/>
      <c r="F55" s="85"/>
      <c r="G55" s="61"/>
      <c r="H55" s="79"/>
      <c r="I55" s="93"/>
      <c r="J55" s="94"/>
      <c r="K55" s="93"/>
    </row>
    <row r="56" spans="1:11" ht="14.25" customHeight="1">
      <c r="A56" s="71"/>
      <c r="B56" s="61"/>
      <c r="C56" s="61"/>
      <c r="D56" s="61"/>
      <c r="E56" s="61"/>
      <c r="F56" s="61"/>
      <c r="G56" s="61"/>
      <c r="H56" s="81"/>
      <c r="I56" s="93"/>
      <c r="J56" s="93"/>
      <c r="K56" s="93"/>
    </row>
    <row r="57" spans="1:11" ht="8.25" customHeight="1">
      <c r="A57" s="71"/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8" spans="1:11" ht="9" customHeight="1">
      <c r="A58" s="72"/>
      <c r="B58" s="133"/>
      <c r="C58" s="104"/>
      <c r="D58" s="104"/>
      <c r="E58" s="38"/>
      <c r="F58" s="5"/>
      <c r="G58" s="39"/>
      <c r="H58" s="58"/>
      <c r="I58" s="18"/>
      <c r="J58" s="18">
        <f>SUM(H58*I58)</f>
        <v>0</v>
      </c>
      <c r="K58" s="5"/>
    </row>
    <row r="59" spans="1:11" s="6" customFormat="1" ht="20.25" customHeight="1">
      <c r="A59" s="57"/>
      <c r="B59" s="33"/>
      <c r="C59" s="33"/>
      <c r="D59" s="33"/>
      <c r="E59" s="33"/>
      <c r="F59" s="33"/>
      <c r="G59" s="33"/>
      <c r="H59" s="36"/>
      <c r="I59" s="185"/>
      <c r="J59" s="185"/>
      <c r="K59" s="33"/>
    </row>
    <row r="60" spans="1:11" s="2" customFormat="1" ht="7.5" customHeight="1">
      <c r="A60" s="4"/>
      <c r="B60" s="107"/>
      <c r="C60" s="107"/>
      <c r="D60" s="107"/>
      <c r="E60" s="4"/>
      <c r="F60" s="4"/>
      <c r="G60" s="4"/>
      <c r="H60" s="4"/>
      <c r="I60" s="186"/>
      <c r="J60" s="186"/>
      <c r="K60" s="4"/>
    </row>
    <row r="61" spans="1:11">
      <c r="A61" s="103" t="s">
        <v>55</v>
      </c>
      <c r="B61" s="103"/>
      <c r="E61" s="35" t="s">
        <v>54</v>
      </c>
      <c r="F61" s="19"/>
    </row>
    <row r="62" spans="1:11" ht="6.75" customHeight="1">
      <c r="A62" s="21" t="s">
        <v>53</v>
      </c>
      <c r="B62" s="20"/>
      <c r="E62" s="21" t="s">
        <v>23</v>
      </c>
      <c r="F62" s="21"/>
    </row>
    <row r="63" spans="1:11" ht="24.75" customHeight="1">
      <c r="A63" s="104"/>
      <c r="B63" s="104"/>
      <c r="C63" s="11"/>
      <c r="E63" s="5"/>
      <c r="F63" s="11"/>
      <c r="G63" s="11"/>
    </row>
    <row r="64" spans="1:11" ht="5.25" customHeight="1">
      <c r="A64" s="11"/>
      <c r="B64" s="11"/>
      <c r="C64" s="11"/>
      <c r="E64" s="11"/>
      <c r="F64" s="11"/>
      <c r="G64" s="11"/>
    </row>
    <row r="65" spans="1:11" ht="5.25" customHeight="1">
      <c r="A65" s="11"/>
      <c r="B65" s="11"/>
      <c r="C65" s="11"/>
      <c r="E65" s="11"/>
      <c r="F65" s="11"/>
      <c r="G65" s="11"/>
    </row>
    <row r="66" spans="1:11" ht="9.75" customHeight="1">
      <c r="A66" s="11"/>
      <c r="B66" s="11"/>
      <c r="C66" s="11"/>
      <c r="E66" s="11"/>
      <c r="F66" s="11"/>
      <c r="G66" s="11"/>
    </row>
    <row r="67" spans="1:11" ht="20.25">
      <c r="A67" s="105" t="s">
        <v>19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</row>
    <row r="68" spans="1:11">
      <c r="A68" s="101" t="s">
        <v>87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1:11" s="22" customFormat="1" ht="13.5" customHeight="1">
      <c r="A69" s="102" t="s">
        <v>31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1:11">
      <c r="A70" s="100" t="s">
        <v>88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1:1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</sheetData>
  <mergeCells count="50">
    <mergeCell ref="A68:K68"/>
    <mergeCell ref="A69:K69"/>
    <mergeCell ref="A70:K70"/>
    <mergeCell ref="B58:D58"/>
    <mergeCell ref="I59:J60"/>
    <mergeCell ref="B60:D60"/>
    <mergeCell ref="A61:B61"/>
    <mergeCell ref="A63:B63"/>
    <mergeCell ref="A67:K67"/>
    <mergeCell ref="B51:F53"/>
    <mergeCell ref="B36:D36"/>
    <mergeCell ref="B38:D38"/>
    <mergeCell ref="B42:E42"/>
    <mergeCell ref="B50:D50"/>
    <mergeCell ref="B44:E46"/>
    <mergeCell ref="B43:D43"/>
    <mergeCell ref="B49:D49"/>
    <mergeCell ref="C23:E24"/>
    <mergeCell ref="G23:K30"/>
    <mergeCell ref="B25:E30"/>
    <mergeCell ref="A32:K32"/>
    <mergeCell ref="A33:K33"/>
    <mergeCell ref="C19:C20"/>
    <mergeCell ref="E19:E20"/>
    <mergeCell ref="H19:H20"/>
    <mergeCell ref="J19:K20"/>
    <mergeCell ref="C21:C22"/>
    <mergeCell ref="E21:E22"/>
    <mergeCell ref="H21:K22"/>
    <mergeCell ref="A1:K1"/>
    <mergeCell ref="A2:K2"/>
    <mergeCell ref="C4:E7"/>
    <mergeCell ref="J4:K5"/>
    <mergeCell ref="J6:K7"/>
    <mergeCell ref="G46:K47"/>
    <mergeCell ref="B8:B9"/>
    <mergeCell ref="C8:E10"/>
    <mergeCell ref="H9:K12"/>
    <mergeCell ref="C11:E12"/>
    <mergeCell ref="B39:F41"/>
    <mergeCell ref="C13:E14"/>
    <mergeCell ref="G13:G14"/>
    <mergeCell ref="H13:K15"/>
    <mergeCell ref="B15:B16"/>
    <mergeCell ref="C15:E17"/>
    <mergeCell ref="G16:G17"/>
    <mergeCell ref="H16:I18"/>
    <mergeCell ref="J16:J17"/>
    <mergeCell ref="K16:K18"/>
    <mergeCell ref="B35:D35"/>
  </mergeCells>
  <phoneticPr fontId="2"/>
  <pageMargins left="0.59" right="0.35" top="0.61" bottom="0.27" header="0.34" footer="0.17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ハードウェア</vt:lpstr>
      <vt:lpstr>サプライ</vt:lpstr>
    </vt:vector>
  </TitlesOfParts>
  <Company>T.S.System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Jkoyama</cp:lastModifiedBy>
  <cp:lastPrinted>2019-12-04T07:08:29Z</cp:lastPrinted>
  <dcterms:created xsi:type="dcterms:W3CDTF">2009-01-22T05:00:02Z</dcterms:created>
  <dcterms:modified xsi:type="dcterms:W3CDTF">2019-12-04T08:45:54Z</dcterms:modified>
</cp:coreProperties>
</file>