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ke\Documents\Documents\Data Analysis Boot Camp\Homework\"/>
    </mc:Choice>
  </mc:AlternateContent>
  <xr:revisionPtr revIDLastSave="0" documentId="10_ncr:8100000_{B9F35AE0-715A-48AD-9AB8-F620FB20D548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Raw Data" sheetId="1" r:id="rId1"/>
    <sheet name="Category" sheetId="2" r:id="rId2"/>
    <sheet name="Sub-Category" sheetId="3" r:id="rId3"/>
    <sheet name="Dates" sheetId="4" r:id="rId4"/>
    <sheet name="Bonus" sheetId="5" r:id="rId5"/>
  </sheets>
  <definedNames>
    <definedName name="_xlnm._FilterDatabase" localSheetId="0" hidden="1">'Raw Data'!$A$1:$T$4115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5" i="5"/>
  <c r="D14" i="5"/>
  <c r="D13" i="5"/>
  <c r="D12" i="5"/>
  <c r="D11" i="5"/>
  <c r="D10" i="5"/>
  <c r="D9" i="5"/>
  <c r="D8" i="5"/>
  <c r="D7" i="5"/>
  <c r="D6" i="5"/>
  <c r="D5" i="5"/>
  <c r="D4" i="5"/>
  <c r="C15" i="5"/>
  <c r="C14" i="5"/>
  <c r="C13" i="5"/>
  <c r="C12" i="5"/>
  <c r="C11" i="5"/>
  <c r="C10" i="5"/>
  <c r="C9" i="5"/>
  <c r="C8" i="5"/>
  <c r="C6" i="5"/>
  <c r="C5" i="5"/>
  <c r="C4" i="5"/>
  <c r="B15" i="5"/>
  <c r="B14" i="5"/>
  <c r="B13" i="5"/>
  <c r="B12" i="5"/>
  <c r="B11" i="5"/>
  <c r="B10" i="5"/>
  <c r="B9" i="5"/>
  <c r="B8" i="5"/>
  <c r="B6" i="5"/>
  <c r="B5" i="5"/>
  <c r="B4" i="5"/>
  <c r="C7" i="5"/>
  <c r="B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6" i="5" l="1"/>
  <c r="D16" i="5"/>
  <c r="B16" i="5"/>
  <c r="E7" i="5"/>
  <c r="G7" i="5" s="1"/>
  <c r="E5" i="5"/>
  <c r="H5" i="5" s="1"/>
  <c r="E15" i="5"/>
  <c r="F15" i="5" s="1"/>
  <c r="E14" i="5"/>
  <c r="G14" i="5" s="1"/>
  <c r="E13" i="5"/>
  <c r="G13" i="5" s="1"/>
  <c r="E12" i="5"/>
  <c r="H12" i="5" s="1"/>
  <c r="E11" i="5"/>
  <c r="F11" i="5" s="1"/>
  <c r="E10" i="5"/>
  <c r="H10" i="5" s="1"/>
  <c r="E9" i="5"/>
  <c r="G9" i="5" s="1"/>
  <c r="E8" i="5"/>
  <c r="H8" i="5" s="1"/>
  <c r="E6" i="5"/>
  <c r="F6" i="5" s="1"/>
  <c r="E4" i="5"/>
  <c r="F4" i="5" s="1"/>
  <c r="F5" i="5" l="1"/>
  <c r="F12" i="5"/>
  <c r="G6" i="5"/>
  <c r="G5" i="5"/>
  <c r="H6" i="5"/>
  <c r="H7" i="5"/>
  <c r="G4" i="5"/>
  <c r="H14" i="5"/>
  <c r="H11" i="5"/>
  <c r="F7" i="5"/>
  <c r="H4" i="5"/>
  <c r="G15" i="5"/>
  <c r="F9" i="5"/>
  <c r="G12" i="5"/>
  <c r="G10" i="5"/>
  <c r="H9" i="5"/>
  <c r="F10" i="5"/>
  <c r="H15" i="5"/>
  <c r="E16" i="5"/>
  <c r="G11" i="5"/>
  <c r="H13" i="5"/>
  <c r="G8" i="5"/>
  <c r="F8" i="5"/>
  <c r="F13" i="5"/>
  <c r="F14" i="5"/>
  <c r="G16" i="5" l="1"/>
  <c r="H16" i="5"/>
  <c r="F16" i="5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<sst xmlns="http://schemas.openxmlformats.org/spreadsheetml/2006/main" count="33050" uniqueCount="8401">
  <si>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</si>
  <si>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</si>
  <si>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</si>
  <si>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</si>
  <si>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</si>
  <si>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</si>
  <si>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</si>
  <si>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</si>
  <si>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</si>
  <si>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</si>
  <si>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</si>
  <si>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</si>
  <si>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</si>
  <si>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</si>
  <si>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</si>
  <si>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</si>
  <si>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</si>
  <si>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</si>
  <si>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</si>
  <si>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</si>
  <si>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</si>
  <si>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</si>
  <si>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</si>
  <si>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</si>
  <si>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</si>
  <si>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</si>
  <si>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</si>
  <si>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</si>
  <si>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</si>
  <si>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</si>
  <si>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</si>
  <si>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</si>
  <si>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</si>
  <si>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</si>
  <si>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</si>
  <si>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</si>
  <si>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</si>
  <si>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</si>
  <si>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</si>
  <si>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</si>
  <si>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</si>
  <si>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</si>
  <si>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</si>
  <si>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</si>
  <si>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</si>
  <si>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</si>
  <si>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</si>
  <si>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</si>
  <si>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</si>
  <si>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</si>
  <si>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</si>
  <si>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</si>
  <si>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</si>
  <si>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</si>
  <si>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</si>
  <si>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</si>
  <si>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</si>
  <si>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</si>
  <si>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</si>
  <si>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</si>
  <si>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</si>
  <si>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</si>
  <si>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</si>
  <si>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</si>
  <si>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</si>
  <si>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</si>
  <si>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</si>
  <si>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</si>
  <si>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</si>
  <si>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</si>
  <si>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</si>
  <si>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</si>
  <si>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</si>
  <si>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</si>
  <si>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</si>
  <si>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</si>
  <si>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</si>
  <si>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</si>
  <si>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</si>
  <si>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</si>
  <si>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</si>
  <si>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</si>
  <si>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</si>
  <si>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</si>
  <si>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</si>
  <si>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</si>
  <si>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</si>
  <si>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</si>
  <si>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</si>
  <si>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</si>
  <si>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</si>
  <si>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</si>
  <si>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</si>
  <si>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</si>
  <si>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</si>
  <si>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</si>
  <si>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</si>
  <si>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</si>
  <si>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</si>
  <si>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</si>
  <si>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</si>
  <si>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</si>
  <si>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</si>
  <si>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</si>
  <si>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</si>
  <si>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</si>
  <si>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</si>
  <si>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</si>
  <si>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</si>
  <si>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</si>
  <si>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</si>
  <si>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</si>
  <si>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</si>
  <si>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</si>
  <si>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</si>
  <si>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</si>
  <si>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</si>
  <si>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</si>
  <si>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</si>
  <si>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</si>
  <si>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</si>
  <si>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</si>
  <si>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</si>
  <si>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</si>
  <si>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</si>
  <si>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</si>
  <si>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</si>
  <si>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</si>
  <si>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</si>
  <si>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</si>
  <si>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</si>
  <si>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</si>
  <si>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</si>
  <si>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</si>
  <si>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</si>
  <si>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</si>
  <si>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</si>
  <si>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</si>
  <si>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</si>
  <si>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</si>
  <si>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</si>
  <si>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</si>
  <si>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</si>
  <si>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</si>
  <si>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</si>
  <si>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</si>
  <si>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</si>
  <si>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</si>
  <si>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</si>
  <si>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</si>
  <si>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</si>
  <si>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</si>
  <si>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</si>
  <si>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</si>
  <si>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</si>
  <si>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</si>
  <si>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</si>
  <si>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</si>
  <si>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</si>
  <si>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</si>
  <si>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</si>
  <si>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</si>
  <si>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</si>
  <si>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</si>
  <si>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</si>
  <si>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</si>
  <si>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</si>
  <si>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</si>
  <si>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</si>
  <si>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</si>
  <si>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</si>
  <si>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</si>
  <si>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</si>
  <si>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</si>
  <si>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</si>
  <si>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</si>
  <si>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</si>
  <si>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</si>
  <si>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</si>
  <si>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</si>
  <si>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</si>
  <si>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</si>
  <si>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</si>
  <si>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</si>
  <si>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</si>
  <si>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</si>
  <si>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</si>
  <si>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</si>
  <si>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</si>
  <si>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</si>
  <si>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</si>
  <si>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</si>
  <si>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</si>
  <si>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</si>
  <si>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</si>
  <si>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</si>
  <si>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</si>
  <si>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</si>
  <si>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</si>
  <si>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</si>
  <si>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</si>
  <si>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</si>
  <si>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</si>
  <si>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</si>
  <si>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</si>
  <si>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</si>
  <si>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</si>
  <si>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</si>
  <si>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</si>
  <si>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</si>
  <si>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</si>
  <si>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</si>
  <si>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</si>
  <si>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</si>
  <si>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</si>
  <si>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</si>
  <si>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</si>
  <si>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</si>
  <si>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</si>
  <si>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</si>
  <si>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</si>
  <si>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</si>
  <si>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</si>
  <si>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</si>
  <si>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</si>
  <si>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</si>
  <si>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</si>
  <si>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</si>
  <si>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</si>
  <si>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</si>
  <si>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</si>
  <si>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</si>
  <si>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</si>
  <si>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</si>
  <si>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</si>
  <si>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</si>
  <si>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</si>
  <si>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</si>
  <si>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</si>
  <si>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</si>
  <si>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</si>
  <si>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</si>
  <si>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</si>
  <si>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</si>
  <si>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</si>
  <si>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</si>
  <si>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</si>
  <si>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</si>
  <si>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</si>
  <si>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</si>
  <si>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</si>
  <si>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</si>
  <si>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</si>
  <si>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</si>
  <si>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</si>
  <si>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</si>
  <si>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</si>
  <si>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</si>
  <si>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</si>
  <si>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</si>
  <si>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</si>
  <si>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</si>
  <si>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</si>
  <si>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</si>
  <si>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</si>
  <si>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</si>
  <si>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</si>
  <si>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</si>
  <si>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</si>
  <si>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</si>
  <si>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</si>
  <si>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</si>
  <si>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</si>
  <si>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</si>
  <si>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</si>
  <si>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</si>
  <si>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</si>
  <si>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</si>
  <si>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</si>
  <si>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</si>
  <si>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</si>
  <si>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</si>
  <si>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</si>
  <si>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</si>
  <si>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</si>
  <si>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</si>
  <si>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</si>
  <si>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</si>
  <si>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</si>
  <si>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</si>
  <si>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</si>
  <si>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</si>
  <si>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</si>
  <si>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</si>
  <si>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</si>
  <si>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</si>
  <si>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</si>
  <si>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</si>
  <si>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</si>
  <si>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</si>
  <si>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</si>
  <si>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</si>
  <si>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</si>
  <si>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</si>
  <si>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</si>
  <si>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</si>
  <si>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</si>
  <si>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</si>
  <si>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</si>
  <si>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</si>
  <si>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</si>
  <si>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</si>
  <si>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</si>
  <si>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</si>
  <si>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</si>
  <si>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</si>
  <si>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</si>
  <si>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</si>
  <si>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</si>
  <si>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</si>
  <si>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</si>
  <si>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</si>
  <si>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</si>
  <si>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</si>
  <si>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</si>
  <si>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</si>
  <si>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</si>
  <si>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</si>
  <si>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</si>
  <si>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</si>
  <si>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</si>
  <si>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</si>
  <si>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</si>
  <si>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</si>
  <si>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</si>
  <si>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</si>
  <si>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</si>
  <si>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</si>
  <si>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</si>
  <si>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</si>
  <si>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</si>
  <si>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</si>
  <si>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</si>
  <si>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</si>
  <si>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</si>
  <si>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</si>
  <si>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</si>
  <si>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</si>
  <si>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</si>
  <si>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</si>
  <si>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</si>
  <si>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</si>
  <si>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</si>
  <si>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</si>
  <si>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</si>
  <si>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</si>
  <si>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</si>
  <si>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</si>
  <si>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</si>
  <si>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</si>
  <si>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</si>
  <si>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</si>
  <si>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</si>
  <si>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</si>
  <si>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</si>
  <si>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</si>
  <si>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</si>
  <si>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</si>
  <si>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</si>
  <si>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</si>
  <si>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</si>
  <si>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</si>
  <si>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</si>
  <si>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</si>
  <si>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</si>
  <si>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</si>
  <si>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</si>
  <si>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</si>
  <si>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</si>
  <si>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</si>
  <si>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</si>
  <si>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</si>
  <si>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</si>
  <si>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</si>
  <si>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</si>
  <si>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</si>
  <si>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</si>
  <si>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</si>
  <si>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</si>
  <si>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</si>
  <si>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</si>
  <si>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</si>
  <si>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</si>
  <si>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</si>
  <si>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</si>
  <si>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</si>
  <si>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</si>
  <si>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</si>
  <si>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</si>
  <si>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</si>
  <si>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</si>
  <si>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</si>
  <si>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</si>
  <si>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</si>
  <si>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</si>
  <si>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</si>
  <si>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</si>
  <si>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</si>
  <si>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</si>
  <si>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</si>
  <si>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</si>
  <si>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</si>
  <si>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</si>
  <si>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</si>
  <si>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</si>
  <si>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</si>
  <si>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</si>
  <si>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</si>
  <si>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</si>
  <si>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</si>
  <si>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</si>
  <si>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</si>
  <si>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</si>
  <si>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</si>
  <si>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</si>
  <si>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</si>
  <si>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</si>
  <si>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</si>
  <si>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</si>
  <si>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</si>
  <si>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</si>
  <si>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</si>
  <si>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</si>
  <si>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</si>
  <si>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</si>
  <si>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</si>
  <si>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</si>
  <si>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</si>
  <si>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</si>
  <si>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</si>
  <si>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</si>
  <si>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</si>
  <si>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</si>
  <si>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</si>
  <si>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</si>
  <si>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</si>
  <si>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</si>
  <si>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</si>
  <si>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</si>
  <si>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</si>
  <si>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</si>
  <si>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</si>
  <si>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</si>
  <si>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</si>
  <si>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</si>
  <si>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</si>
  <si>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</si>
  <si>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</si>
  <si>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</si>
  <si>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</si>
  <si>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</si>
  <si>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</si>
  <si>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</si>
  <si>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</si>
  <si>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</si>
  <si>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</si>
  <si>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</si>
  <si>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</si>
  <si>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</si>
  <si>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</si>
  <si>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</si>
  <si>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</si>
  <si>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</si>
  <si>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</si>
  <si>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</si>
  <si>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</si>
  <si>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</si>
  <si>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</si>
  <si>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</si>
  <si>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</si>
  <si>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</si>
  <si>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</si>
  <si>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</si>
  <si>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</si>
  <si>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</si>
  <si>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</si>
  <si>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</si>
  <si>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</si>
  <si>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</si>
  <si>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</si>
  <si>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</si>
  <si>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</si>
  <si>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</si>
  <si>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</si>
  <si>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</si>
  <si>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</si>
  <si>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</si>
  <si>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</si>
  <si>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</si>
  <si>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</si>
  <si>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</si>
  <si>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</si>
  <si>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</si>
  <si>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</si>
  <si>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</si>
  <si>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</si>
  <si>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</si>
  <si>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</si>
  <si>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</si>
  <si>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</si>
  <si>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</si>
  <si>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</si>
  <si>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</si>
  <si>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</si>
  <si>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</si>
  <si>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</si>
  <si>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</si>
  <si>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</si>
  <si>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</si>
  <si>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</si>
  <si>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</si>
  <si>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</si>
  <si>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</si>
  <si>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</si>
  <si>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</si>
  <si>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</si>
  <si>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</si>
  <si>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</si>
  <si>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</si>
  <si>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</si>
  <si>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</si>
  <si>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</si>
  <si>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</si>
  <si>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</si>
  <si>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</si>
  <si>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</si>
  <si>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</si>
  <si>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</si>
  <si>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</si>
  <si>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</si>
  <si>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</si>
  <si>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</si>
  <si>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</si>
  <si>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</si>
  <si>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</si>
  <si>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</si>
  <si>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</si>
  <si>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</si>
  <si>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</si>
  <si>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</si>
  <si>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</si>
  <si>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</si>
  <si>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</si>
  <si>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</si>
  <si>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</si>
  <si>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</si>
  <si>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</si>
  <si>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</si>
  <si>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</si>
  <si>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</si>
  <si>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</si>
  <si>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</si>
  <si>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</si>
  <si>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</si>
  <si>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</si>
  <si>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</si>
  <si>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</si>
  <si>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</si>
  <si>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</si>
  <si>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</si>
  <si>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</si>
  <si>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</si>
  <si>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</si>
  <si>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</si>
  <si>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</si>
  <si>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</si>
  <si>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</si>
  <si>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</si>
  <si>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</si>
  <si>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</si>
  <si>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</si>
  <si>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</si>
  <si>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</si>
  <si>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</si>
  <si>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</si>
  <si>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</si>
  <si>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</si>
  <si>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</si>
  <si>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</si>
  <si>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</si>
  <si>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</si>
  <si>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</si>
  <si>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</si>
  <si>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</si>
  <si>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</si>
  <si>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</si>
  <si>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</si>
  <si>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</si>
  <si>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</si>
  <si>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</si>
  <si>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</si>
  <si>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</si>
  <si>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</si>
  <si>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</si>
  <si>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</si>
  <si>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</si>
  <si>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</si>
  <si>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</si>
  <si>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</si>
  <si>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</si>
  <si>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</si>
  <si>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</si>
  <si>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</si>
  <si>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</si>
  <si>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</si>
  <si>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</si>
  <si>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</si>
  <si>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</si>
  <si>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</si>
  <si>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</si>
  <si>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</si>
  <si>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</si>
  <si>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</si>
  <si>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</si>
  <si>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</si>
  <si>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</si>
  <si>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</si>
  <si>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</si>
  <si>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</si>
  <si>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</si>
  <si>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</si>
  <si>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</si>
  <si>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</si>
  <si>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</si>
  <si>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</si>
  <si>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</si>
  <si>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</si>
  <si>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</si>
  <si>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</si>
  <si>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</si>
  <si>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</si>
  <si>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</si>
  <si>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</si>
  <si>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</si>
  <si>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</si>
  <si>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</si>
  <si>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</si>
  <si>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</si>
  <si>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</si>
  <si>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</si>
  <si>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</si>
  <si>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</si>
  <si>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</si>
  <si>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</si>
  <si>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</si>
  <si>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</si>
  <si>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</si>
  <si>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</si>
  <si>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</si>
  <si>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</si>
  <si>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</si>
  <si>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</si>
  <si>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</si>
  <si>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</si>
  <si>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</si>
  <si>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</si>
  <si>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</si>
  <si>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</si>
  <si>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</si>
  <si>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</si>
  <si>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</si>
  <si>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</si>
  <si>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</si>
  <si>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</si>
  <si>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</si>
  <si>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</si>
  <si>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</si>
  <si>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</si>
  <si>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</si>
  <si>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</si>
  <si>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</si>
  <si>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</si>
  <si>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</si>
  <si>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</si>
  <si>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</si>
  <si>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</si>
  <si>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</si>
  <si>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</si>
  <si>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</si>
  <si>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</si>
  <si>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</si>
  <si>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</si>
  <si>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</si>
  <si>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</si>
  <si>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</si>
  <si>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</si>
  <si>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</si>
  <si>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</si>
  <si>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</si>
  <si>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</si>
  <si>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</si>
  <si>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</si>
  <si>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</si>
  <si>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</si>
  <si>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</si>
  <si>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</si>
  <si>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</si>
  <si>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</si>
  <si>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</si>
  <si>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</si>
  <si>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</si>
  <si>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</si>
  <si>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</si>
  <si>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</si>
  <si>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</si>
  <si>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</si>
  <si>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</si>
  <si>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</si>
  <si>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</si>
  <si>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</si>
  <si>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</si>
  <si>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</si>
  <si>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</si>
  <si>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</si>
  <si>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</si>
  <si>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</si>
  <si>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</si>
  <si>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</si>
  <si>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</si>
  <si>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</si>
  <si>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</si>
  <si>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</si>
  <si>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</si>
  <si>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</si>
  <si>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</si>
  <si>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</si>
  <si>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</si>
  <si>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</si>
  <si>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</si>
  <si>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</si>
  <si>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</si>
  <si>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</si>
  <si>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</si>
  <si>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</si>
  <si>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</si>
  <si>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</si>
  <si>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</si>
  <si>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</si>
  <si>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</si>
  <si>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</si>
  <si>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</si>
  <si>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</si>
  <si>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</si>
  <si>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</si>
  <si>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</si>
  <si>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</si>
  <si>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</si>
  <si>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</si>
  <si>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</si>
  <si>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</si>
  <si>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</si>
  <si>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</si>
  <si>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</si>
  <si>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</si>
  <si>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</si>
  <si>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</si>
  <si>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</si>
  <si>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</si>
  <si>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</si>
  <si>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</si>
  <si>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</si>
  <si>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</si>
  <si>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</si>
  <si>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</si>
  <si>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</si>
  <si>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</si>
  <si>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</si>
  <si>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</si>
  <si>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</si>
  <si>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</si>
  <si>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</si>
  <si>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</si>
  <si>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</si>
  <si>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</si>
  <si>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</si>
  <si>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</si>
  <si>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</si>
  <si>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</si>
  <si>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</si>
  <si>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</si>
  <si>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</si>
  <si>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</si>
  <si>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</si>
  <si>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</si>
  <si>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</si>
  <si>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</si>
  <si>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</si>
  <si>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</si>
  <si>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</si>
  <si>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</si>
  <si>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</si>
  <si>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</si>
  <si>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</si>
  <si>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</si>
  <si>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</si>
  <si>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</si>
  <si>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</si>
  <si>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</si>
  <si>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</si>
  <si>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</si>
  <si>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</si>
  <si>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</si>
  <si>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</si>
  <si>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</si>
  <si>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</si>
  <si>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</si>
  <si>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</si>
  <si>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</si>
  <si>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</si>
  <si>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</si>
  <si>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</si>
  <si>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</si>
  <si>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</si>
  <si>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</si>
  <si>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</si>
  <si>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</si>
  <si>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</si>
  <si>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</si>
  <si>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</si>
  <si>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</si>
  <si>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</si>
  <si>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</si>
  <si>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</si>
  <si>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</si>
  <si>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</si>
  <si>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</si>
  <si>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</si>
  <si>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</si>
  <si>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</si>
  <si>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</si>
  <si>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</si>
  <si>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</si>
  <si>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</si>
  <si>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</si>
  <si>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</si>
  <si>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</si>
  <si>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</si>
  <si>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</si>
  <si>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</si>
  <si>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</si>
  <si>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</si>
  <si>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</si>
  <si>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</si>
  <si>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</si>
  <si>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</si>
  <si>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</si>
  <si>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</si>
  <si>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</si>
  <si>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</si>
  <si>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</si>
  <si>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</si>
  <si>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</si>
  <si>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</si>
  <si>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</si>
  <si>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</si>
  <si>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</si>
  <si>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</si>
  <si>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</si>
  <si>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</si>
  <si>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</si>
  <si>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</si>
  <si>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</si>
  <si>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</si>
  <si>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</si>
  <si>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</si>
  <si>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</si>
  <si>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</si>
  <si>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</si>
  <si>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</si>
  <si>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</si>
  <si>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</si>
  <si>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</si>
  <si>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</si>
  <si>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</si>
  <si>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</si>
  <si>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</si>
  <si>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</si>
  <si>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</si>
  <si>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</si>
  <si>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</si>
  <si>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</si>
  <si>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</si>
  <si>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</si>
  <si>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</si>
  <si>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</si>
  <si>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</si>
  <si>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</si>
  <si>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</si>
  <si>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</si>
  <si>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</si>
  <si>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</si>
  <si>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</si>
  <si>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</si>
  <si>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</si>
  <si>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</si>
  <si>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</si>
  <si>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</si>
  <si>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</si>
  <si>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</si>
  <si>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</si>
  <si>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</si>
  <si>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</si>
  <si>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</si>
  <si>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</si>
  <si>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</si>
  <si>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</si>
  <si>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</si>
  <si>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</si>
  <si>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</si>
  <si>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</si>
  <si>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</si>
  <si>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</si>
  <si>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</si>
  <si>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</si>
  <si>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</si>
  <si>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</si>
  <si>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</si>
  <si>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</si>
  <si>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</si>
  <si>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</si>
  <si>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</si>
  <si>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</si>
  <si>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</si>
  <si>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</si>
  <si>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</si>
  <si>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</si>
  <si>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</si>
  <si>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</si>
  <si>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</si>
  <si>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</si>
  <si>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</si>
  <si>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</si>
  <si>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</si>
  <si>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</si>
  <si>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</si>
  <si>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</si>
  <si>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</si>
  <si>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</si>
  <si>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</si>
  <si>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</si>
  <si>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</si>
  <si>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</si>
  <si>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</si>
  <si>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</si>
  <si>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</si>
  <si>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</si>
  <si>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</si>
  <si>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</si>
  <si>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</si>
  <si>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</si>
  <si>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</si>
  <si>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</si>
  <si>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</si>
  <si>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</si>
  <si>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</si>
  <si>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</si>
  <si>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</si>
  <si>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</si>
  <si>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</si>
  <si>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</si>
  <si>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</si>
  <si>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</si>
  <si>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</si>
  <si>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</si>
  <si>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</si>
  <si>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</si>
  <si>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</si>
  <si>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</si>
  <si>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</si>
  <si>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</si>
  <si>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</si>
  <si>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</si>
  <si>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</si>
  <si>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</si>
  <si>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</si>
  <si>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</si>
  <si>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</si>
  <si>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</si>
  <si>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</si>
  <si>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</si>
  <si>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</si>
  <si>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</si>
  <si>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</si>
  <si>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</si>
  <si>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</si>
  <si>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</si>
  <si>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</si>
  <si>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</si>
  <si>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</si>
  <si>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</si>
  <si>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</si>
  <si>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</si>
  <si>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</si>
  <si>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</si>
  <si>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</si>
  <si>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</si>
  <si>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</si>
  <si>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</si>
  <si>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</si>
  <si>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</si>
  <si>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</si>
  <si>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</si>
  <si>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</si>
  <si>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</si>
  <si>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</si>
  <si>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</si>
  <si>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</si>
  <si>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</si>
  <si>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</si>
  <si>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</si>
  <si>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</si>
  <si>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</si>
  <si>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</si>
  <si>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</si>
  <si>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</si>
  <si>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</si>
  <si>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</si>
  <si>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</si>
  <si>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</si>
  <si>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</si>
  <si>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</si>
  <si>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</si>
  <si>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</si>
  <si>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</si>
  <si>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</si>
  <si>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</si>
  <si>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</si>
  <si>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</si>
  <si>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</si>
  <si>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</si>
  <si>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</si>
  <si>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</si>
  <si>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</si>
  <si>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</si>
  <si>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</si>
  <si>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</si>
  <si>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</si>
  <si>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</si>
  <si>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</si>
  <si>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</si>
  <si>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</si>
  <si>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</si>
  <si>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</si>
  <si>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</si>
  <si>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</si>
  <si>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</si>
  <si>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</si>
  <si>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</si>
  <si>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</si>
  <si>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</si>
  <si>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</si>
  <si>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</si>
  <si>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</si>
  <si>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</si>
  <si>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</si>
  <si>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</si>
  <si>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</si>
  <si>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</si>
  <si>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</si>
  <si>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</si>
  <si>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</si>
  <si>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</si>
  <si>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</si>
  <si>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</si>
  <si>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</si>
  <si>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</si>
  <si>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</si>
  <si>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</si>
  <si>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</si>
  <si>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</si>
  <si>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</si>
  <si>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</si>
  <si>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</si>
  <si>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</si>
  <si>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</si>
  <si>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</si>
  <si>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</si>
  <si>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</si>
  <si>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</si>
  <si>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</si>
  <si>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</si>
  <si>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</si>
  <si>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</si>
  <si>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</si>
  <si>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</si>
  <si>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</si>
  <si>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</si>
  <si>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</si>
  <si>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</si>
  <si>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</si>
  <si>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</si>
  <si>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</si>
  <si>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</si>
  <si>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</si>
  <si>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</si>
  <si>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</si>
  <si>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</si>
  <si>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</si>
  <si>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</si>
  <si>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</si>
  <si>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</si>
  <si>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</si>
  <si>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</si>
  <si>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</si>
  <si>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</si>
  <si>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</si>
  <si>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</si>
  <si>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</si>
  <si>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</si>
  <si>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</si>
  <si>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</si>
  <si>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</si>
  <si>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</si>
  <si>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</si>
  <si>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</si>
  <si>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</si>
  <si>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</si>
  <si>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</si>
  <si>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</si>
  <si>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</si>
  <si>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</si>
  <si>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</si>
  <si>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</si>
  <si>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</si>
  <si>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</si>
  <si>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</si>
  <si>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</si>
  <si>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</si>
  <si>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</si>
  <si>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</si>
  <si>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</si>
  <si>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</si>
  <si>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</si>
  <si>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</si>
  <si>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</si>
  <si>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</si>
  <si>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</si>
  <si>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</si>
  <si>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</si>
  <si>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</si>
  <si>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</si>
  <si>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</si>
  <si>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</si>
  <si>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</si>
  <si>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</si>
  <si>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</si>
  <si>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</si>
  <si>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</si>
  <si>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</si>
  <si>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</si>
  <si>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</si>
  <si>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</si>
  <si>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</si>
  <si>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</si>
  <si>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</si>
  <si>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</si>
  <si>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</si>
  <si>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</si>
  <si>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</si>
  <si>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</si>
  <si>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</si>
  <si>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</si>
  <si>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</si>
  <si>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</si>
  <si>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</si>
  <si>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</si>
  <si>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</si>
  <si>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</si>
  <si>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</si>
  <si>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</si>
  <si>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</si>
  <si>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</si>
  <si>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</si>
  <si>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</si>
  <si>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</si>
  <si>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</si>
  <si>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</si>
  <si>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</si>
  <si>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</si>
  <si>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</si>
  <si>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</si>
  <si>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</si>
  <si>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</si>
  <si>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</si>
  <si>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</si>
  <si>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</si>
  <si>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</si>
  <si>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</si>
  <si>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</si>
  <si>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</si>
  <si>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</si>
  <si>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</si>
  <si>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</si>
  <si>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</si>
  <si>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</si>
  <si>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</si>
  <si>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</si>
  <si>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</si>
  <si>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</si>
  <si>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</si>
  <si>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</si>
  <si>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</si>
  <si>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</si>
  <si>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</si>
  <si>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</si>
  <si>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</si>
  <si>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</si>
  <si>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</si>
  <si>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</si>
  <si>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</si>
  <si>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</si>
  <si>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</si>
  <si>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</si>
  <si>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</si>
  <si>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</si>
  <si>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</si>
  <si>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</si>
  <si>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</si>
  <si>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</si>
  <si>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</si>
  <si>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</si>
  <si>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</si>
  <si>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</si>
  <si>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</si>
  <si>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</si>
  <si>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</si>
  <si>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</si>
  <si>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</si>
  <si>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</si>
  <si>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</si>
  <si>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</si>
  <si>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</si>
  <si>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</si>
  <si>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</si>
  <si>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</si>
  <si>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</si>
  <si>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</si>
  <si>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</si>
  <si>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</si>
  <si>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</si>
  <si>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</si>
  <si>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</si>
  <si>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</si>
  <si>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</si>
  <si>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</si>
  <si>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</si>
  <si>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</si>
  <si>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</si>
  <si>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</si>
  <si>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</si>
  <si>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</si>
  <si>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</si>
  <si>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</si>
  <si>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</si>
  <si>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</si>
  <si>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</si>
  <si>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</si>
  <si>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</si>
  <si>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</si>
  <si>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</si>
  <si>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</si>
  <si>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</si>
  <si>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</si>
  <si>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</si>
  <si>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</si>
  <si>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</si>
  <si>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</si>
  <si>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</si>
  <si>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</si>
  <si>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</si>
  <si>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</si>
  <si>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</si>
  <si>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</si>
  <si>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</si>
  <si>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</si>
  <si>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</si>
  <si>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</si>
  <si>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</si>
  <si>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</si>
  <si>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</si>
  <si>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</si>
  <si>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</si>
  <si>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</si>
  <si>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</si>
  <si>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</si>
  <si>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</si>
  <si>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</si>
  <si>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</si>
  <si>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</si>
  <si>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</si>
  <si>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</si>
  <si>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</si>
  <si>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</si>
  <si>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</si>
  <si>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</si>
  <si>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</si>
  <si>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</si>
  <si>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</si>
  <si>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</si>
  <si>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</si>
  <si>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</si>
  <si>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</si>
  <si>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</si>
  <si>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</si>
  <si>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</si>
  <si>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</si>
  <si>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</si>
  <si>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</si>
  <si>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</si>
  <si>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</si>
  <si>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</si>
  <si>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</si>
  <si>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</si>
  <si>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</si>
  <si>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</si>
  <si>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</si>
  <si>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</si>
  <si>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</si>
  <si>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</si>
  <si>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</si>
  <si>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</si>
  <si>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</si>
  <si>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</si>
  <si>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</si>
  <si>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</si>
  <si>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</si>
  <si>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</si>
  <si>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</si>
  <si>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</si>
  <si>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</si>
  <si>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</si>
  <si>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</si>
  <si>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</si>
  <si>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</si>
  <si>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</si>
  <si>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</si>
  <si>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</si>
  <si>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</si>
  <si>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</si>
  <si>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</si>
  <si>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</si>
  <si>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</si>
  <si>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</si>
  <si>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</si>
  <si>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</si>
  <si>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</si>
  <si>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</si>
  <si>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</si>
  <si>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</si>
  <si>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</si>
  <si>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</si>
  <si>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</si>
  <si>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</si>
  <si>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</si>
  <si>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</si>
  <si>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</si>
  <si>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</si>
  <si>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</si>
  <si>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</si>
  <si>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</si>
  <si>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</si>
  <si>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</si>
  <si>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</si>
  <si>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</si>
  <si>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</si>
  <si>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</si>
  <si>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</si>
  <si>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</si>
  <si>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</si>
  <si>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</si>
  <si>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</si>
  <si>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</si>
  <si>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</si>
  <si>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</si>
  <si>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</si>
  <si>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</si>
  <si>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</si>
  <si>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</si>
  <si>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</si>
  <si>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</si>
  <si>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</si>
  <si>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</si>
  <si>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</si>
  <si>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</si>
  <si>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</si>
  <si>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</si>
  <si>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</si>
  <si>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</si>
  <si>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</si>
  <si>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</si>
  <si>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</si>
  <si>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</si>
  <si>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</si>
  <si>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</si>
  <si>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</si>
  <si>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</si>
  <si>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</si>
  <si>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</si>
  <si>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</si>
  <si>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</si>
  <si>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</si>
  <si>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</si>
  <si>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</si>
  <si>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</si>
  <si>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</si>
  <si>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</si>
  <si>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</si>
  <si>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</si>
  <si>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</si>
  <si>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</si>
  <si>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</si>
  <si>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</si>
  <si>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</si>
  <si>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</si>
  <si>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</si>
  <si>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</si>
  <si>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</si>
  <si>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</si>
  <si>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</si>
  <si>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</si>
  <si>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</si>
  <si>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</si>
  <si>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</si>
  <si>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</si>
  <si>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</si>
  <si>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</si>
  <si>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</si>
  <si>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</si>
  <si>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</si>
  <si>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</si>
  <si>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</si>
  <si>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</si>
  <si>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</si>
  <si>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</si>
  <si>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</si>
  <si>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</si>
  <si>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</si>
  <si>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</si>
  <si>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</si>
  <si>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</si>
  <si>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</si>
  <si>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</si>
  <si>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</si>
  <si>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</si>
  <si>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</si>
  <si>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</si>
  <si>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</si>
  <si>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</si>
  <si>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</si>
  <si>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</si>
  <si>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</si>
  <si>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</si>
  <si>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</si>
  <si>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</si>
  <si>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</si>
  <si>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</si>
  <si>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</si>
  <si>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</si>
  <si>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</si>
  <si>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</si>
  <si>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</si>
  <si>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</si>
  <si>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</si>
  <si>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</si>
  <si>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</si>
  <si>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</si>
  <si>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</si>
  <si>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</si>
  <si>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</si>
  <si>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</si>
  <si>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</si>
  <si>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</si>
  <si>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</si>
  <si>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</si>
  <si>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</si>
  <si>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</si>
  <si>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</si>
  <si>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</si>
  <si>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</si>
  <si>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</si>
  <si>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</si>
  <si>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</si>
  <si>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</si>
  <si>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</si>
  <si>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</si>
  <si>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</si>
  <si>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</si>
  <si>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</si>
  <si>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</si>
  <si>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</si>
  <si>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</si>
  <si>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</si>
  <si>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</si>
  <si>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</si>
  <si>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</si>
  <si>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</si>
  <si>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</si>
  <si>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</si>
  <si>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</si>
  <si>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</si>
  <si>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</si>
  <si>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</si>
  <si>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</si>
  <si>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</si>
  <si>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</si>
  <si>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</si>
  <si>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</si>
  <si>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</si>
  <si>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</si>
  <si>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</si>
  <si>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</si>
  <si>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</si>
  <si>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</si>
  <si>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</si>
  <si>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</si>
  <si>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</si>
  <si>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</si>
  <si>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</si>
  <si>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</si>
  <si>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</si>
  <si>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</si>
  <si>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</si>
  <si>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</si>
  <si>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</si>
  <si>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</si>
  <si>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</si>
  <si>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</si>
  <si>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</si>
  <si>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</si>
  <si>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</si>
  <si>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</si>
  <si>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</si>
  <si>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</si>
  <si>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</si>
  <si>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</si>
  <si>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</si>
  <si>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</si>
  <si>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</si>
  <si>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</si>
  <si>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</si>
  <si>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</si>
  <si>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</si>
  <si>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</si>
  <si>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</si>
  <si>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</si>
  <si>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</si>
  <si>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</si>
  <si>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</si>
  <si>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</si>
  <si>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</si>
  <si>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</si>
  <si>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</si>
  <si>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</si>
  <si>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</si>
  <si>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</si>
  <si>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</si>
  <si>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</si>
  <si>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</si>
  <si>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</si>
  <si>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</si>
  <si>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</si>
  <si>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</si>
  <si>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</si>
  <si>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</si>
  <si>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</si>
  <si>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</si>
  <si>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</si>
  <si>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</si>
  <si>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</si>
  <si>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</si>
  <si>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</si>
  <si>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</si>
  <si>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</si>
  <si>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</si>
  <si>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</si>
  <si>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</si>
  <si>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</si>
  <si>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</si>
  <si>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</si>
  <si>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</si>
  <si>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</si>
  <si>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</si>
  <si>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</si>
  <si>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</si>
  <si>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</si>
  <si>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</si>
  <si>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</si>
  <si>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</si>
  <si>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</si>
  <si>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</si>
  <si>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</si>
  <si>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</si>
  <si>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</si>
  <si>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</si>
  <si>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</si>
  <si>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</si>
  <si>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</si>
  <si>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</si>
  <si>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</si>
  <si>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</si>
  <si>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</si>
  <si>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</si>
  <si>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</si>
  <si>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</si>
  <si>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</si>
  <si>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</si>
  <si>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</si>
  <si>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</si>
  <si>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</si>
  <si>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</si>
  <si>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</si>
  <si>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</si>
  <si>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</si>
  <si>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</si>
  <si>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</si>
  <si>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</si>
  <si>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</si>
  <si>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</si>
  <si>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</si>
  <si>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</si>
  <si>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</si>
  <si>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</si>
  <si>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</si>
  <si>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</si>
  <si>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</si>
  <si>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</si>
  <si>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</si>
  <si>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</si>
  <si>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</si>
  <si>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</si>
  <si>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</si>
  <si>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</si>
  <si>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</si>
  <si>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</si>
  <si>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</si>
  <si>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</si>
  <si>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</si>
  <si>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</si>
  <si>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</si>
  <si>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</si>
  <si>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</si>
  <si>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</si>
  <si>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</si>
  <si>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</si>
  <si>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</si>
  <si>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</si>
  <si>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</si>
  <si>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</si>
  <si>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</si>
  <si>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</si>
  <si>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</si>
  <si>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</si>
  <si>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</si>
  <si>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</si>
  <si>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</si>
  <si>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</si>
  <si>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</si>
  <si>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</si>
  <si>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</si>
  <si>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</si>
  <si>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</si>
  <si>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</si>
  <si>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</si>
  <si>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</si>
  <si>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</si>
  <si>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</si>
  <si>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</si>
  <si>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</si>
  <si>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</si>
  <si>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</si>
  <si>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</si>
  <si>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</si>
  <si>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</si>
  <si>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</si>
  <si>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</si>
  <si>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</si>
  <si>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</si>
  <si>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</si>
  <si>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</si>
  <si>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</si>
  <si>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</si>
  <si>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</si>
  <si>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</si>
  <si>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</si>
  <si>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</si>
  <si>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</si>
  <si>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</si>
  <si>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</si>
  <si>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</si>
  <si>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</si>
  <si>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</si>
  <si>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</si>
  <si>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</si>
  <si>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</si>
  <si>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</si>
  <si>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</si>
  <si>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</si>
  <si>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</si>
  <si>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</si>
  <si>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</si>
  <si>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</si>
  <si>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</si>
  <si>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</si>
  <si>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</si>
  <si>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</si>
  <si>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</si>
  <si>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</si>
  <si>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</si>
  <si>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</si>
  <si>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</si>
  <si>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</si>
  <si>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</si>
  <si>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</si>
  <si>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</si>
  <si>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</si>
  <si>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</si>
  <si>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</si>
  <si>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</si>
  <si>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</si>
  <si>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</si>
  <si>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</si>
  <si>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</si>
  <si>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</si>
  <si>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</si>
  <si>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</si>
  <si>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</si>
  <si>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</si>
  <si>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</si>
  <si>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</si>
  <si>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</si>
  <si>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</si>
  <si>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</si>
  <si>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</si>
  <si>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</si>
  <si>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</si>
  <si>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</si>
  <si>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</si>
  <si>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</si>
  <si>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</si>
  <si>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</si>
  <si>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</si>
  <si>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</si>
  <si>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</si>
  <si>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</si>
  <si>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</si>
  <si>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</si>
  <si>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</si>
  <si>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</si>
  <si>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</si>
  <si>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</si>
  <si>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</si>
  <si>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</si>
  <si>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</si>
  <si>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</si>
  <si>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</si>
  <si>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</si>
  <si>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</si>
  <si>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</si>
  <si>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</si>
  <si>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</si>
  <si>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</si>
  <si>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</si>
  <si>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</si>
  <si>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</si>
  <si>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</si>
  <si>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</si>
  <si>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</si>
  <si>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</si>
  <si>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</si>
  <si>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</si>
  <si>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</si>
  <si>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</si>
  <si>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</si>
  <si>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</si>
  <si>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</si>
  <si>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</si>
  <si>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</si>
  <si>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</si>
  <si>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</si>
  <si>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</si>
  <si>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</si>
  <si>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</si>
  <si>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</si>
  <si>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</si>
  <si>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</si>
  <si>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</si>
  <si>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</si>
  <si>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</si>
  <si>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</si>
  <si>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</si>
  <si>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</si>
  <si>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</si>
  <si>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</si>
  <si>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</si>
  <si>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</si>
  <si>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</si>
  <si>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</si>
  <si>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</si>
  <si>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</si>
  <si>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</si>
  <si>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</si>
  <si>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</si>
  <si>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</si>
  <si>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</si>
  <si>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</si>
  <si>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</si>
  <si>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</si>
  <si>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</si>
  <si>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</si>
  <si>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</si>
  <si>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</si>
  <si>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</si>
  <si>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</si>
  <si>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</si>
  <si>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</si>
  <si>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</si>
  <si>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</si>
  <si>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</si>
  <si>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</si>
  <si>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</si>
  <si>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</si>
  <si>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</si>
  <si>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</si>
  <si>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</si>
  <si>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</si>
  <si>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</si>
  <si>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</si>
  <si>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</si>
  <si>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</si>
  <si>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</si>
  <si>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</si>
  <si>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</si>
  <si>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</si>
  <si>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</si>
  <si>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</si>
  <si>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</si>
  <si>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</si>
  <si>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</si>
  <si>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</si>
  <si>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</si>
  <si>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</si>
  <si>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</si>
  <si>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</si>
  <si>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</si>
  <si>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</si>
  <si>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</si>
  <si>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</si>
  <si>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</si>
  <si>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</si>
  <si>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</si>
  <si>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</si>
  <si>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</si>
  <si>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</si>
  <si>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</si>
  <si>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</si>
  <si>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</si>
  <si>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</si>
  <si>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</si>
  <si>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</si>
  <si>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</si>
  <si>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</si>
  <si>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</si>
  <si>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</si>
  <si>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</si>
  <si>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</si>
  <si>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</si>
  <si>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</si>
  <si>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</si>
  <si>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</si>
  <si>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</si>
  <si>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</si>
  <si>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</si>
  <si>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</si>
  <si>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</si>
  <si>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</si>
  <si>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</si>
  <si>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</si>
  <si>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</si>
  <si>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</si>
  <si>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</si>
  <si>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</si>
  <si>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</si>
  <si>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</si>
  <si>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</si>
  <si>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</si>
  <si>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</si>
  <si>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</si>
  <si>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</si>
  <si>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</si>
  <si>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</si>
  <si>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</si>
  <si>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</si>
  <si>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</si>
  <si>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</si>
  <si>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</si>
  <si>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</si>
  <si>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</si>
  <si>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</si>
  <si>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</si>
  <si>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</si>
  <si>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</si>
  <si>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</si>
  <si>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</si>
  <si>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</si>
  <si>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</si>
  <si>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</si>
  <si>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</si>
  <si>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</si>
  <si>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</si>
  <si>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</si>
  <si>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</si>
  <si>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</si>
  <si>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</si>
  <si>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</si>
  <si>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</si>
  <si>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</si>
  <si>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</si>
  <si>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</si>
  <si>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</si>
  <si>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</si>
  <si>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</si>
  <si>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</si>
  <si>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</si>
  <si>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</si>
  <si>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</si>
  <si>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</si>
  <si>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</si>
  <si>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</si>
  <si>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</si>
  <si>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</si>
  <si>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</si>
  <si>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</si>
  <si>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</si>
  <si>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</si>
  <si>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</si>
  <si>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</si>
  <si>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</si>
  <si>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</si>
  <si>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</si>
  <si>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</si>
  <si>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</si>
  <si>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</si>
  <si>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</si>
  <si>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</si>
  <si>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</si>
  <si>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</si>
  <si>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</si>
  <si>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</si>
  <si>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</si>
  <si>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</si>
  <si>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</si>
  <si>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</si>
  <si>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</si>
  <si>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</si>
  <si>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</si>
  <si>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</si>
  <si>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</si>
  <si>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</si>
  <si>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</si>
  <si>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</si>
  <si>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</si>
  <si>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</si>
  <si>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</si>
  <si>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</si>
  <si>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</si>
  <si>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</si>
  <si>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</si>
  <si>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</si>
  <si>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</si>
  <si>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</si>
  <si>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</si>
  <si>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</si>
  <si>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</si>
  <si>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</si>
  <si>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</si>
  <si>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</si>
  <si>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</si>
  <si>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</si>
  <si>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</si>
  <si>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</si>
  <si>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</si>
  <si>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</si>
  <si>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</si>
  <si>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</si>
  <si>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</si>
  <si>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</si>
  <si>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</si>
  <si>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</si>
  <si>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</si>
  <si>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</si>
  <si>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</si>
  <si>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</si>
  <si>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</si>
  <si>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</si>
  <si>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</si>
  <si>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</si>
  <si>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</si>
  <si>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</si>
  <si>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</si>
  <si>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</si>
  <si>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</si>
  <si>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</si>
  <si>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</si>
  <si>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</si>
  <si>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</si>
  <si>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</si>
  <si>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</si>
  <si>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</si>
  <si>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</si>
  <si>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</si>
  <si>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</si>
  <si>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</si>
  <si>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</si>
  <si>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</si>
  <si>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</si>
  <si>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</si>
  <si>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</si>
  <si>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</si>
  <si>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</si>
  <si>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</si>
  <si>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</si>
  <si>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</si>
  <si>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</si>
  <si>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</si>
  <si>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</si>
  <si>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</si>
  <si>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</si>
  <si>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</si>
  <si>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</si>
  <si>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</si>
  <si>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</si>
  <si>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</si>
  <si>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</si>
  <si>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</si>
  <si>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</si>
  <si>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</si>
  <si>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</si>
  <si>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</si>
  <si>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</si>
  <si>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</si>
  <si>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</si>
  <si>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</si>
  <si>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</si>
  <si>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</si>
  <si>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</si>
  <si>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</si>
  <si>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</si>
  <si>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</si>
  <si>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</si>
  <si>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</si>
  <si>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</si>
  <si>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</si>
  <si>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</si>
  <si>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</si>
  <si>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</si>
  <si>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</si>
  <si>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</si>
  <si>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</si>
  <si>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</si>
  <si>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</si>
  <si>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</si>
  <si>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</si>
  <si>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</si>
  <si>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</si>
  <si>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</si>
  <si>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</si>
  <si>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</si>
  <si>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</si>
  <si>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</si>
  <si>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</si>
  <si>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</si>
  <si>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</si>
  <si>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</si>
  <si>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</si>
  <si>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</si>
  <si>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</si>
  <si>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</si>
  <si>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</si>
  <si>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</si>
  <si>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</si>
  <si>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</si>
  <si>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</si>
  <si>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</si>
  <si>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</si>
  <si>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</si>
  <si>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</si>
  <si>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</si>
  <si>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</si>
  <si>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</si>
  <si>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</si>
  <si>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</si>
  <si>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</si>
  <si>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</si>
  <si>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</si>
  <si>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</si>
  <si>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</si>
  <si>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</si>
  <si>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</si>
  <si>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</si>
  <si>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</si>
  <si>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</si>
  <si>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</si>
  <si>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</si>
  <si>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</si>
  <si>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</si>
  <si>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</si>
  <si>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</si>
  <si>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</si>
  <si>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</si>
  <si>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</si>
  <si>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</si>
  <si>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</si>
  <si>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</si>
  <si>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</si>
  <si>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</si>
  <si>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</si>
  <si>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</si>
  <si>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</si>
  <si>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</si>
  <si>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</si>
  <si>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</si>
  <si>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</si>
  <si>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</si>
  <si>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</si>
  <si>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</si>
  <si>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</si>
  <si>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</si>
  <si>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</si>
  <si>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</si>
  <si>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</si>
  <si>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</si>
  <si>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</si>
  <si>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</si>
  <si>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</si>
  <si>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</si>
  <si>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</si>
  <si>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</si>
  <si>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</si>
  <si>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</si>
  <si>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</si>
  <si>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</si>
  <si>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</si>
  <si>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</si>
  <si>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</si>
  <si>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</si>
  <si>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</si>
  <si>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</si>
  <si>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</si>
  <si>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</si>
  <si>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</si>
  <si>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</si>
  <si>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</si>
  <si>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</si>
  <si>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</si>
  <si>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</si>
  <si>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</si>
  <si>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</si>
  <si>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</si>
  <si>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</si>
  <si>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</si>
  <si>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</si>
  <si>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</si>
  <si>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</si>
  <si>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</si>
  <si>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</si>
  <si>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</si>
  <si>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</si>
  <si>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</si>
  <si>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</si>
  <si>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</si>
  <si>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</si>
  <si>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</si>
  <si>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</si>
  <si>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</si>
  <si>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</si>
  <si>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</si>
  <si>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</si>
  <si>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</si>
  <si>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</si>
  <si>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</si>
  <si>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</si>
  <si>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</si>
  <si>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</si>
  <si>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</si>
  <si>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</si>
  <si>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</si>
  <si>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</si>
  <si>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</si>
  <si>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</si>
  <si>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</si>
  <si>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</si>
  <si>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</si>
  <si>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</si>
  <si>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</si>
  <si>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</si>
  <si>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</si>
  <si>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</si>
  <si>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</si>
  <si>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</si>
  <si>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</si>
  <si>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</si>
  <si>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</si>
  <si>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</si>
  <si>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</si>
  <si>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</si>
  <si>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</si>
  <si>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</si>
  <si>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</si>
  <si>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</si>
  <si>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</si>
  <si>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</si>
  <si>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</si>
  <si>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</si>
  <si>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</si>
  <si>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</si>
  <si>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</si>
  <si>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</si>
  <si>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</si>
  <si>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</si>
  <si>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</si>
  <si>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</si>
  <si>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</si>
  <si>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</si>
  <si>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</si>
  <si>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</si>
  <si>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</si>
  <si>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</si>
  <si>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</si>
  <si>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</si>
  <si>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</si>
  <si>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</si>
  <si>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</si>
  <si>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</si>
  <si>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</si>
  <si>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</si>
  <si>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</si>
  <si>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</si>
  <si>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</si>
  <si>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</si>
  <si>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</si>
  <si>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</si>
  <si>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</si>
  <si>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</si>
  <si>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</si>
  <si>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</si>
  <si>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</si>
  <si>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</si>
  <si>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</si>
  <si>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</si>
  <si>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</si>
  <si>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</si>
  <si>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</si>
  <si>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</si>
  <si>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</si>
  <si>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</si>
  <si>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</si>
  <si>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</si>
  <si>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</si>
  <si>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</si>
  <si>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</si>
  <si>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</si>
  <si>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</si>
  <si>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</si>
  <si>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</si>
  <si>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</si>
  <si>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</si>
  <si>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</si>
  <si>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</si>
  <si>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</si>
  <si>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</si>
  <si>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</si>
  <si>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</si>
  <si>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</si>
  <si>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</si>
  <si>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</si>
  <si>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</si>
  <si>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</si>
  <si>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</si>
  <si>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</si>
  <si>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</si>
  <si>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</si>
  <si>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</si>
  <si>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</si>
  <si>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</si>
  <si>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</si>
  <si>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</si>
  <si>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</si>
  <si>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</si>
  <si>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</si>
  <si>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</si>
  <si>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</si>
  <si>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</si>
  <si>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</si>
  <si>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</si>
  <si>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</si>
  <si>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</si>
  <si>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</si>
  <si>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</si>
  <si>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</si>
  <si>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</si>
  <si>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</si>
  <si>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</si>
  <si>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</si>
  <si>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</si>
  <si>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</si>
  <si>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</si>
  <si>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</si>
  <si>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</si>
  <si>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</si>
  <si>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</si>
  <si>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</si>
  <si>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</si>
  <si>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</si>
  <si>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</si>
  <si>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</si>
  <si>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</si>
  <si>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</si>
  <si>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</si>
  <si>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</si>
  <si>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</si>
  <si>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</si>
  <si>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</si>
  <si>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</si>
  <si>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</si>
  <si>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</si>
  <si>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</si>
  <si>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</si>
  <si>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</si>
  <si>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</si>
  <si>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</si>
  <si>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</si>
  <si>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</si>
  <si>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</si>
  <si>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</si>
  <si>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</si>
  <si>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</si>
  <si>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</si>
  <si>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</si>
  <si>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</si>
  <si>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</si>
  <si>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</si>
  <si>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</si>
  <si>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</si>
  <si>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</si>
  <si>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</si>
  <si>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</si>
  <si>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</si>
  <si>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</si>
  <si>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</si>
  <si>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</si>
  <si>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</si>
  <si>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</si>
  <si>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</si>
  <si>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</si>
  <si>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</si>
  <si>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</si>
  <si>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</si>
  <si>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</si>
  <si>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</si>
  <si>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</si>
  <si>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</si>
  <si>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</si>
  <si>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</si>
  <si>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</si>
  <si>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</si>
  <si>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</si>
  <si>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</si>
  <si>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</si>
  <si>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</si>
  <si>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</si>
  <si>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</si>
  <si>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</si>
  <si>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</si>
  <si>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</si>
  <si>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</si>
  <si>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</si>
  <si>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</si>
  <si>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</si>
  <si>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</si>
  <si>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</si>
  <si>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</si>
  <si>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</si>
  <si>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</si>
  <si>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</si>
  <si>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</si>
  <si>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</si>
  <si>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</si>
  <si>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</si>
  <si>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</si>
  <si>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</si>
  <si>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</si>
  <si>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</si>
  <si>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</si>
  <si>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</si>
  <si>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</si>
  <si>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</si>
  <si>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</si>
  <si>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</si>
  <si>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</si>
  <si>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</si>
  <si>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</si>
  <si>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</si>
  <si>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</si>
  <si>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</si>
  <si>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</si>
  <si>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</si>
  <si>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</si>
  <si>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</si>
  <si>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</si>
  <si>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</si>
  <si>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</si>
  <si>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</si>
  <si>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</si>
  <si>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</si>
  <si>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</si>
  <si>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</si>
  <si>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</si>
  <si>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</si>
  <si>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</si>
  <si>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</si>
  <si>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</si>
  <si>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</si>
  <si>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</si>
  <si>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</si>
  <si>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</si>
  <si>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</si>
  <si>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</si>
  <si>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</si>
  <si>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</si>
  <si>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</si>
  <si>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</si>
  <si>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</si>
  <si>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</si>
  <si>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</si>
  <si>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</si>
  <si>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</si>
  <si>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</si>
  <si>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</si>
  <si>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</si>
  <si>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</si>
  <si>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</si>
  <si>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</si>
  <si>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</si>
  <si>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</si>
  <si>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</si>
  <si>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</si>
  <si>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</si>
  <si>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</si>
  <si>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</si>
  <si>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</si>
  <si>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</si>
  <si>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</si>
  <si>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</si>
  <si>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</si>
  <si>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</si>
  <si>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</si>
  <si>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</si>
  <si>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</si>
  <si>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</si>
  <si>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</si>
  <si>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</si>
  <si>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</si>
  <si>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</si>
  <si>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</si>
  <si>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</si>
  <si>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</si>
  <si>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</si>
  <si>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</si>
  <si>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</si>
  <si>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</si>
  <si>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</si>
  <si>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</si>
  <si>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</si>
  <si>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</si>
  <si>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</si>
  <si>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</si>
  <si>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</si>
  <si>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</si>
  <si>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</si>
  <si>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</si>
  <si>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</si>
  <si>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</si>
  <si>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</si>
  <si>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</si>
  <si>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</si>
  <si>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</si>
  <si>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</si>
  <si>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</si>
  <si>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</si>
  <si>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</si>
  <si>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</si>
  <si>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</si>
  <si>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</si>
  <si>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</si>
  <si>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</si>
  <si>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</si>
  <si>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</si>
  <si>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</si>
  <si>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</si>
  <si>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</si>
  <si>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</si>
  <si>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</si>
  <si>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</si>
  <si>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</si>
  <si>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</si>
  <si>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</si>
  <si>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</si>
  <si>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</si>
  <si>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</si>
  <si>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</si>
  <si>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</si>
  <si>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</si>
  <si>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</si>
  <si>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</si>
  <si>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</si>
  <si>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</si>
  <si>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</si>
  <si>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</si>
  <si>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</si>
  <si>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</si>
  <si>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</si>
  <si>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</si>
  <si>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</si>
  <si>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</si>
  <si>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</si>
  <si>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</si>
  <si>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</si>
  <si>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</si>
  <si>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</si>
  <si>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</si>
  <si>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</si>
  <si>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</si>
  <si>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</si>
  <si>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</si>
  <si>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</si>
  <si>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</si>
  <si>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</si>
  <si>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</si>
  <si>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</si>
  <si>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</si>
  <si>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</si>
  <si>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</si>
  <si>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</si>
  <si>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</si>
  <si>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</si>
  <si>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</si>
  <si>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</si>
  <si>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</si>
  <si>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</si>
  <si>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</si>
  <si>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</si>
  <si>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</si>
  <si>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</si>
  <si>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</si>
  <si>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</si>
  <si>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</si>
  <si>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</si>
  <si>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</si>
  <si>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</si>
  <si>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</si>
  <si>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</si>
  <si>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</si>
  <si>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</si>
  <si>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</si>
  <si>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</si>
  <si>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</si>
  <si>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</si>
  <si>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</si>
  <si>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</si>
  <si>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</si>
  <si>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</si>
  <si>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</si>
  <si>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</si>
  <si>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</si>
  <si>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</si>
  <si>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</si>
  <si>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</si>
  <si>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</si>
  <si>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</si>
  <si>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</si>
  <si>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</si>
  <si>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</si>
  <si>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</si>
  <si>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</si>
  <si>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</si>
  <si>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</si>
  <si>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</si>
  <si>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</si>
  <si>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</si>
  <si>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</si>
  <si>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</si>
  <si>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</si>
  <si>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</si>
  <si>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</si>
  <si>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</si>
  <si>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</si>
  <si>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</si>
  <si>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</si>
  <si>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</si>
  <si>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</si>
  <si>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</si>
  <si>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</si>
  <si>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</si>
  <si>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</si>
  <si>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</si>
  <si>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</si>
  <si>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</si>
  <si>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</si>
  <si>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</si>
  <si>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</si>
  <si>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</si>
  <si>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</si>
  <si>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</si>
  <si>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</si>
  <si>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</si>
  <si>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</si>
  <si>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</si>
  <si>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</si>
  <si>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</si>
  <si>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</si>
  <si>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</si>
  <si>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</si>
  <si>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</si>
  <si>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</si>
  <si>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</si>
  <si>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</si>
  <si>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</si>
  <si>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</si>
  <si>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</si>
  <si>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</si>
  <si>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</si>
  <si>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</si>
  <si>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</si>
  <si>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</si>
  <si>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</si>
  <si>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</si>
  <si>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</si>
  <si>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</si>
  <si>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</si>
  <si>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</si>
  <si>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</si>
  <si>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</si>
  <si>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</si>
  <si>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</si>
  <si>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</si>
  <si>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</si>
  <si>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</si>
  <si>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</si>
  <si>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</si>
  <si>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</si>
  <si>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</si>
  <si>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</si>
  <si>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</si>
  <si>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</si>
  <si>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</si>
  <si>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</si>
  <si>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</si>
  <si>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</si>
  <si>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</si>
  <si>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</si>
  <si>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</si>
  <si>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</si>
  <si>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</si>
  <si>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</si>
  <si>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</si>
  <si>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</si>
  <si>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</si>
  <si>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</si>
  <si>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</si>
  <si>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</si>
  <si>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</si>
  <si>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</si>
  <si>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</si>
  <si>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</si>
  <si>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</si>
  <si>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</si>
  <si>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</si>
  <si>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</si>
  <si>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</si>
  <si>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</si>
  <si>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</si>
  <si>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</si>
  <si>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</si>
  <si>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</si>
  <si>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</si>
  <si>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</si>
  <si>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</si>
  <si>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</si>
  <si>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</si>
  <si>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</si>
  <si>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</si>
  <si>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</si>
  <si>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</si>
  <si>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</si>
  <si>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</si>
  <si>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</si>
  <si>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</si>
  <si>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</si>
  <si>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</si>
  <si>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</si>
  <si>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</si>
  <si>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</si>
  <si>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</si>
  <si>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</si>
  <si>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</si>
  <si>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</si>
  <si>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</si>
  <si>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</si>
  <si>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</si>
  <si>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</si>
  <si>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</si>
  <si>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</si>
  <si>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</si>
  <si>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</si>
  <si>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</si>
  <si>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</si>
  <si>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</si>
  <si>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</si>
  <si>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</si>
  <si>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</si>
  <si>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</si>
  <si>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</si>
  <si>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</si>
  <si>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</si>
  <si>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</si>
  <si>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</si>
  <si>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</si>
  <si>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</si>
  <si>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</si>
  <si>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</si>
  <si>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</si>
  <si>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</si>
  <si>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</si>
  <si>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</si>
  <si>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</si>
  <si>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</si>
  <si>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</si>
  <si>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</si>
  <si>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</si>
  <si>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</si>
  <si>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</si>
  <si>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</si>
  <si>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</si>
  <si>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</si>
  <si>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</si>
  <si>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</si>
  <si>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</si>
  <si>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</si>
  <si>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</si>
  <si>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</si>
  <si>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</si>
  <si>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</si>
  <si>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</si>
  <si>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</si>
  <si>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</si>
  <si>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</si>
  <si>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</si>
  <si>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</si>
  <si>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</si>
  <si>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</si>
  <si>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</si>
  <si>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</si>
  <si>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</si>
  <si>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</si>
  <si>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</si>
  <si>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</si>
  <si>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</si>
  <si>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</si>
  <si>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</si>
  <si>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</si>
  <si>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</si>
  <si>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</si>
  <si>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</si>
  <si>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</si>
  <si>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</si>
  <si>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</si>
  <si>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</si>
  <si>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</si>
  <si>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</si>
  <si>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</si>
  <si>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</si>
  <si>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</si>
  <si>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</si>
  <si>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</si>
  <si>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</si>
  <si>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</si>
  <si>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</si>
  <si>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</si>
  <si>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</si>
  <si>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</si>
  <si>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</si>
  <si>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</si>
  <si>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</si>
  <si>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</si>
  <si>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</si>
  <si>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</si>
  <si>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</si>
  <si>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</si>
  <si>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</si>
  <si>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</si>
  <si>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</si>
  <si>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</si>
  <si>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</si>
  <si>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</si>
  <si>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</si>
  <si>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</si>
  <si>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</si>
  <si>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</si>
  <si>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</si>
  <si>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</si>
  <si>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</si>
  <si>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</si>
  <si>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</si>
  <si>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</si>
  <si>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</si>
  <si>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</si>
  <si>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</si>
  <si>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</si>
  <si>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</si>
  <si>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</si>
  <si>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</si>
  <si>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</si>
  <si>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</si>
  <si>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</si>
  <si>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</si>
  <si>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</si>
  <si>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</si>
  <si>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</si>
  <si>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</si>
  <si>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</si>
  <si>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</si>
  <si>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</si>
  <si>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</si>
  <si>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</si>
  <si>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</si>
  <si>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</si>
  <si>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</si>
  <si>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</si>
  <si>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</si>
  <si>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</si>
  <si>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</si>
  <si>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</si>
  <si>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</si>
  <si>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</si>
  <si>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</si>
  <si>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</si>
  <si>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</si>
  <si>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</si>
  <si>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</si>
  <si>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</si>
  <si>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</si>
  <si>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</si>
  <si>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</si>
  <si>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</si>
  <si>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</si>
  <si>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</si>
  <si>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</si>
  <si>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</si>
  <si>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</si>
  <si>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</si>
  <si>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</si>
  <si>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</si>
  <si>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</si>
  <si>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</si>
  <si>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</si>
  <si>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</si>
  <si>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</si>
  <si>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</si>
  <si>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</si>
  <si>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</si>
  <si>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</si>
  <si>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</si>
  <si>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</si>
  <si>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</si>
  <si>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</si>
  <si>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</si>
  <si>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</si>
  <si>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</si>
  <si>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</si>
  <si>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</si>
  <si>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</si>
  <si>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</si>
  <si>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</si>
  <si>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</si>
  <si>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</si>
  <si>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</si>
  <si>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</si>
  <si>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</si>
  <si>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</si>
  <si>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</si>
  <si>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</si>
  <si>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</si>
  <si>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</si>
  <si>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</si>
  <si>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</si>
  <si>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</si>
  <si>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</si>
  <si>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</si>
  <si>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</si>
  <si>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</si>
  <si>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</si>
  <si>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</si>
  <si>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</si>
  <si>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</si>
  <si>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</si>
  <si>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</si>
  <si>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</si>
  <si>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</si>
  <si>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</si>
  <si>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</si>
  <si>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</si>
  <si>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</si>
  <si>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</si>
  <si>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</si>
  <si>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</si>
  <si>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</si>
  <si>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</si>
  <si>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</si>
  <si>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</si>
  <si>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</si>
  <si>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</si>
  <si>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</si>
  <si>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</si>
  <si>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</si>
  <si>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</si>
  <si>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</si>
  <si>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</si>
  <si>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</si>
  <si>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</si>
  <si>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</si>
  <si>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</si>
  <si>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</si>
  <si>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</si>
  <si>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</si>
  <si>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</si>
  <si>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</si>
  <si>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</si>
  <si>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</si>
  <si>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</si>
  <si>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</si>
  <si>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</si>
  <si>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</si>
  <si>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</si>
  <si>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</si>
  <si>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</si>
  <si>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</si>
  <si>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</si>
  <si>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</si>
  <si>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</si>
  <si>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</si>
  <si>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</si>
  <si>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</si>
  <si>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</si>
  <si>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</si>
  <si>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</si>
  <si>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</si>
  <si>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</si>
  <si>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</si>
  <si>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</si>
  <si>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</si>
  <si>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</si>
  <si>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</si>
  <si>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</si>
  <si>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</si>
  <si>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</si>
  <si>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</si>
  <si>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</si>
  <si>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</si>
  <si>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</si>
  <si>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</si>
  <si>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</si>
  <si>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</si>
  <si>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</si>
  <si>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</si>
  <si>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</si>
  <si>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</si>
  <si>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</si>
  <si>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</si>
  <si>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</si>
  <si>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</si>
  <si>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</si>
  <si>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</si>
  <si>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</si>
  <si>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</si>
  <si>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</si>
  <si>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</si>
  <si>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</si>
  <si>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</si>
  <si>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</si>
  <si>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</si>
  <si>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</si>
  <si>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</si>
  <si>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</si>
  <si>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</si>
  <si>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</si>
  <si>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</si>
  <si>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</si>
  <si>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</si>
  <si>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</si>
  <si>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</si>
  <si>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</si>
  <si>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</si>
  <si>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</si>
  <si>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</si>
  <si>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</si>
  <si>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</si>
  <si>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</si>
  <si>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</si>
  <si>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</si>
  <si>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</si>
  <si>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</si>
  <si>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</si>
  <si>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</si>
  <si>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</si>
  <si>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</si>
  <si>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</si>
  <si>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</si>
  <si>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</si>
  <si>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</si>
  <si>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</si>
  <si>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</si>
  <si>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</si>
  <si>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</si>
  <si>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</si>
  <si>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</si>
  <si>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</si>
  <si>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</si>
  <si>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</si>
  <si>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</si>
  <si>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</si>
  <si>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</si>
  <si>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</si>
  <si>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</si>
  <si>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</si>
  <si>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</si>
  <si>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</si>
  <si>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</si>
  <si>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</si>
  <si>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</si>
  <si>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</si>
  <si>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</si>
  <si>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</si>
  <si>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</si>
  <si>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</si>
  <si>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</si>
  <si>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</si>
  <si>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</si>
  <si>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</si>
  <si>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</si>
  <si>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</si>
  <si>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</si>
  <si>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</si>
  <si>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</si>
  <si>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</si>
  <si>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</si>
  <si>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</si>
  <si>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</si>
  <si>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</si>
  <si>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</si>
  <si>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</si>
  <si>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</si>
  <si>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</si>
  <si>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</si>
  <si>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</si>
  <si>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</si>
  <si>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</si>
  <si>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</si>
  <si>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</si>
  <si>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</si>
  <si>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</si>
  <si>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</si>
  <si>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</si>
  <si>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</si>
  <si>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</si>
  <si>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</si>
  <si>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</si>
  <si>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</si>
  <si>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</si>
  <si>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</si>
  <si>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</si>
  <si>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</si>
  <si>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</si>
  <si>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</si>
  <si>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</si>
  <si>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</si>
  <si>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</si>
  <si>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</si>
  <si>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</si>
  <si>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</si>
  <si>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</si>
  <si>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</si>
  <si>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</si>
  <si>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</si>
  <si>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</si>
  <si>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</si>
  <si>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</si>
  <si>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</si>
  <si>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</si>
  <si>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</si>
  <si>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</si>
  <si>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</si>
  <si>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</si>
  <si>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</si>
  <si>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</si>
  <si>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</si>
  <si>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</si>
  <si>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</si>
  <si>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</si>
  <si>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</si>
  <si>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</si>
  <si>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</si>
  <si>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</si>
  <si>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</si>
  <si>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</si>
  <si>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</si>
  <si>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</si>
  <si>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</si>
  <si>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</si>
  <si>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</si>
  <si>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</si>
  <si>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</si>
  <si>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</si>
  <si>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</si>
  <si>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</si>
  <si>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</si>
  <si>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</si>
  <si>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</si>
  <si>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</si>
  <si>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</si>
  <si>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</si>
  <si>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</si>
  <si>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</si>
  <si>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</si>
  <si>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</si>
  <si>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</si>
  <si>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</si>
  <si>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</si>
  <si>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</si>
  <si>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</si>
  <si>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</si>
  <si>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</si>
  <si>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</si>
  <si>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</si>
  <si>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</si>
  <si>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</si>
  <si>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</si>
  <si>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</si>
  <si>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</si>
  <si>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</si>
  <si>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</si>
  <si>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</si>
  <si>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</si>
  <si>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</si>
  <si>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</si>
  <si>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</si>
  <si>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</si>
  <si>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</si>
  <si>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</si>
  <si>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</si>
  <si>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</si>
  <si>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</si>
  <si>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</si>
  <si>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</si>
  <si>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</si>
  <si>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</si>
  <si>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</si>
  <si>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</si>
  <si>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</si>
  <si>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</si>
  <si>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</si>
  <si>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</si>
  <si>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</si>
  <si>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</si>
  <si>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</si>
  <si>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</si>
  <si>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</si>
  <si>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</si>
  <si>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</si>
  <si>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</si>
  <si>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</si>
  <si>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</si>
  <si>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</si>
  <si>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</si>
  <si>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</si>
  <si>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</si>
  <si>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</si>
  <si>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</si>
  <si>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</si>
  <si>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</si>
  <si>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</si>
  <si>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</si>
  <si>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</si>
  <si>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</si>
  <si>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</si>
  <si>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</si>
  <si>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</si>
  <si>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</si>
  <si>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</si>
  <si>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</si>
  <si>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</si>
  <si>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</si>
  <si>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</si>
  <si>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</si>
  <si>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</si>
  <si>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</si>
  <si>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</si>
  <si>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</si>
  <si>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</si>
  <si>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</si>
  <si>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</si>
  <si>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</si>
  <si>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</si>
  <si>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</si>
  <si>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</si>
  <si>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</si>
  <si>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</si>
  <si>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</si>
  <si>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</si>
  <si>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</si>
  <si>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</si>
  <si>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</si>
  <si>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</si>
  <si>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</si>
  <si>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</si>
  <si>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</si>
  <si>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</si>
  <si>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</si>
  <si>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</si>
  <si>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</si>
  <si>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</si>
  <si>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</si>
  <si>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</si>
  <si>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</si>
  <si>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</si>
  <si>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</si>
  <si>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</si>
  <si>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</si>
  <si>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</si>
  <si>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</si>
  <si>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</si>
  <si>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</si>
  <si>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</si>
  <si>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</si>
  <si>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</si>
  <si>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</si>
  <si>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</si>
  <si>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</si>
  <si>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</si>
  <si>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</si>
  <si>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</si>
  <si>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</si>
  <si>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</si>
  <si>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</si>
  <si>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</si>
  <si>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</si>
  <si>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</si>
  <si>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</si>
  <si>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</si>
  <si>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</si>
  <si>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</si>
  <si>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</si>
  <si>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</si>
  <si>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</si>
  <si>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</si>
  <si>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</si>
  <si>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</si>
  <si>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</si>
  <si>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</si>
  <si>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</si>
  <si>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</si>
  <si>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</si>
  <si>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</si>
  <si>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</si>
  <si>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</si>
  <si>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</si>
  <si>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</si>
  <si>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</si>
  <si>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</si>
  <si>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</si>
  <si>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</si>
  <si>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</si>
  <si>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</si>
  <si>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</si>
  <si>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</si>
  <si>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</si>
  <si>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</si>
  <si>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</si>
  <si>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</si>
  <si>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</si>
  <si>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</si>
  <si>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</si>
  <si>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</si>
  <si>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</si>
  <si>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</si>
  <si>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</si>
  <si>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</si>
  <si>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</si>
  <si>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</si>
  <si>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</si>
  <si>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</si>
  <si>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</si>
  <si>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</si>
  <si>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</si>
  <si>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</si>
  <si>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</si>
  <si>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</si>
  <si>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</si>
  <si>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</si>
  <si>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</si>
  <si>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</si>
  <si>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</si>
  <si>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</si>
  <si>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</si>
  <si>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</si>
  <si>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</si>
  <si>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</si>
  <si>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</si>
  <si>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</si>
  <si>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</si>
  <si>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</si>
  <si>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</si>
  <si>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</si>
  <si>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</si>
  <si>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</si>
  <si>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</si>
  <si>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</si>
  <si>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</si>
  <si>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</si>
  <si>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</si>
  <si>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</si>
  <si>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</si>
  <si>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</si>
  <si>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</si>
  <si>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</si>
  <si>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</si>
  <si>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</si>
  <si>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</si>
  <si>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</si>
  <si>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</si>
  <si>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</si>
  <si>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</si>
  <si>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</si>
  <si>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</si>
  <si>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</si>
  <si>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</si>
  <si>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</si>
  <si>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</si>
  <si>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</si>
  <si>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</si>
  <si>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</si>
  <si>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</si>
  <si>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</si>
  <si>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</si>
  <si>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</si>
  <si>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</si>
  <si>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</si>
  <si>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</si>
  <si>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</si>
  <si>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</si>
  <si>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</si>
  <si>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</si>
  <si>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</si>
  <si>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</si>
  <si>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</si>
  <si>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</si>
  <si>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</si>
  <si>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</si>
  <si>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</si>
  <si>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</si>
  <si>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</si>
  <si>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</si>
  <si>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</si>
  <si>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</si>
  <si>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</si>
  <si>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</si>
  <si>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</si>
  <si>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</si>
  <si>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</si>
  <si>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</si>
  <si>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</si>
  <si>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</si>
  <si>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</si>
  <si>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</si>
  <si>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</si>
  <si>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</si>
  <si>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</si>
  <si>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</si>
  <si>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</si>
  <si>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</si>
  <si>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</si>
  <si>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</si>
  <si>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</si>
  <si>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</si>
  <si>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</si>
  <si>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</si>
  <si>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</si>
  <si>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</si>
  <si>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</si>
  <si>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</si>
  <si>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</si>
  <si>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</si>
  <si>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</si>
  <si>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</si>
  <si>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</si>
  <si>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</si>
  <si>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</si>
  <si>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</si>
  <si>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</si>
  <si>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</si>
  <si>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</si>
  <si>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</si>
  <si>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</si>
  <si>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</si>
  <si>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</si>
  <si>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</si>
  <si>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</si>
  <si>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</si>
  <si>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</si>
  <si>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</si>
  <si>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</si>
  <si>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</si>
  <si>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</si>
  <si>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</si>
  <si>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</si>
  <si>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</si>
  <si>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</si>
  <si>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</si>
  <si>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</si>
  <si>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</si>
  <si>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</si>
  <si>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</si>
  <si>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</si>
  <si>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</si>
  <si>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</si>
  <si>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</si>
  <si>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</si>
  <si>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</si>
  <si>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</si>
  <si>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</si>
  <si>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</si>
  <si>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</si>
  <si>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</si>
  <si>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</si>
  <si>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</si>
  <si>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</si>
  <si>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</si>
  <si>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</si>
  <si>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</si>
  <si>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</si>
  <si>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</si>
  <si>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</si>
  <si>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</si>
  <si>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</si>
  <si>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</si>
  <si>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</si>
  <si>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</si>
  <si>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</si>
  <si>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</si>
  <si>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</si>
  <si>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</si>
  <si>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</si>
  <si>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</si>
  <si>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</si>
  <si>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</si>
  <si>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</si>
  <si>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</si>
  <si>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</si>
  <si>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</si>
  <si>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</si>
  <si>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</si>
  <si>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</si>
  <si>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</si>
  <si>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</si>
  <si>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</si>
  <si>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</si>
  <si>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</si>
  <si>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</si>
  <si>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</si>
  <si>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</si>
  <si>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</si>
  <si>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</si>
  <si>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</si>
  <si>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</si>
  <si>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</si>
  <si>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</si>
  <si>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</si>
  <si>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</si>
  <si>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</si>
  <si>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</si>
  <si>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</si>
  <si>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</si>
  <si>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</si>
  <si>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</si>
  <si>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</si>
  <si>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</si>
  <si>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</si>
  <si>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</si>
  <si>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</si>
  <si>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</si>
  <si>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</si>
  <si>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</si>
  <si>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</si>
  <si>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</si>
  <si>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</si>
  <si>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</si>
  <si>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</si>
  <si>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</si>
  <si>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</si>
  <si>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</si>
  <si>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</si>
  <si>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</si>
  <si>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</si>
  <si>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</si>
  <si>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</si>
  <si>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</si>
  <si>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</si>
  <si>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</si>
  <si>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</si>
  <si>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</si>
  <si>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</si>
  <si>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</si>
  <si>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</si>
  <si>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</si>
  <si>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</si>
  <si>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</si>
  <si>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</si>
  <si>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</si>
  <si>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</si>
  <si>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</si>
  <si>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</si>
  <si>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</si>
  <si>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</si>
  <si>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</si>
  <si>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</si>
  <si>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</si>
  <si>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</si>
  <si>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</si>
  <si>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</si>
  <si>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</si>
  <si>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</si>
  <si>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</si>
  <si>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</si>
  <si>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</si>
  <si>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</si>
  <si>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</si>
  <si>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</si>
  <si>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</si>
  <si>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</si>
  <si>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</si>
  <si>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</si>
  <si>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</si>
  <si>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</si>
  <si>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</si>
  <si>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</si>
  <si>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</si>
  <si>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</si>
  <si>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</si>
  <si>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</si>
  <si>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</si>
  <si>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</si>
  <si>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</si>
  <si>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</si>
  <si>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</si>
  <si>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</si>
  <si>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</si>
  <si>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</si>
  <si>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</si>
  <si>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</si>
  <si>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</si>
  <si>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</si>
  <si>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</si>
  <si>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</si>
  <si>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</si>
  <si>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</si>
  <si>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</si>
  <si>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</si>
  <si>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</si>
  <si>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</si>
  <si>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</si>
  <si>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</si>
  <si>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</si>
  <si>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</si>
  <si>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</si>
  <si>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</si>
  <si>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</si>
  <si>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</si>
  <si>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</si>
  <si>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</si>
  <si>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</si>
  <si>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</si>
  <si>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</si>
  <si>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</si>
  <si>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</si>
  <si>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</si>
  <si>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</si>
  <si>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</si>
  <si>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</si>
  <si>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</si>
  <si>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</si>
  <si>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</si>
  <si>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</si>
  <si>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</si>
  <si>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</si>
  <si>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</si>
  <si>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</si>
  <si>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</si>
  <si>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</si>
  <si>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</si>
  <si>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</si>
  <si>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</si>
  <si>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</si>
  <si>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</si>
  <si>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</si>
  <si>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</si>
  <si>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</si>
  <si>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</si>
  <si>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</si>
  <si>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</si>
  <si>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</si>
  <si>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</si>
  <si>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</si>
  <si>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</si>
  <si>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</si>
  <si>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</si>
  <si>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</si>
  <si>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</si>
  <si>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</si>
  <si>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</si>
  <si>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</si>
  <si>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</si>
  <si>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</si>
  <si>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</si>
  <si>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</si>
  <si>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</si>
  <si>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</si>
  <si>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</si>
  <si>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</si>
  <si>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</si>
  <si>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</si>
  <si>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</si>
  <si>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</si>
  <si>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</si>
  <si>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</si>
  <si>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</si>
  <si>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</si>
  <si>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</si>
  <si>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</si>
  <si>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</si>
  <si>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</si>
  <si>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</si>
  <si>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</si>
  <si>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</si>
  <si>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</si>
  <si>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</si>
  <si>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</si>
  <si>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</si>
  <si>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</si>
  <si>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</si>
  <si>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</si>
  <si>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</si>
  <si>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</si>
  <si>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</si>
  <si>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</si>
  <si>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</si>
  <si>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</si>
  <si>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</si>
  <si>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</si>
  <si>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</si>
  <si>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</si>
  <si>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</si>
  <si>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</si>
  <si>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</si>
  <si>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</si>
  <si>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</si>
  <si>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</si>
  <si>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</si>
  <si>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</si>
  <si>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</si>
  <si>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</si>
  <si>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</si>
  <si>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</si>
  <si>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</si>
  <si>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</si>
  <si>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</si>
  <si>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</si>
  <si>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</si>
  <si>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</si>
  <si>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</si>
  <si>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</si>
  <si>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</si>
  <si>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</si>
  <si>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</si>
  <si>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</si>
  <si>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</si>
  <si>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</si>
  <si>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</si>
  <si>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</si>
  <si>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</si>
  <si>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</si>
  <si>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</si>
  <si>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</si>
  <si>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</si>
  <si>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</si>
  <si>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</si>
  <si>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</si>
  <si>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</si>
  <si>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</si>
  <si>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</si>
  <si>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</si>
  <si>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</si>
  <si>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</si>
  <si>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</si>
  <si>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</si>
  <si>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</si>
  <si>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</si>
  <si>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</si>
  <si>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</si>
  <si>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</si>
  <si>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</si>
  <si>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</si>
  <si>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</si>
  <si>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</si>
  <si>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</si>
  <si>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</si>
  <si>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</si>
  <si>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</si>
  <si>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</si>
  <si>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</si>
  <si>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</si>
  <si>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</si>
  <si>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</si>
  <si>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</si>
  <si>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</si>
  <si>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</si>
  <si>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</si>
  <si>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</si>
  <si>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</si>
  <si>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</si>
  <si>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</si>
  <si>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</si>
  <si>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</si>
  <si>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</si>
  <si>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</si>
  <si>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</si>
  <si>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</si>
  <si>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</si>
  <si>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</si>
  <si>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</si>
  <si>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</si>
  <si>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</si>
  <si>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</si>
  <si>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</si>
  <si>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</si>
  <si>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</si>
  <si>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</si>
  <si>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</si>
  <si>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</si>
  <si>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</si>
  <si>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</si>
  <si>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</si>
  <si>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</si>
  <si>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</si>
  <si>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</si>
  <si>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</si>
  <si>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</si>
  <si>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</si>
  <si>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</si>
  <si>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</si>
  <si>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</si>
  <si>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</si>
  <si>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</si>
  <si>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</si>
  <si>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</si>
  <si>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</si>
  <si>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</si>
  <si>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</si>
  <si>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</si>
  <si>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</si>
  <si>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</si>
  <si>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</si>
  <si>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</si>
  <si>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</si>
  <si>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</si>
  <si>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</si>
  <si>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</si>
  <si>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</si>
  <si>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</si>
  <si>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</si>
  <si>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</si>
  <si>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</si>
  <si>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</si>
  <si>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</si>
  <si>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</si>
  <si>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</si>
  <si>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</si>
  <si>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</si>
  <si>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</si>
  <si>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</si>
  <si>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</si>
  <si>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</si>
  <si>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</si>
  <si>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</si>
  <si>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</si>
  <si>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</si>
  <si>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</si>
  <si>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</si>
  <si>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</si>
  <si>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</si>
  <si>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</si>
  <si>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</si>
  <si>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</si>
  <si>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</si>
  <si>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</si>
  <si>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</si>
  <si>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</si>
  <si>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</si>
  <si>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</si>
  <si>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</si>
  <si>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</si>
  <si>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</si>
  <si>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</si>
  <si>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</si>
  <si>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</si>
  <si>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</si>
  <si>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</si>
  <si>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</si>
  <si>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</si>
  <si>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</si>
  <si>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</si>
  <si>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</si>
  <si>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</si>
  <si>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</si>
  <si>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</si>
  <si>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</si>
  <si>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</si>
  <si>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</si>
  <si>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</si>
  <si>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</si>
  <si>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</si>
  <si>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</si>
  <si>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</si>
  <si>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</si>
  <si>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</si>
  <si>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</si>
  <si>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</si>
  <si>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</si>
  <si>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</si>
  <si>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</si>
  <si>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</si>
  <si>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</si>
  <si>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</si>
  <si>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</si>
  <si>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</si>
  <si>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</si>
  <si>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</si>
  <si>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</si>
  <si>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</si>
  <si>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</si>
  <si>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</si>
  <si>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</si>
  <si>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</si>
  <si>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</si>
  <si>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</si>
  <si>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</si>
  <si>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</si>
  <si>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</si>
  <si>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</si>
  <si>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</si>
  <si>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</si>
  <si>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</si>
  <si>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</si>
  <si>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</si>
  <si>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</si>
  <si>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</si>
  <si>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</si>
  <si>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</si>
  <si>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</si>
  <si>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</si>
  <si>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</si>
  <si>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</si>
  <si>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</si>
  <si>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</si>
  <si>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</si>
  <si>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</si>
  <si>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</si>
  <si>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</si>
  <si>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</si>
  <si>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</si>
  <si>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</si>
  <si>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</si>
  <si>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</si>
  <si>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</si>
  <si>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</si>
  <si>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</si>
  <si>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</si>
  <si>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</si>
  <si>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</si>
  <si>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</si>
  <si>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</si>
  <si>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</si>
  <si>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</si>
  <si>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</si>
  <si>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</si>
  <si>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</si>
  <si>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</si>
  <si>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</si>
  <si>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</si>
  <si>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</si>
  <si>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</si>
  <si>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</si>
  <si>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</si>
  <si>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</si>
  <si>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</si>
  <si>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</si>
  <si>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</si>
  <si>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</si>
  <si>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</si>
  <si>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</si>
  <si>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</si>
  <si>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</si>
  <si>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</si>
  <si>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</si>
  <si>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</si>
  <si>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</si>
  <si>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</si>
  <si>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</si>
  <si>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</si>
  <si>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</si>
  <si>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</si>
  <si>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</si>
  <si>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</si>
  <si>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</si>
  <si>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</si>
  <si>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</si>
  <si>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</si>
  <si>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</si>
  <si>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</si>
  <si>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</si>
  <si>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</si>
  <si>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</si>
  <si>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</si>
  <si>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</si>
  <si>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</si>
  <si>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</si>
  <si>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</si>
  <si>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</si>
  <si>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</si>
  <si>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</si>
  <si>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</si>
  <si>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</si>
  <si>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</si>
  <si>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</si>
  <si>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</si>
  <si>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</si>
  <si>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</si>
  <si>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</si>
  <si>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</si>
  <si>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</si>
  <si>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</si>
  <si>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</si>
  <si>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</si>
  <si>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</si>
  <si>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</si>
  <si>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</si>
  <si>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</si>
  <si>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</si>
  <si>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</si>
  <si>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</si>
  <si>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</si>
  <si>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</si>
  <si>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</si>
  <si>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</si>
  <si>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</si>
  <si>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</si>
  <si>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</si>
  <si>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</si>
  <si>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</si>
  <si>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</si>
  <si>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</si>
  <si>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</si>
  <si>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</si>
  <si>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</si>
  <si>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</si>
  <si>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</si>
  <si>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</si>
  <si>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</si>
  <si>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</si>
  <si>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</si>
  <si>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</si>
  <si>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</si>
  <si>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</si>
  <si>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</si>
  <si>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</si>
  <si>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</si>
  <si>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</si>
  <si>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</si>
  <si>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</si>
  <si>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</si>
  <si>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</si>
  <si>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</si>
  <si>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</si>
  <si>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</si>
  <si>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</si>
  <si>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</si>
  <si>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</si>
  <si>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</si>
  <si>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</si>
  <si>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</si>
  <si>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</si>
  <si>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</si>
  <si>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</si>
  <si>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</si>
  <si>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</si>
  <si>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</si>
  <si>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</si>
  <si>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</si>
  <si>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</si>
  <si>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</si>
  <si>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</si>
  <si>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</si>
  <si>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</si>
  <si>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</si>
  <si>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</si>
  <si>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</si>
  <si>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</si>
  <si>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</si>
  <si>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</si>
  <si>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</si>
  <si>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</si>
  <si>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</si>
  <si>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</si>
  <si>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</si>
  <si>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</si>
  <si>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</si>
  <si>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</si>
  <si>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</si>
  <si>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</si>
  <si>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</si>
  <si>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</si>
  <si>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</si>
  <si>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</si>
  <si>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</si>
  <si>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</si>
  <si>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</si>
  <si>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</si>
  <si>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</si>
  <si>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</si>
  <si>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</si>
  <si>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</si>
  <si>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</si>
  <si>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</si>
  <si>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</si>
  <si>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</si>
  <si>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</si>
  <si>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</si>
  <si>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</si>
  <si>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</si>
  <si>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</si>
  <si>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</si>
  <si>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</si>
  <si>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</si>
  <si>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</si>
  <si>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</si>
  <si>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</si>
  <si>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</si>
  <si>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</si>
  <si>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</si>
  <si>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</si>
  <si>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</si>
  <si>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</si>
  <si>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</si>
  <si>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</si>
  <si>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</si>
  <si>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</si>
  <si>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</si>
  <si>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</si>
  <si>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</si>
  <si>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</si>
  <si>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</si>
  <si>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</si>
  <si>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</si>
  <si>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</si>
  <si>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</si>
  <si>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</si>
  <si>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</si>
  <si>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</si>
  <si>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</si>
  <si>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</si>
  <si>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</si>
  <si>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</si>
  <si>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</si>
  <si>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</si>
  <si>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</si>
  <si>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</si>
  <si>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</si>
  <si>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</si>
  <si>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</si>
  <si>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</si>
  <si>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</si>
  <si>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</si>
  <si>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</si>
  <si>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</si>
  <si>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</si>
  <si>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</si>
  <si>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</si>
  <si>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</si>
  <si>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</si>
  <si>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</si>
  <si>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</si>
  <si>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</si>
  <si>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</si>
  <si>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</si>
  <si>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</si>
  <si>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</si>
  <si>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</si>
  <si>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</si>
  <si>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</si>
  <si>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</si>
  <si>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</si>
  <si>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</si>
  <si>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</si>
  <si>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</si>
  <si>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</si>
  <si>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</si>
  <si>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</si>
  <si>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</si>
  <si>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</si>
  <si>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</si>
  <si>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</si>
  <si>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</si>
  <si>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</si>
  <si>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</si>
  <si>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</si>
  <si>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</si>
  <si>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</si>
  <si>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</si>
  <si>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</si>
  <si>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</si>
  <si>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</si>
  <si>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</si>
  <si>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</si>
  <si>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</si>
  <si>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</si>
  <si>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</si>
  <si>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</si>
  <si>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</si>
  <si>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</si>
  <si>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</si>
  <si>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</si>
  <si>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</si>
  <si>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</si>
  <si>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</si>
  <si>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</si>
  <si>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</si>
  <si>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</si>
  <si>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</si>
  <si>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</si>
  <si>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</si>
  <si>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</si>
  <si>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</si>
  <si>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</si>
  <si>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</si>
  <si>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</si>
  <si>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</si>
  <si>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</si>
  <si>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</si>
  <si>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</si>
  <si>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</si>
  <si>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</si>
  <si>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</si>
  <si>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</si>
  <si>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</si>
  <si>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</si>
  <si>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</si>
  <si>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</si>
  <si>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</si>
  <si>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</si>
  <si>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</si>
  <si>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</si>
  <si>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</si>
  <si>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</si>
  <si>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</si>
  <si>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</si>
  <si>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</si>
  <si>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</si>
  <si>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</si>
  <si>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</si>
  <si>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</si>
  <si>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</si>
  <si>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</si>
  <si>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</si>
  <si>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</si>
  <si>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</si>
  <si>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</si>
  <si>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</si>
  <si>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</si>
  <si>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</si>
  <si>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</si>
  <si>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</si>
  <si>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</si>
  <si>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</si>
  <si>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</si>
  <si>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</si>
  <si>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</si>
  <si>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</si>
  <si>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</si>
  <si>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</si>
  <si>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</si>
  <si>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</si>
  <si>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</si>
  <si>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</si>
  <si>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</si>
  <si>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</si>
  <si>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</si>
  <si>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</si>
  <si>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</si>
  <si>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</si>
  <si>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</si>
  <si>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</si>
  <si>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</si>
  <si>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</si>
  <si>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</si>
  <si>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</si>
  <si>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</si>
  <si>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</si>
  <si>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</si>
  <si>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</si>
  <si>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</si>
  <si>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</si>
  <si>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</si>
  <si>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</si>
  <si>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</si>
  <si>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</si>
  <si>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</si>
  <si>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</si>
  <si>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</si>
  <si>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</si>
  <si>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</si>
  <si>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</si>
  <si>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</si>
  <si>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</si>
  <si>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</si>
  <si>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</si>
  <si>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</si>
  <si>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</si>
  <si>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</si>
  <si>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</si>
  <si>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</si>
  <si>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</si>
  <si>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</si>
  <si>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</si>
  <si>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</si>
  <si>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</si>
  <si>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</si>
  <si>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</si>
  <si>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</si>
  <si>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</si>
  <si>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</si>
  <si>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</si>
  <si>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</si>
  <si>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</si>
  <si>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</si>
  <si>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</si>
  <si>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</si>
  <si>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</si>
  <si>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</si>
  <si>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</si>
  <si>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</si>
  <si>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</si>
  <si>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</si>
  <si>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</si>
  <si>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</si>
  <si>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</si>
  <si>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</si>
  <si>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</si>
  <si>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</si>
  <si>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</si>
  <si>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</si>
  <si>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</si>
  <si>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</si>
  <si>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</si>
  <si>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</si>
  <si>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</si>
  <si>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</si>
  <si>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</si>
  <si>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</si>
  <si>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</si>
  <si>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</si>
  <si>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</si>
  <si>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</si>
  <si>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</si>
  <si>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</si>
  <si>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</si>
  <si>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</si>
  <si>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</si>
  <si>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</si>
  <si>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</si>
  <si>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</si>
  <si>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</si>
  <si>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</si>
  <si>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</si>
  <si>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</si>
  <si>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</si>
  <si>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</si>
  <si>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</si>
  <si>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</si>
  <si>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</si>
  <si>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</si>
  <si>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</si>
  <si>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</si>
  <si>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</si>
  <si>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</si>
  <si>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</si>
  <si>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</si>
  <si>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</si>
  <si>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</si>
  <si>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</si>
  <si>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</si>
  <si>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</si>
  <si>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</si>
  <si>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</si>
  <si>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</si>
  <si>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</si>
  <si>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</si>
  <si>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</si>
  <si>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</si>
  <si>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</si>
  <si>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</si>
  <si>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</si>
  <si>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</si>
  <si>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</si>
  <si>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</si>
  <si>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</si>
  <si>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</si>
  <si>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</si>
  <si>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</si>
  <si>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</si>
  <si>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</si>
  <si>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</si>
  <si>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</si>
  <si>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</si>
  <si>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</si>
  <si>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</si>
  <si>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</si>
  <si>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</si>
  <si>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</si>
  <si>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</si>
  <si>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</si>
  <si>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</si>
  <si>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</si>
  <si>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</si>
  <si>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</si>
  <si>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</si>
  <si>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</si>
  <si>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</si>
  <si>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</si>
  <si>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</si>
  <si>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</si>
  <si>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</si>
  <si>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</si>
  <si>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</si>
  <si>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</si>
  <si>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</si>
  <si>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</si>
  <si>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</si>
  <si>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</si>
  <si>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</si>
  <si>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</si>
  <si>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</si>
  <si>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</si>
  <si>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</si>
  <si>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</si>
  <si>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</si>
  <si>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</si>
  <si>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</si>
  <si>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</si>
  <si>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</si>
  <si>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</si>
  <si>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</si>
  <si>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</si>
  <si>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</si>
  <si>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</si>
  <si>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</si>
  <si>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</si>
  <si>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</si>
  <si>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</si>
  <si>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</si>
  <si>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</si>
  <si>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</si>
  <si>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</si>
  <si>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</si>
  <si>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</si>
  <si>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</si>
  <si>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</si>
  <si>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</si>
  <si>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</si>
  <si>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</si>
  <si>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</si>
  <si>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</si>
  <si>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</si>
  <si>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</si>
  <si>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</si>
  <si>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</si>
  <si>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</si>
  <si>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</si>
  <si>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</si>
  <si>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</si>
  <si>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</si>
  <si>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</si>
  <si>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</si>
  <si>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</si>
  <si>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</si>
  <si>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</si>
  <si>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</si>
  <si>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</si>
  <si>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</si>
  <si>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</si>
  <si>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</si>
  <si>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</si>
  <si>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</si>
  <si>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</si>
  <si>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</si>
  <si>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</si>
  <si>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</si>
  <si>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</si>
  <si>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</si>
  <si>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</si>
  <si>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</si>
  <si>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</si>
  <si>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</si>
  <si>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</si>
  <si>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</si>
  <si>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</si>
  <si>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</si>
  <si>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</si>
  <si>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</si>
  <si>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</si>
  <si>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</si>
  <si>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</si>
  <si>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</si>
  <si>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</si>
  <si>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</si>
  <si>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</si>
  <si>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</si>
  <si>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</si>
  <si>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</si>
  <si>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</si>
  <si>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</si>
  <si>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</si>
  <si>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</si>
  <si>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</si>
  <si>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</si>
  <si>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</si>
  <si>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</si>
  <si>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</si>
  <si>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</si>
  <si>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</si>
  <si>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</si>
  <si>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</si>
  <si>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</si>
  <si>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</si>
  <si>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</si>
  <si>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</si>
  <si>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</si>
  <si>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</si>
  <si>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</si>
  <si>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</si>
  <si>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</si>
  <si>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</si>
  <si>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</si>
  <si>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</si>
  <si>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</si>
  <si>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</si>
  <si>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</si>
  <si>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</si>
  <si>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</si>
  <si>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</si>
  <si>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</si>
  <si>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</si>
  <si>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</si>
  <si>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</si>
  <si>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</si>
  <si>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</si>
  <si>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</si>
  <si>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</si>
  <si>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</si>
  <si>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</si>
  <si>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</si>
  <si>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</si>
  <si>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</si>
  <si>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</si>
  <si>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</si>
  <si>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</si>
  <si>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</si>
  <si>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</si>
  <si>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</si>
  <si>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</si>
  <si>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</si>
  <si>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</si>
  <si>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</si>
  <si>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</si>
  <si>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</si>
  <si>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</si>
  <si>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</si>
  <si>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</si>
  <si>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</si>
  <si>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</si>
  <si>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</si>
  <si>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</si>
  <si>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</si>
  <si>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</si>
  <si>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</si>
  <si>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</si>
  <si>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</si>
  <si>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</si>
  <si>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</si>
  <si>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</si>
  <si>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</si>
  <si>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</si>
  <si>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</si>
  <si>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</si>
  <si>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</si>
  <si>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</si>
  <si>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</si>
  <si>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</si>
  <si>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</si>
  <si>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</si>
  <si>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</si>
  <si>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</si>
  <si>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</si>
  <si>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</si>
  <si>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</si>
  <si>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</si>
  <si>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</si>
  <si>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</si>
  <si>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</si>
  <si>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</si>
  <si>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</si>
  <si>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</si>
  <si>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</si>
  <si>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</si>
  <si>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</si>
  <si>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</si>
  <si>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</si>
  <si>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</si>
  <si>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</si>
  <si>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</si>
  <si>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</si>
  <si>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</si>
  <si>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</si>
  <si>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</si>
  <si>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</si>
  <si>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</si>
  <si>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</si>
  <si>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</si>
  <si>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</si>
  <si>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</si>
  <si>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</si>
  <si>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</si>
  <si>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</si>
  <si>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</si>
  <si>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</si>
  <si>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</si>
  <si>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</si>
  <si>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</si>
  <si>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</si>
  <si>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</si>
  <si>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</si>
  <si>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</si>
  <si>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</si>
  <si>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</si>
  <si>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</si>
  <si>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</si>
  <si>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</si>
  <si>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</si>
  <si>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</si>
  <si>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</si>
  <si>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</si>
  <si>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</si>
  <si>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</si>
  <si>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</si>
  <si>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</si>
  <si>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</si>
  <si>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</si>
  <si>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</si>
  <si>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</si>
  <si>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</si>
  <si>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</si>
  <si>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</si>
  <si>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</si>
  <si>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</si>
  <si>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</si>
  <si>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</si>
  <si>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</si>
  <si>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</si>
  <si>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</si>
  <si>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</si>
  <si>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</si>
  <si>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</si>
  <si>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</si>
  <si>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</si>
  <si>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</si>
  <si>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</si>
  <si>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</si>
  <si>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</si>
  <si>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</si>
  <si>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</si>
  <si>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</si>
  <si>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</si>
  <si>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</si>
  <si>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</si>
  <si>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</si>
  <si>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</si>
  <si>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</si>
  <si>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</si>
  <si>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</si>
  <si>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</si>
  <si>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</si>
  <si>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</si>
  <si>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</si>
  <si>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</si>
  <si>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</si>
  <si>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</si>
  <si>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</si>
  <si>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</si>
  <si>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</si>
  <si>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</si>
  <si>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</si>
  <si>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</si>
  <si>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</si>
  <si>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</si>
  <si>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</si>
  <si>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</si>
  <si>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</si>
  <si>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</si>
  <si>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</si>
  <si>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</si>
  <si>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</si>
  <si>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</si>
  <si>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</si>
  <si>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</si>
  <si>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</si>
  <si>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</si>
  <si>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</si>
  <si>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</si>
  <si>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</si>
  <si>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</si>
  <si>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</si>
  <si>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</si>
  <si>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</si>
  <si>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</si>
  <si>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</si>
  <si>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</si>
  <si>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</si>
  <si>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</si>
  <si>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</si>
  <si>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</si>
  <si>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</si>
  <si>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</si>
  <si>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</si>
  <si>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</si>
  <si>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</si>
  <si>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</si>
  <si>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</si>
  <si>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</si>
  <si>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</si>
  <si>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</si>
  <si>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</si>
  <si>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</si>
  <si>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</si>
  <si>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</si>
  <si>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</si>
  <si>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</si>
  <si>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</si>
  <si>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</si>
  <si>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</si>
  <si>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</si>
  <si>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</si>
  <si>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</si>
  <si>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</si>
  <si>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</si>
  <si>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</si>
  <si>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</si>
  <si>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</si>
  <si>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</si>
  <si>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</si>
  <si>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</si>
  <si>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</si>
  <si>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</si>
  <si>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</si>
  <si>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</si>
  <si>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</si>
  <si>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</si>
  <si>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</si>
  <si>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</si>
  <si>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</si>
  <si>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</si>
  <si>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</si>
  <si>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</si>
  <si>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</si>
  <si>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</si>
  <si>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</si>
  <si>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</si>
  <si>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</si>
  <si>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</si>
  <si>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</si>
  <si>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</si>
  <si>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</si>
  <si>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</si>
  <si>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</si>
  <si>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</si>
  <si>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</si>
  <si>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</si>
  <si>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</si>
  <si>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</si>
  <si>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</si>
  <si>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</si>
  <si>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</si>
  <si>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</si>
  <si>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</si>
  <si>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</si>
  <si>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</si>
  <si>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</si>
  <si>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</si>
  <si>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</si>
  <si>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</si>
  <si>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</si>
  <si>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</si>
  <si>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</si>
  <si>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</si>
  <si>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</si>
  <si>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</si>
  <si>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</si>
  <si>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</si>
  <si>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</si>
  <si>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</si>
  <si>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</si>
  <si>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</si>
  <si>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</si>
  <si>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</si>
  <si>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</si>
  <si>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</si>
  <si>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</si>
  <si>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</si>
  <si>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</si>
  <si>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</si>
  <si>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</si>
  <si>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</si>
  <si>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</si>
  <si>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</si>
  <si>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</si>
  <si>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</si>
  <si>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</si>
  <si>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</si>
  <si>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</si>
  <si>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</si>
  <si>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</si>
  <si>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</si>
  <si>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</si>
  <si>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</si>
  <si>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</si>
  <si>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</si>
  <si>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</si>
  <si>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</si>
  <si>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</si>
  <si>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</si>
  <si>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</si>
  <si>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</si>
  <si>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</si>
  <si>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</si>
  <si>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</si>
  <si>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</si>
  <si>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</si>
  <si>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</si>
  <si>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</si>
  <si>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</si>
  <si>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</si>
  <si>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</si>
  <si>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</si>
  <si>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</si>
  <si>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</si>
  <si>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</si>
  <si>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</si>
  <si>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</si>
  <si>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</si>
  <si>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</si>
  <si>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</si>
  <si>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</si>
  <si>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</si>
  <si>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</si>
  <si>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</si>
  <si>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</si>
  <si>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</si>
  <si>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</si>
  <si>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</si>
  <si>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</si>
  <si>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</si>
  <si>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</si>
  <si>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</si>
  <si>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</si>
  <si>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</si>
  <si>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</si>
  <si>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</si>
  <si>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</si>
  <si>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</si>
  <si>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</si>
  <si>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</si>
  <si>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</si>
  <si>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</si>
  <si>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</si>
  <si>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</si>
  <si>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</si>
  <si>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</si>
  <si>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</si>
  <si>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</si>
  <si>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</si>
  <si>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</si>
  <si>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</si>
  <si>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</si>
  <si>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</si>
  <si>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</si>
  <si>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</si>
  <si>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</si>
  <si>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</si>
  <si>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</si>
  <si>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</si>
  <si>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</si>
  <si>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</si>
  <si>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</si>
  <si>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</si>
  <si>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</si>
  <si>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</si>
  <si>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</si>
  <si>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</si>
  <si>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</si>
  <si>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</si>
  <si>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</si>
  <si>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</si>
  <si>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</si>
  <si>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</si>
  <si>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</si>
  <si>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</si>
  <si>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</si>
  <si>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</si>
  <si>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</si>
  <si>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</si>
  <si>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</si>
  <si>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</si>
  <si>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</si>
  <si>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</si>
  <si>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</si>
  <si>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</si>
  <si>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</si>
  <si>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</si>
  <si>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</si>
  <si>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</si>
  <si>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</si>
  <si>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</si>
  <si>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</si>
  <si>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</si>
  <si>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</si>
  <si>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</si>
  <si>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</si>
  <si>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</si>
  <si>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</si>
  <si>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</si>
  <si>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</si>
  <si>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</si>
  <si>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</si>
  <si>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</si>
  <si>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</si>
  <si>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</si>
  <si>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</si>
  <si>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</si>
  <si>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</si>
  <si>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</si>
  <si>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</si>
  <si>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</si>
  <si>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</si>
  <si>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</si>
  <si>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</si>
  <si>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</si>
  <si>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</si>
  <si>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</si>
  <si>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</si>
  <si>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</si>
  <si>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</si>
  <si>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</si>
  <si>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</si>
  <si>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</si>
  <si>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</si>
  <si>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</si>
  <si>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</si>
  <si>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</si>
  <si>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</si>
  <si>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</si>
  <si>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</si>
  <si>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</si>
  <si>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</si>
  <si>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</si>
  <si>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</si>
  <si>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</si>
  <si>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</si>
  <si>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</si>
  <si>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</si>
  <si>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</si>
  <si>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</si>
  <si>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</si>
  <si>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</si>
  <si>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</si>
  <si>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</si>
  <si>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</si>
  <si>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</si>
  <si>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</si>
  <si>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</si>
  <si>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</si>
  <si>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</si>
  <si>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</si>
  <si>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</si>
  <si>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</si>
  <si>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</si>
  <si>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</si>
  <si>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</si>
  <si>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</si>
  <si>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</si>
  <si>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</si>
  <si>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</si>
  <si>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</si>
  <si>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</si>
  <si>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</si>
  <si>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</si>
  <si>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</si>
  <si>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</si>
  <si>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</si>
  <si>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</si>
  <si>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</si>
  <si>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</si>
  <si>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</si>
  <si>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</si>
  <si>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</si>
  <si>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</si>
  <si>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</si>
  <si>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</si>
  <si>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</si>
  <si>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</si>
  <si>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</si>
  <si>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</si>
  <si>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</si>
  <si>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</si>
  <si>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</si>
  <si>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</si>
  <si>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</si>
  <si>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</si>
  <si>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</si>
  <si>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</si>
  <si>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</si>
  <si>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</si>
  <si>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</si>
  <si>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</si>
  <si>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</si>
  <si>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</si>
  <si>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</si>
  <si>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</si>
  <si>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</si>
  <si>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</si>
  <si>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</si>
  <si>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</si>
  <si>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</si>
  <si>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</si>
  <si>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</si>
  <si>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</si>
  <si>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</si>
  <si>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</si>
  <si>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</si>
  <si>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</si>
  <si>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</si>
  <si>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</si>
  <si>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</si>
  <si>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</si>
  <si>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</si>
  <si>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</si>
  <si>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</si>
  <si>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</si>
  <si>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</si>
  <si>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</si>
  <si>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</si>
  <si>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</si>
  <si>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</si>
  <si>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</si>
  <si>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</si>
  <si>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</si>
  <si>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</si>
  <si>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</si>
  <si>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</si>
  <si>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</si>
  <si>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</si>
  <si>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</si>
  <si>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</si>
  <si>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</si>
  <si>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</si>
  <si>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</si>
  <si>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</si>
  <si>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</si>
  <si>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</si>
  <si>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</si>
  <si>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</si>
  <si>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</si>
  <si>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</si>
  <si>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</si>
  <si>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</si>
  <si>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</si>
  <si>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</si>
  <si>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</si>
  <si>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</si>
  <si>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</si>
  <si>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</si>
  <si>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</si>
  <si>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</si>
  <si>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</si>
  <si>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</si>
  <si>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</si>
  <si>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</si>
  <si>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</si>
  <si>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</si>
  <si>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</si>
  <si>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</si>
  <si>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</si>
  <si>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</si>
  <si>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</si>
  <si>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</si>
  <si>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</si>
  <si>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</si>
  <si>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</si>
  <si>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</si>
  <si>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</si>
  <si>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</si>
  <si>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</si>
  <si>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</si>
  <si>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</si>
  <si>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</si>
  <si>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</si>
  <si>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</si>
  <si>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</si>
  <si>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</si>
  <si>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</si>
  <si>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</si>
  <si>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</si>
  <si>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</si>
  <si>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</si>
  <si>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</si>
  <si>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</si>
  <si>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</si>
  <si>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</si>
  <si>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</si>
  <si>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</si>
  <si>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</si>
  <si>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</si>
  <si>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</si>
  <si>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</si>
  <si>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</si>
  <si>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</si>
  <si>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</si>
  <si>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</si>
  <si>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</si>
  <si>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</si>
  <si>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</si>
  <si>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</si>
  <si>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</si>
  <si>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</si>
  <si>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</si>
  <si>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</si>
  <si>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</si>
  <si>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</si>
  <si>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</si>
  <si>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</si>
  <si>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</si>
  <si>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</si>
  <si>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</si>
  <si>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</si>
  <si>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</si>
  <si>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</si>
  <si>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</si>
  <si>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</si>
  <si>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</si>
  <si>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</si>
  <si>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</si>
  <si>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</si>
  <si>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</si>
  <si>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</si>
  <si>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</si>
  <si>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</si>
  <si>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</si>
  <si>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</si>
  <si>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</si>
  <si>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</si>
  <si>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</si>
  <si>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</si>
  <si>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</si>
  <si>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</si>
  <si>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</si>
  <si>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</si>
  <si>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</si>
  <si>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</si>
  <si>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</si>
  <si>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</si>
  <si>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</si>
  <si>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</si>
  <si>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</si>
  <si>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</si>
  <si>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</si>
  <si>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</si>
  <si>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</si>
  <si>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</si>
  <si>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</si>
  <si>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</si>
  <si>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</si>
  <si>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</si>
  <si>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</si>
  <si>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</si>
  <si>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</si>
  <si>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</si>
  <si>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</si>
  <si>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</si>
  <si>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</si>
  <si>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</si>
  <si>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</si>
  <si>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</si>
  <si>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</si>
  <si>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</si>
  <si>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</si>
  <si>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</si>
  <si>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</si>
  <si>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</si>
  <si>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</si>
  <si>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</si>
  <si>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</si>
  <si>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</si>
  <si>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</si>
  <si>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</si>
  <si>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</si>
  <si>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</si>
  <si>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</si>
  <si>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</si>
  <si>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</si>
  <si>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</si>
  <si>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</si>
  <si>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</si>
  <si>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</si>
  <si>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</si>
  <si>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</si>
  <si>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</si>
  <si>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</si>
  <si>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</si>
  <si>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</si>
  <si>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</si>
  <si>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</si>
  <si>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</si>
  <si>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</si>
  <si>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</si>
  <si>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</si>
  <si>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</si>
  <si>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</si>
  <si>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</si>
  <si>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</si>
  <si>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</si>
  <si>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</si>
  <si>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</si>
  <si>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</si>
  <si>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</si>
  <si>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</si>
  <si>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</si>
  <si>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</si>
  <si>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</si>
  <si>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</si>
  <si>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</si>
  <si>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</si>
  <si>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</si>
  <si>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</si>
  <si>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</si>
  <si>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</si>
  <si>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</si>
  <si>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</si>
  <si>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</si>
  <si>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</si>
  <si>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</si>
  <si>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</si>
  <si>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</si>
  <si>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</si>
  <si>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</si>
  <si>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</si>
  <si>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</si>
  <si>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</si>
  <si>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</si>
  <si>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</si>
  <si>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</si>
  <si>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</si>
  <si>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</si>
  <si>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</si>
  <si>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</si>
  <si>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</si>
  <si>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</si>
  <si>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</si>
  <si>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</si>
  <si>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</si>
  <si>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</si>
  <si>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</si>
  <si>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</si>
  <si>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</si>
  <si>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</si>
  <si>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</si>
  <si>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</si>
  <si>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</si>
  <si>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</si>
  <si>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</si>
  <si>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</si>
  <si>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</si>
  <si>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</si>
  <si>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</si>
  <si>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</si>
  <si>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</si>
  <si>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</si>
  <si>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</si>
  <si>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</si>
  <si>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</si>
  <si>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</si>
  <si>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</si>
  <si>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</si>
  <si>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</si>
  <si>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</si>
  <si>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</si>
  <si>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</si>
  <si>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</si>
  <si>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</si>
  <si>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</si>
  <si>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</si>
  <si>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</si>
  <si>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</si>
  <si>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</si>
  <si>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</si>
  <si>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</si>
  <si>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</si>
  <si>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</si>
  <si>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</si>
  <si>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</si>
  <si>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</si>
  <si>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</si>
  <si>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</si>
  <si>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</si>
  <si>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</si>
  <si>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</si>
  <si>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</si>
  <si>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</si>
  <si>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</si>
  <si>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</si>
  <si>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</si>
  <si>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</si>
  <si>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</si>
  <si>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</si>
  <si>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</si>
  <si>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</si>
  <si>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</si>
  <si>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</si>
  <si>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</si>
  <si>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</si>
  <si>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</si>
  <si>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</si>
  <si>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</si>
  <si>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</si>
  <si>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</si>
  <si>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</si>
  <si>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</si>
  <si>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</si>
  <si>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</si>
  <si>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</si>
  <si>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</si>
  <si>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</si>
  <si>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</si>
  <si>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</si>
  <si>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</si>
  <si>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</si>
  <si>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</si>
  <si>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</si>
  <si>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</si>
  <si>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</si>
  <si>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</si>
  <si>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</si>
  <si>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</si>
  <si>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</si>
  <si>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</si>
  <si>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</si>
  <si>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</si>
  <si>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</si>
  <si>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</si>
  <si>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</si>
  <si>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</si>
  <si>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</si>
  <si>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</si>
  <si>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</si>
  <si>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</si>
  <si>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</si>
  <si>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</si>
  <si>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</si>
  <si>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</si>
  <si>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</si>
  <si>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</si>
  <si>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</si>
  <si>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</si>
  <si>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</si>
  <si>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</si>
  <si>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</si>
  <si>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</si>
  <si>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</si>
  <si>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</si>
  <si>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</si>
  <si>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</si>
  <si>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</si>
  <si>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</si>
  <si>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</si>
  <si>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</si>
  <si>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</si>
  <si>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</si>
  <si>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</si>
  <si>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</si>
  <si>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</si>
  <si>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</si>
  <si>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</si>
  <si>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</si>
  <si>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</si>
  <si>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</si>
  <si>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</si>
  <si>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</si>
  <si>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</si>
  <si>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</si>
  <si>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</si>
  <si>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</si>
  <si>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</si>
  <si>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</si>
  <si>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</si>
  <si>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</si>
  <si>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</si>
  <si>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</si>
  <si>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</si>
  <si>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</si>
  <si>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</si>
  <si>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</si>
  <si>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</si>
  <si>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</si>
  <si>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</si>
  <si>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</si>
  <si>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</si>
  <si>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</si>
  <si>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</si>
  <si>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</si>
  <si>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</si>
  <si>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</si>
  <si>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</si>
  <si>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</si>
  <si>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</si>
  <si>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</si>
  <si>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</si>
  <si>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</si>
  <si>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</si>
  <si>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</si>
  <si>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</si>
  <si>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</si>
  <si>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</si>
  <si>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</si>
  <si>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</si>
  <si>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</si>
  <si>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</si>
  <si>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</si>
  <si>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</si>
  <si>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</si>
  <si>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</si>
  <si>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</si>
  <si>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</si>
  <si>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</si>
  <si>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</si>
  <si>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</si>
  <si>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</si>
  <si>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</si>
  <si>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</si>
  <si>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</si>
  <si>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</si>
  <si>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</si>
  <si>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</si>
  <si>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</si>
  <si>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</si>
  <si>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</si>
  <si>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</si>
  <si>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</si>
  <si>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</si>
  <si>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</si>
  <si>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</si>
  <si>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</si>
  <si>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</si>
  <si>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</si>
  <si>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</si>
  <si>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</si>
  <si>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</si>
  <si>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</si>
  <si>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</si>
  <si>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</si>
  <si>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</si>
  <si>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</si>
  <si>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</si>
  <si>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</si>
  <si>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</si>
  <si>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</si>
  <si>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</si>
  <si>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</si>
  <si>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</si>
  <si>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</si>
  <si>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</si>
  <si>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</si>
  <si>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</si>
  <si>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</si>
  <si>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</si>
  <si>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</si>
  <si>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</si>
  <si>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</si>
  <si>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</si>
  <si>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</si>
  <si>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</si>
  <si>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</si>
  <si>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</si>
  <si>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</si>
  <si>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</si>
  <si>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</si>
  <si>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</si>
  <si>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</si>
  <si>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</si>
  <si>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</si>
  <si>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</si>
  <si>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</si>
  <si>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</si>
  <si>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</si>
  <si>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</si>
  <si>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</si>
  <si>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</si>
  <si>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</si>
  <si>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</si>
  <si>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</si>
  <si>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</si>
  <si>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</si>
  <si>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</si>
  <si>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</si>
  <si>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</si>
  <si>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</si>
  <si>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</si>
  <si>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</si>
  <si>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</si>
  <si>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</si>
  <si>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</si>
  <si>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</si>
  <si>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</si>
  <si>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</si>
  <si>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</si>
  <si>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</si>
  <si>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</si>
  <si>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</si>
  <si>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</si>
  <si>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</si>
  <si>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</si>
  <si>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</si>
  <si>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</si>
  <si>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</si>
  <si>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</si>
  <si>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</si>
  <si>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</si>
  <si>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</si>
  <si>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</si>
  <si>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</si>
  <si>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</si>
  <si>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</si>
  <si>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</si>
  <si>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</si>
  <si>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</si>
  <si>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</si>
  <si>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</si>
  <si>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</si>
  <si>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</si>
  <si>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</si>
  <si>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</si>
  <si>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</si>
  <si>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</si>
  <si>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</si>
  <si>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</si>
  <si>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</si>
  <si>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</si>
  <si>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</si>
  <si>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</si>
  <si>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</si>
  <si>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</si>
  <si>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</si>
  <si>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</si>
  <si>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</si>
  <si>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</si>
  <si>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</si>
  <si>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</si>
  <si>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</si>
  <si>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</si>
  <si>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</si>
  <si>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</si>
  <si>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</si>
  <si>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</si>
  <si>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</si>
  <si>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</si>
  <si>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</si>
  <si>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</si>
  <si>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</si>
  <si>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</si>
  <si>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</si>
  <si>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</si>
  <si>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</si>
  <si>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</si>
  <si>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</si>
  <si>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</si>
  <si>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</si>
  <si>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</si>
  <si>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</si>
  <si>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</si>
  <si>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</si>
  <si>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</si>
  <si>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</si>
  <si>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</si>
  <si>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</si>
  <si>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</si>
  <si>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</si>
  <si>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</si>
  <si>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</si>
  <si>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</si>
  <si>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</si>
  <si>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</si>
  <si>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</si>
  <si>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</si>
  <si>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</si>
  <si>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</si>
  <si>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</si>
  <si>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</si>
  <si>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</si>
  <si>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</si>
  <si>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</si>
  <si>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</si>
  <si>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</si>
  <si>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</si>
  <si>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</si>
  <si>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</si>
  <si>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</si>
  <si>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</si>
  <si>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</si>
  <si>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</si>
  <si>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</si>
  <si>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</si>
  <si>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</si>
  <si>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</si>
  <si>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</si>
  <si>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</si>
  <si>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</si>
  <si>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</si>
  <si>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</si>
  <si>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</si>
  <si>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</si>
  <si>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</si>
  <si>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</si>
  <si>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</si>
  <si>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</si>
  <si>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</si>
  <si>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</si>
  <si>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</si>
  <si>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</si>
  <si>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</si>
  <si>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</si>
  <si>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</si>
  <si>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</si>
  <si>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</si>
  <si>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</si>
  <si>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</si>
  <si>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</si>
  <si>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</si>
  <si>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</si>
  <si>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</si>
  <si>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</si>
  <si>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</si>
  <si>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</si>
  <si>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</si>
  <si>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</si>
  <si>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</si>
  <si>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</si>
  <si>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</si>
  <si>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</si>
  <si>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</si>
  <si>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</si>
  <si>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</si>
  <si>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</si>
  <si>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</si>
  <si>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</si>
  <si>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</si>
  <si>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</si>
  <si>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</si>
  <si>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</si>
  <si>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</si>
  <si>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</si>
  <si>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</si>
  <si>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</si>
  <si>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</si>
  <si>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</si>
  <si>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</si>
  <si>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</si>
  <si>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</si>
  <si>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</si>
  <si>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</si>
  <si>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</si>
  <si>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</si>
  <si>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</si>
  <si>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</si>
  <si>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</si>
  <si>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</si>
  <si>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</si>
  <si>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</si>
  <si>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</si>
  <si>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</si>
  <si>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</si>
  <si>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</si>
  <si>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</si>
  <si>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</si>
  <si>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</si>
  <si>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</si>
  <si>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</si>
  <si>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</si>
  <si>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</si>
  <si>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</si>
  <si>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</si>
  <si>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</si>
  <si>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</si>
  <si>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</si>
  <si>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</si>
  <si>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</si>
  <si>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</si>
  <si>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</si>
  <si>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</si>
  <si>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</si>
  <si>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</si>
  <si>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</si>
  <si>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</si>
  <si>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</si>
  <si>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</si>
  <si>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</si>
  <si>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</si>
  <si>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</si>
  <si>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</si>
  <si>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</si>
  <si>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</si>
  <si>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</si>
  <si>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</si>
  <si>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</si>
  <si>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</si>
  <si>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</si>
  <si>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</si>
  <si>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</si>
  <si>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</si>
  <si>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</si>
  <si>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</si>
  <si>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</si>
  <si>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</si>
  <si>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</si>
  <si>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</si>
  <si>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</si>
  <si>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</si>
  <si>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</si>
  <si>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</si>
  <si>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</si>
  <si>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</si>
  <si>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</si>
  <si>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</si>
  <si>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</si>
  <si>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</si>
  <si>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</si>
  <si>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</si>
  <si>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</si>
  <si>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</si>
  <si>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</si>
  <si>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</si>
  <si>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</si>
  <si>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</si>
  <si>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</si>
  <si>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</si>
  <si>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</si>
  <si>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</si>
  <si>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</si>
  <si>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</si>
  <si>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</si>
  <si>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</si>
  <si>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</si>
  <si>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</si>
  <si>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</si>
  <si>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</si>
  <si>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</si>
  <si>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</si>
  <si>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</si>
  <si>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</si>
  <si>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</si>
  <si>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</si>
  <si>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</si>
  <si>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</si>
  <si>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</si>
  <si>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</si>
  <si>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</si>
  <si>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</si>
  <si>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</si>
  <si>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</si>
  <si>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</si>
  <si>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</si>
  <si>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</si>
  <si>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</si>
  <si>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</si>
  <si>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</si>
  <si>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</si>
  <si>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</si>
  <si>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</si>
  <si>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</si>
  <si>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</si>
  <si>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</si>
  <si>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</si>
  <si>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</si>
  <si>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</si>
  <si>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</si>
  <si>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</si>
  <si>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</si>
  <si>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</si>
  <si>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</si>
  <si>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</si>
  <si>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</si>
  <si>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</si>
  <si>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</si>
  <si>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</si>
  <si>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</si>
  <si>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</si>
  <si>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</si>
  <si>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</si>
  <si>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</si>
  <si>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</si>
  <si>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</si>
  <si>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</si>
  <si>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</si>
  <si>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</si>
  <si>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</si>
  <si>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</si>
  <si>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</si>
  <si>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</si>
  <si>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</si>
  <si>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</si>
  <si>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</si>
  <si>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</si>
  <si>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</si>
  <si>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</si>
  <si>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</si>
  <si>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</si>
  <si>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</si>
  <si>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</si>
  <si>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</si>
  <si>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</si>
  <si>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</si>
  <si>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</si>
  <si>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</si>
  <si>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</si>
  <si>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</si>
  <si>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</si>
  <si>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</si>
  <si>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</si>
  <si>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</si>
  <si>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</si>
  <si>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</si>
  <si>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</si>
  <si>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</si>
  <si>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</si>
  <si>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</si>
  <si>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</si>
  <si>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</si>
  <si>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</si>
  <si>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</si>
  <si>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</si>
  <si>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</si>
  <si>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</si>
  <si>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</si>
  <si>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</si>
  <si>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</si>
  <si>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</si>
  <si>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</si>
  <si>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</si>
  <si>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</si>
  <si>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</si>
  <si>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</si>
  <si>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</si>
  <si>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</si>
  <si>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</si>
  <si>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</si>
  <si>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</si>
  <si>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</si>
  <si>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</si>
  <si>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</si>
  <si>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</si>
  <si>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</si>
  <si>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</si>
  <si>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</si>
  <si>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</si>
  <si>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</si>
  <si>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</si>
  <si>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</si>
  <si>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</si>
  <si>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</si>
  <si>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</si>
  <si>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</si>
  <si>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</si>
  <si>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</si>
  <si>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</si>
  <si>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</si>
  <si>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</si>
  <si>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</si>
  <si>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</si>
  <si>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</si>
  <si>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</si>
  <si>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</si>
  <si>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</si>
  <si>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</si>
  <si>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</si>
  <si>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</si>
  <si>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</si>
  <si>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</si>
  <si>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</si>
  <si>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</si>
  <si>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</si>
  <si>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</si>
  <si>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</si>
  <si>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</si>
  <si>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</si>
  <si>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</si>
  <si>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</si>
  <si>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</si>
  <si>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</si>
  <si>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</si>
  <si>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</si>
  <si>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</si>
  <si>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</si>
  <si>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</si>
  <si>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</si>
  <si>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</si>
  <si>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</si>
  <si>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</si>
  <si>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</si>
  <si>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</si>
  <si>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</si>
  <si>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</si>
  <si>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</si>
  <si>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</si>
  <si>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</si>
  <si>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</si>
  <si>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</si>
  <si>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</si>
  <si>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</si>
  <si>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</si>
  <si>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</si>
  <si>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</si>
  <si>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</si>
  <si>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</si>
  <si>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</si>
  <si>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</si>
  <si>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</si>
  <si>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</si>
  <si>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</si>
  <si>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</si>
  <si>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</si>
  <si>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</si>
  <si>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</si>
  <si>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</si>
  <si>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</si>
  <si>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</si>
  <si>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</si>
  <si>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</si>
  <si>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</si>
  <si>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</si>
  <si>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</si>
  <si>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</si>
  <si>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</si>
  <si>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</si>
  <si>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</si>
  <si>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</si>
  <si>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</si>
  <si>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</si>
  <si>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</si>
  <si>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</si>
  <si>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</si>
  <si>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</si>
  <si>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</si>
  <si>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</si>
  <si>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</si>
  <si>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</si>
  <si>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</si>
  <si>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</si>
  <si>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</si>
  <si>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</si>
  <si>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</si>
  <si>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</si>
  <si>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</si>
  <si>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</si>
  <si>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</si>
  <si>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</si>
  <si>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</si>
  <si>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</si>
  <si>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</si>
  <si>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</si>
  <si>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</si>
  <si>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</si>
  <si>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</si>
  <si>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</si>
  <si>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</si>
  <si>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</si>
  <si>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</si>
  <si>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</si>
  <si>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</si>
  <si>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</si>
  <si>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</si>
  <si>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</si>
  <si>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</si>
  <si>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</si>
  <si>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</si>
  <si>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</si>
  <si>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</si>
  <si>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</si>
  <si>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</si>
  <si>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</si>
  <si>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</si>
  <si>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</si>
  <si>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</si>
  <si>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</si>
  <si>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</si>
  <si>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</si>
  <si>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</si>
  <si>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</si>
  <si>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</si>
  <si>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</si>
  <si>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</si>
  <si>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</si>
  <si>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</si>
  <si>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</si>
  <si>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</si>
  <si>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</si>
  <si>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</si>
  <si>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</si>
  <si>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</si>
  <si>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</si>
  <si>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</si>
  <si>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</si>
  <si>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</si>
  <si>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</si>
  <si>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</si>
  <si>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</si>
  <si>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</si>
  <si>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</si>
  <si>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</si>
  <si>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</si>
  <si>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</si>
  <si>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</si>
  <si>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</si>
  <si>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</si>
  <si>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</si>
  <si>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</si>
  <si>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</si>
  <si>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</si>
  <si>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</si>
  <si>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</si>
  <si>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</si>
  <si>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</si>
  <si>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</si>
  <si>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</si>
  <si>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</si>
  <si>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</si>
  <si>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</si>
  <si>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</si>
  <si>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</si>
  <si>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</si>
  <si>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</si>
  <si>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</si>
  <si>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</si>
  <si>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</si>
  <si>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</si>
  <si>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</si>
  <si>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</si>
  <si>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</si>
  <si>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</si>
  <si>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</si>
  <si>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</si>
  <si>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</si>
  <si>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</si>
  <si>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</si>
  <si>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</si>
  <si>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</si>
  <si>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</si>
  <si>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</si>
  <si>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</si>
  <si>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</si>
  <si>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</si>
  <si>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</si>
  <si>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</si>
  <si>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</si>
  <si>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</si>
  <si>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</si>
  <si>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</si>
  <si>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</si>
  <si>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</si>
  <si>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</si>
  <si>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</si>
  <si>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</si>
  <si>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</si>
  <si>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</si>
  <si>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</si>
  <si>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</si>
  <si>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</si>
  <si>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</si>
  <si>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</si>
  <si>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</si>
  <si>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</si>
  <si>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</si>
  <si>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</si>
  <si>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</si>
  <si>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</si>
  <si>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</si>
  <si>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</si>
  <si>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</si>
  <si>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</si>
  <si>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</si>
  <si>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</si>
  <si>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</si>
  <si>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</si>
  <si>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</si>
  <si>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</si>
  <si>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</si>
  <si>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</si>
  <si>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</si>
  <si>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</si>
  <si>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</si>
  <si>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</si>
  <si>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</si>
  <si>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</si>
  <si>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</si>
  <si>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</si>
  <si>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</si>
  <si>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</si>
  <si>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</si>
  <si>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</si>
  <si>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</si>
  <si>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</si>
  <si>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</si>
  <si>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</si>
  <si>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</si>
  <si>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</si>
  <si>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</si>
  <si>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</si>
  <si>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</si>
  <si>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</si>
  <si>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</si>
  <si>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</si>
  <si>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</si>
  <si>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</si>
  <si>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</si>
  <si>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</si>
  <si>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</si>
  <si>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</si>
  <si>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</si>
  <si>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</si>
  <si>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</si>
  <si>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</si>
  <si>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</si>
  <si>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</si>
  <si>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</si>
  <si>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</si>
  <si>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</si>
  <si>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</si>
  <si>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</si>
  <si>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</si>
  <si>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</si>
  <si>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</si>
  <si>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</si>
  <si>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</si>
  <si>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</si>
  <si>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</si>
  <si>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</si>
  <si>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</si>
  <si>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</si>
  <si>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</si>
  <si>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</si>
  <si>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</si>
  <si>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</si>
  <si>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</si>
  <si>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</si>
  <si>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</si>
  <si>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</si>
  <si>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</si>
  <si>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</si>
  <si>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</si>
  <si>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</si>
  <si>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</si>
  <si>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</si>
  <si>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</si>
  <si>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</si>
  <si>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</si>
  <si>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</si>
  <si>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</si>
  <si>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</si>
  <si>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</si>
  <si>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</si>
  <si>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</si>
  <si>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</si>
  <si>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</si>
  <si>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</si>
  <si>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</si>
  <si>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</si>
  <si>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</si>
  <si>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</si>
  <si>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</si>
  <si>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</si>
  <si>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</si>
  <si>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</si>
  <si>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</si>
  <si>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</si>
  <si>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</si>
  <si>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</si>
  <si>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</si>
  <si>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</si>
  <si>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</si>
  <si>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</si>
  <si>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</si>
  <si>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</si>
  <si>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</si>
  <si>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</si>
  <si>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</si>
  <si>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</si>
  <si>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</si>
  <si>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</si>
  <si>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</si>
  <si>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</si>
  <si>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</si>
  <si>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</si>
  <si>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</si>
  <si>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</si>
  <si>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</si>
  <si>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</si>
  <si>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</si>
  <si>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</si>
  <si>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</si>
  <si>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</si>
  <si>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</si>
  <si>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</si>
  <si>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</si>
  <si>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</si>
  <si>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</si>
  <si>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</si>
  <si>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</si>
  <si>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</si>
  <si>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</si>
  <si>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</si>
  <si>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</si>
  <si>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</si>
  <si>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</si>
  <si>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</si>
  <si>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</si>
  <si>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</si>
  <si>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</si>
  <si>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</si>
  <si>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</si>
  <si>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</si>
  <si>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</si>
  <si>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</si>
  <si>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</si>
  <si>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</si>
  <si>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</si>
  <si>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</si>
  <si>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</si>
  <si>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</si>
  <si>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</si>
  <si>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</si>
  <si>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</si>
  <si>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</si>
  <si>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</si>
  <si>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</si>
  <si>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</si>
  <si>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</si>
  <si>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</si>
  <si>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</si>
  <si>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</si>
  <si>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</si>
  <si>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</si>
  <si>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</si>
  <si>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</si>
  <si>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</si>
  <si>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</si>
  <si>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</si>
  <si>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</si>
  <si>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</si>
  <si>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</si>
  <si>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</si>
  <si>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</si>
  <si>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</si>
  <si>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</si>
  <si>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</si>
  <si>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</si>
  <si>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</si>
  <si>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</si>
  <si>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</si>
  <si>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</si>
  <si>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</si>
  <si>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</si>
  <si>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</si>
  <si>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</si>
  <si>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</si>
  <si>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</si>
  <si>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</si>
  <si>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</si>
  <si>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</si>
  <si>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</si>
  <si>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</si>
  <si>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</si>
  <si>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</si>
  <si>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</si>
  <si>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</si>
  <si>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</si>
  <si>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</si>
  <si>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</si>
  <si>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</si>
  <si>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</si>
  <si>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</si>
  <si>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</si>
  <si>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</si>
  <si>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</si>
  <si>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</si>
  <si>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</si>
  <si>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</si>
  <si>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</si>
  <si>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</si>
  <si>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</si>
  <si>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</si>
  <si>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</si>
  <si>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</si>
  <si>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</si>
  <si>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</si>
  <si>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</si>
  <si>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</si>
  <si>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</si>
  <si>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</si>
  <si>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</si>
  <si>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</si>
  <si>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</si>
  <si>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</si>
  <si>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</si>
  <si>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</si>
  <si>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</si>
  <si>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</si>
  <si>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</si>
  <si>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</si>
  <si>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</si>
  <si>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</si>
  <si>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</si>
  <si>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</si>
  <si>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</si>
  <si>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</si>
  <si>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</si>
  <si>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</si>
  <si>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</si>
  <si>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</si>
  <si>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</si>
  <si>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</si>
  <si>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</si>
  <si>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</si>
  <si>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</si>
  <si>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</si>
  <si>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</si>
  <si>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</si>
  <si>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</si>
  <si>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</si>
  <si>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</si>
  <si>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</si>
  <si>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</si>
  <si>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</si>
  <si>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</si>
  <si>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</si>
  <si>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</si>
  <si>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</si>
  <si>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</si>
  <si>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</si>
  <si>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</si>
  <si>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</si>
  <si>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</si>
  <si>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</si>
  <si>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</si>
  <si>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</si>
  <si>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</si>
  <si>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</si>
  <si>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</si>
  <si>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</si>
  <si>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</si>
  <si>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</si>
  <si>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</si>
  <si>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</si>
  <si>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</si>
  <si>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</si>
  <si>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</si>
  <si>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</si>
  <si>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</si>
  <si>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</si>
  <si>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</si>
  <si>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</si>
  <si>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</si>
  <si>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</si>
  <si>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</si>
  <si>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</si>
  <si>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</si>
  <si>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</si>
  <si>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</si>
  <si>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</si>
  <si>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</si>
  <si>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</si>
  <si>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</si>
  <si>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</si>
  <si>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</si>
  <si>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</si>
  <si>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</si>
  <si>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</si>
  <si>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</si>
  <si>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</si>
  <si>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</si>
  <si>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</si>
  <si>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</si>
  <si>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</si>
  <si>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</si>
  <si>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</si>
  <si>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</si>
  <si>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</si>
  <si>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</si>
  <si>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</si>
  <si>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</si>
  <si>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</si>
  <si>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</si>
  <si>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</si>
  <si>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</si>
  <si>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</si>
  <si>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</si>
  <si>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</si>
  <si>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</si>
  <si>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</si>
  <si>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</si>
  <si>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</si>
  <si>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</si>
  <si>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</si>
  <si>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</si>
  <si>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</si>
  <si>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</si>
  <si>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</si>
  <si>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</si>
  <si>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</si>
  <si>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</si>
  <si>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</si>
  <si>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</si>
  <si>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</si>
  <si>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</si>
  <si>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</si>
  <si>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</si>
  <si>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</si>
  <si>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</si>
  <si>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</si>
  <si>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</si>
  <si>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</si>
  <si>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</si>
  <si>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</si>
  <si>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</si>
  <si>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</si>
  <si>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</si>
  <si>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</si>
  <si>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</si>
  <si>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</si>
  <si>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</si>
  <si>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</si>
  <si>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</si>
  <si>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</si>
  <si>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</si>
  <si>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</si>
  <si>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</si>
  <si>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</si>
  <si>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</si>
  <si>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</si>
  <si>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</si>
  <si>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</si>
  <si>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</si>
  <si>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</si>
  <si>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</si>
  <si>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</si>
  <si>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</si>
  <si>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</si>
  <si>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</si>
  <si>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</si>
  <si>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</si>
  <si>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</si>
  <si>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</si>
  <si>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</si>
  <si>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</si>
  <si>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</si>
  <si>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</si>
  <si>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</si>
  <si>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</si>
  <si>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</si>
  <si>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</si>
  <si>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</si>
  <si>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</si>
  <si>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</si>
  <si>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</si>
  <si>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</si>
  <si>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</si>
  <si>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</si>
  <si>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</si>
  <si>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</si>
  <si>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</si>
  <si>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</si>
  <si>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</si>
  <si>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</si>
  <si>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</si>
  <si>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</si>
  <si>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</si>
  <si>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</si>
  <si>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</si>
  <si>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</si>
  <si>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</si>
  <si>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</si>
  <si>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</si>
  <si>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</si>
  <si>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</si>
  <si>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</si>
  <si>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</si>
  <si>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</si>
  <si>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</si>
  <si>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</si>
  <si>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</si>
  <si>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</si>
  <si>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</si>
  <si>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</si>
  <si>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</si>
  <si>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</si>
  <si>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</si>
  <si>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</si>
  <si>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</si>
  <si>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</si>
  <si>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</si>
  <si>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</si>
  <si>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</si>
  <si>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</si>
  <si>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</si>
  <si>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</si>
  <si>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</si>
  <si>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</si>
  <si>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</si>
  <si>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</si>
  <si>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</si>
  <si>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</si>
  <si>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</si>
  <si>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</si>
  <si>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</si>
  <si>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</si>
  <si>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</si>
  <si>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</si>
  <si>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</si>
  <si>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</si>
  <si>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</si>
  <si>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</si>
  <si>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</si>
  <si>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</si>
  <si>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</si>
  <si>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</si>
  <si>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</si>
  <si>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</si>
  <si>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</si>
  <si>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</si>
  <si>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</si>
  <si>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</si>
  <si>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</si>
  <si>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</si>
  <si>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</si>
  <si>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</si>
  <si>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</si>
  <si>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</si>
  <si>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</si>
  <si>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</si>
  <si>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</si>
  <si>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</si>
  <si>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</si>
  <si>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</si>
  <si>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</si>
  <si>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</si>
  <si>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</si>
  <si>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</si>
  <si>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</si>
  <si>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</si>
  <si>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</si>
  <si>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</si>
  <si>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</si>
  <si>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</si>
  <si>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</si>
  <si>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</si>
  <si>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</si>
  <si>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</si>
  <si>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</si>
  <si>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</si>
  <si>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</si>
  <si>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</si>
  <si>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</si>
  <si>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</si>
  <si>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</si>
  <si>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</si>
  <si>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</si>
  <si>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</si>
  <si>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</si>
  <si>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</si>
  <si>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</si>
  <si>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</si>
  <si>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</si>
  <si>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</si>
  <si>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</si>
  <si>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</si>
  <si>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</si>
  <si>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</si>
  <si>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</si>
  <si>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</si>
  <si>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</si>
  <si>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</si>
  <si>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</si>
  <si>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</si>
  <si>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</si>
  <si>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</si>
  <si>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</si>
  <si>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</si>
  <si>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</si>
  <si>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</si>
  <si>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</si>
  <si>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</si>
  <si>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</si>
  <si>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</si>
  <si>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</si>
  <si>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</si>
  <si>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</si>
  <si>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</si>
  <si>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</si>
  <si>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</si>
  <si>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</si>
  <si>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</si>
  <si>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</si>
  <si>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</si>
  <si>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</si>
  <si>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</si>
  <si>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</si>
  <si>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</si>
  <si>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</si>
  <si>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</si>
  <si>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</si>
  <si>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</si>
  <si>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</si>
  <si>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</si>
  <si>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</si>
  <si>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</si>
  <si>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</si>
  <si>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</si>
  <si>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</si>
  <si>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</si>
  <si>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</si>
  <si>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</si>
  <si>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</si>
  <si>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</si>
  <si>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</si>
  <si>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</si>
  <si>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</si>
  <si>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</si>
  <si>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</si>
  <si>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</si>
  <si>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</si>
  <si>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</si>
  <si>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</si>
  <si>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</si>
  <si>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</si>
  <si>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</si>
  <si>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</si>
  <si>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</si>
  <si>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</si>
  <si>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</si>
  <si>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</si>
  <si>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</si>
  <si>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</si>
  <si>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</si>
  <si>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</si>
  <si>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</si>
  <si>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</si>
  <si>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</si>
  <si>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</si>
  <si>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</si>
  <si>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</si>
  <si>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</si>
  <si>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</si>
  <si>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</si>
  <si>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</si>
  <si>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</si>
  <si>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</si>
  <si>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</si>
  <si>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</si>
  <si>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</si>
  <si>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</si>
  <si>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</si>
  <si>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</si>
  <si>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</si>
  <si>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</si>
  <si>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</si>
  <si>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</si>
  <si>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</si>
  <si>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</si>
  <si>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</si>
  <si>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</si>
  <si>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</si>
  <si>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</si>
  <si>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</si>
  <si>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</si>
  <si>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</si>
  <si>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</si>
  <si>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</si>
  <si>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</si>
  <si>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</si>
  <si>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</si>
  <si>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</si>
  <si>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</si>
  <si>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</si>
  <si>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</si>
  <si>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</si>
  <si>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</si>
  <si>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</si>
  <si>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</si>
  <si>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</si>
  <si>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</si>
  <si>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</si>
  <si>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</si>
  <si>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</si>
  <si>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</si>
  <si>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</si>
  <si>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</si>
  <si>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</si>
  <si>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</si>
  <si>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</si>
  <si>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</si>
  <si>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</si>
  <si>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</si>
  <si>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</si>
  <si>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</si>
  <si>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</si>
  <si>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</si>
  <si>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</si>
  <si>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</si>
  <si>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</si>
  <si>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</si>
  <si>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</si>
  <si>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</si>
  <si>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</si>
  <si>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</si>
  <si>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</si>
  <si>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</si>
  <si>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</si>
  <si>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</si>
  <si>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</si>
  <si>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</si>
  <si>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</si>
  <si>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</si>
  <si>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</si>
  <si>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</si>
  <si>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</si>
  <si>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</si>
  <si>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</si>
  <si>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</si>
  <si>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</si>
  <si>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</si>
  <si>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</si>
  <si>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</si>
  <si>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</si>
  <si>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</si>
  <si>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</si>
  <si>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</si>
  <si>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</si>
  <si>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</si>
  <si>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</si>
  <si>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</si>
  <si>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</si>
  <si>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</si>
  <si>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</si>
  <si>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</si>
  <si>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</si>
  <si>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</si>
  <si>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</si>
  <si>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</si>
  <si>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</si>
  <si>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</si>
  <si>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</si>
  <si>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</si>
  <si>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</si>
  <si>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</si>
  <si>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</si>
  <si>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</si>
  <si>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</si>
  <si>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</si>
  <si>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</si>
  <si>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</si>
  <si>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</si>
  <si>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</si>
  <si>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</si>
  <si>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</si>
  <si>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</si>
  <si>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</si>
  <si>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</si>
  <si>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</si>
  <si>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</si>
  <si>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</si>
  <si>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</si>
  <si>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</si>
  <si>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</si>
  <si>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</si>
  <si>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</si>
  <si>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</si>
  <si>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</si>
  <si>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</si>
  <si>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</si>
  <si>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</si>
  <si>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</si>
  <si>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</si>
  <si>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</si>
  <si>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</si>
  <si>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</si>
  <si>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</si>
  <si>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</si>
  <si>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</si>
  <si>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</si>
  <si>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</si>
  <si>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</si>
  <si>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</si>
  <si>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</si>
  <si>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</si>
  <si>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</si>
  <si>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</si>
  <si>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</si>
  <si>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</si>
  <si>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</si>
  <si>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</si>
  <si>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</si>
  <si>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</si>
  <si>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</si>
  <si>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</si>
  <si>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</si>
  <si>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</si>
  <si>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</si>
  <si>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</si>
  <si>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</si>
  <si>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</si>
  <si>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</si>
  <si>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</si>
  <si>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</si>
  <si>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</si>
  <si>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</si>
  <si>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</si>
  <si>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</si>
  <si>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</si>
  <si>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</si>
  <si>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</si>
  <si>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</si>
  <si>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</si>
  <si>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</si>
  <si>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</si>
  <si>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</si>
  <si>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</si>
  <si>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</si>
  <si>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</si>
  <si>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</si>
  <si>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</si>
  <si>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</si>
  <si>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</si>
  <si>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</si>
  <si>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</si>
  <si>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</si>
  <si>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</si>
  <si>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</si>
  <si>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</si>
  <si>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</si>
  <si>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</si>
  <si>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</si>
  <si>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</si>
  <si>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</si>
  <si>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</si>
  <si>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</si>
  <si>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</si>
  <si>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</si>
  <si>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</si>
  <si>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</si>
  <si>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</si>
  <si>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</si>
  <si>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</si>
  <si>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</si>
  <si>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</si>
  <si>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</si>
  <si>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</si>
  <si>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</si>
  <si>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</si>
  <si>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</si>
  <si>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</si>
  <si>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</si>
  <si>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</si>
  <si>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</si>
  <si>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</si>
  <si>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</si>
  <si>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</si>
  <si>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</si>
  <si>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</si>
  <si>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</si>
  <si>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</si>
  <si>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</si>
  <si>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</si>
  <si>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</si>
  <si>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</si>
  <si>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</si>
  <si>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</si>
  <si>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</si>
  <si>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</si>
  <si>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</si>
  <si>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</si>
  <si>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</si>
  <si>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</si>
  <si>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</si>
  <si>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</si>
  <si>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</si>
  <si>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</si>
  <si>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</si>
  <si>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</si>
  <si>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</si>
  <si>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</si>
  <si>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</si>
  <si>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</si>
  <si>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</si>
  <si>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</si>
  <si>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</si>
  <si>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</si>
  <si>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</si>
  <si>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</si>
  <si>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</si>
  <si>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</si>
  <si>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</si>
  <si>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</si>
  <si>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</si>
  <si>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</si>
  <si>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</si>
  <si>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</si>
  <si>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</si>
  <si>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</si>
  <si>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</si>
  <si>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</si>
  <si>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</si>
  <si>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</si>
  <si>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</si>
  <si>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</si>
  <si>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</si>
  <si>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</si>
  <si>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</si>
  <si>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</si>
  <si>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</si>
  <si>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</si>
  <si>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</si>
  <si>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</si>
  <si>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</si>
  <si>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</si>
  <si>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</si>
  <si>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</si>
  <si>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</si>
  <si>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</si>
  <si>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</si>
  <si>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</si>
  <si>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</si>
  <si>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</si>
  <si>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</si>
  <si>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</si>
  <si>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</si>
  <si>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</si>
  <si>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</si>
  <si>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</si>
  <si>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</si>
  <si>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</si>
  <si>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</si>
  <si>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</si>
  <si>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</si>
  <si>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</si>
  <si>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</si>
  <si>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</si>
  <si>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</si>
  <si>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</si>
  <si>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</si>
  <si>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</si>
  <si>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</si>
  <si>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</si>
  <si>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</si>
  <si>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</si>
  <si>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</si>
  <si>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</si>
  <si>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</si>
  <si>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</si>
  <si>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</si>
  <si>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</si>
  <si>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</si>
  <si>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</si>
  <si>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</si>
  <si>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</si>
  <si>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</si>
  <si>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</si>
  <si>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</si>
  <si>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</si>
  <si>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</si>
  <si>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</si>
  <si>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</si>
  <si>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</si>
  <si>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</si>
  <si>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</si>
  <si>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</si>
  <si>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</si>
  <si>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</si>
  <si>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</si>
  <si>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</si>
  <si>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</si>
  <si>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</si>
  <si>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</si>
  <si>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</si>
  <si>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</si>
  <si>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</si>
  <si>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</si>
  <si>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</si>
  <si>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</si>
  <si>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</si>
  <si>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</si>
  <si>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</si>
  <si>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</si>
  <si>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</si>
  <si>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</si>
  <si>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</si>
  <si>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</si>
  <si>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</si>
  <si>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</si>
  <si>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</si>
  <si>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</si>
  <si>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</si>
  <si>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</si>
  <si>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</si>
  <si>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</si>
  <si>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</si>
  <si>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</si>
  <si>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</si>
  <si>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</si>
  <si>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</si>
  <si>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</si>
  <si>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</si>
  <si>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</si>
  <si>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</si>
  <si>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</si>
  <si>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</si>
  <si>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</si>
  <si>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</si>
  <si>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</si>
  <si>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</si>
  <si>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</si>
  <si>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</si>
  <si>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</si>
  <si>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</si>
  <si>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</si>
  <si>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</si>
  <si>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</si>
  <si>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</si>
  <si>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</si>
  <si>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</si>
  <si>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</si>
  <si>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</si>
  <si>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</si>
  <si>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</si>
  <si>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</si>
  <si>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</si>
  <si>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</si>
  <si>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</si>
  <si>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</si>
  <si>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</si>
  <si>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</si>
  <si>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</si>
  <si>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</si>
  <si>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</si>
  <si>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</si>
  <si>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</si>
  <si>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</si>
  <si>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</si>
  <si>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</si>
  <si>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</si>
  <si>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</si>
  <si>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</si>
  <si>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</si>
  <si>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</si>
  <si>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</si>
  <si>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</si>
  <si>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</si>
  <si>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</si>
  <si>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</si>
  <si>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</si>
  <si>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</si>
  <si>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</si>
  <si>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</si>
  <si>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</si>
  <si>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</si>
  <si>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</si>
  <si>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</si>
  <si>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</si>
  <si>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</si>
  <si>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</si>
  <si>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</si>
  <si>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</si>
  <si>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</si>
  <si>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</si>
  <si>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</si>
  <si>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</si>
  <si>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</si>
  <si>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</si>
  <si>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</si>
  <si>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</si>
  <si>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</si>
  <si>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</si>
  <si>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</si>
  <si>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</si>
  <si>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</si>
  <si>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</si>
  <si>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</si>
  <si>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</si>
  <si>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</si>
  <si>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</si>
  <si>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</si>
  <si>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</si>
  <si>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</si>
  <si>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</si>
  <si>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</si>
  <si>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</si>
  <si>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</si>
  <si>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</si>
  <si>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</si>
  <si>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</si>
  <si>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</si>
  <si>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</si>
  <si>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</si>
  <si>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</si>
  <si>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</si>
  <si>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</si>
  <si>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</si>
  <si>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</si>
  <si>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</si>
  <si>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</si>
  <si>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</si>
  <si>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</si>
  <si>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</si>
  <si>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</si>
  <si>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</si>
  <si>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</si>
  <si>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</si>
  <si>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</si>
  <si>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</si>
  <si>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</si>
  <si>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</si>
  <si>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</si>
  <si>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</si>
  <si>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</si>
  <si>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</si>
  <si>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</si>
  <si>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</si>
  <si>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</si>
  <si>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</si>
  <si>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</si>
  <si>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</si>
  <si>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</si>
  <si>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</si>
  <si>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</si>
  <si>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</si>
  <si>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</si>
  <si>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</si>
  <si>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</si>
  <si>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</si>
  <si>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</si>
  <si>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</si>
  <si>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</si>
  <si>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</si>
  <si>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</si>
  <si>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</si>
  <si>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</si>
  <si>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</si>
  <si>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</si>
  <si>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</si>
  <si>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</si>
  <si>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</si>
  <si>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</si>
  <si>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</si>
  <si>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</si>
  <si>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</si>
  <si>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</si>
  <si>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</si>
  <si>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</si>
  <si>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</si>
  <si>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</si>
  <si>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</si>
  <si>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</si>
  <si>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</si>
  <si>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</si>
  <si>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</si>
  <si>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</si>
  <si>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</si>
  <si>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</si>
  <si>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</si>
  <si>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</si>
  <si>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</si>
  <si>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</si>
  <si>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</si>
  <si>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</si>
  <si>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</si>
  <si>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</si>
  <si>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</si>
  <si>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</si>
  <si>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</si>
  <si>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</si>
  <si>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</si>
  <si>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</si>
  <si>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</si>
  <si>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</si>
  <si>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</si>
  <si>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</si>
  <si>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</si>
  <si>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</si>
  <si>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</si>
  <si>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</si>
  <si>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</si>
  <si>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</si>
  <si>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</si>
  <si>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</si>
  <si>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</si>
  <si>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</si>
  <si>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</si>
  <si>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</si>
  <si>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</si>
  <si>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</si>
  <si>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</si>
  <si>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</si>
  <si>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</si>
  <si>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</si>
  <si>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</si>
  <si>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</si>
  <si>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</si>
  <si>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</si>
  <si>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</si>
  <si>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</si>
  <si>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</si>
  <si>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</si>
  <si>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</si>
  <si>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</si>
  <si>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</si>
  <si>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</si>
  <si>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</si>
  <si>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</si>
  <si>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</si>
  <si>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</si>
  <si>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</si>
  <si>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</si>
  <si>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</si>
  <si>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</si>
  <si>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</si>
  <si>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</si>
  <si>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</si>
  <si>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</si>
  <si>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</si>
  <si>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</si>
  <si>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</si>
  <si>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</si>
  <si>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</si>
  <si>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</si>
  <si>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</si>
  <si>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</si>
  <si>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</si>
  <si>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</si>
  <si>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</si>
  <si>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</si>
  <si>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</si>
  <si>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</si>
  <si>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</si>
  <si>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</si>
  <si>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</si>
  <si>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</si>
  <si>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</si>
  <si>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</si>
  <si>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</si>
  <si>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</si>
  <si>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</si>
  <si>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</si>
  <si>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</si>
  <si>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</si>
  <si>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</si>
  <si>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</si>
  <si>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</si>
  <si>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</si>
  <si>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</si>
  <si>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</si>
  <si>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</si>
  <si>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</si>
  <si>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</si>
  <si>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</si>
  <si>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</si>
  <si>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</si>
  <si>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</si>
  <si>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</si>
  <si>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</si>
  <si>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</si>
  <si>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</si>
  <si>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</si>
  <si>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</si>
  <si>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</si>
  <si>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</si>
  <si>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</si>
  <si>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</si>
  <si>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</si>
  <si>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</si>
  <si>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</si>
  <si>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</si>
  <si>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</si>
  <si>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</si>
  <si>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</si>
  <si>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</si>
  <si>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</si>
  <si>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</si>
  <si>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</si>
  <si>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</si>
  <si>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</si>
  <si>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</si>
  <si>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</si>
  <si>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</si>
  <si>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</si>
  <si>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</si>
  <si>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</si>
  <si>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</si>
  <si>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</si>
  <si>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</si>
  <si>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</si>
  <si>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</si>
  <si>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</si>
  <si>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</si>
  <si>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</si>
  <si>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</si>
  <si>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</si>
  <si>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</si>
  <si>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</si>
  <si>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</si>
  <si>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</si>
  <si>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</si>
  <si>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</si>
  <si>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</si>
  <si>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</si>
  <si>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</si>
  <si>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</si>
  <si>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</si>
  <si>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</si>
  <si>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</si>
  <si>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</si>
  <si>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</si>
  <si>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</si>
  <si>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</si>
  <si>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</si>
  <si>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</si>
  <si>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</si>
  <si>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</si>
  <si>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</si>
  <si>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</si>
  <si>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</si>
  <si>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</si>
  <si>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</si>
  <si>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</si>
  <si>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</si>
  <si>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</si>
  <si>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</si>
  <si>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</si>
  <si>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</si>
  <si>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</si>
  <si>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</si>
  <si>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</si>
  <si>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</si>
  <si>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</si>
  <si>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</si>
  <si>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</si>
  <si>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</si>
  <si>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</si>
  <si>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</si>
  <si>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</si>
  <si>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</si>
  <si>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</si>
  <si>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</si>
  <si>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</si>
  <si>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</si>
  <si>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</si>
  <si>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</si>
  <si>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</si>
  <si>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</si>
  <si>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</si>
  <si>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</si>
  <si>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</si>
  <si>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</si>
  <si>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</si>
  <si>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</si>
  <si>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</si>
  <si>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</si>
  <si>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</si>
  <si>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</si>
  <si>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</si>
  <si>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</si>
  <si>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</si>
  <si>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</si>
  <si>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</si>
  <si>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</si>
  <si>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</si>
  <si>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</si>
  <si>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</si>
  <si>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</si>
  <si>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</si>
  <si>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</si>
  <si>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</si>
  <si>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</si>
  <si>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</si>
  <si>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</si>
  <si>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</si>
  <si>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</si>
  <si>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</si>
  <si>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</si>
  <si>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</si>
  <si>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</si>
  <si>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</si>
  <si>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</si>
  <si>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</si>
  <si>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</si>
  <si>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</si>
  <si>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</si>
  <si>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</si>
  <si>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</si>
  <si>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</si>
  <si>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</si>
  <si>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</si>
  <si>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</si>
  <si>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</si>
  <si>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</si>
  <si>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</si>
  <si>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</si>
  <si>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</si>
  <si>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</si>
  <si>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</si>
  <si>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</si>
  <si>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</si>
  <si>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</si>
  <si>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</si>
  <si>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</si>
  <si>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</si>
  <si>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</si>
  <si>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</si>
  <si>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</si>
  <si>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</si>
  <si>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</si>
  <si>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</si>
  <si>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</si>
  <si>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</si>
  <si>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</si>
  <si>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</si>
  <si>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</si>
  <si>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</si>
  <si>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</si>
  <si>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</si>
  <si>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</si>
  <si>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</si>
  <si>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</si>
  <si>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</si>
  <si>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</si>
  <si>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</si>
  <si>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</si>
  <si>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</si>
  <si>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</si>
  <si>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</si>
  <si>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</si>
  <si>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</si>
  <si>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</si>
  <si>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</si>
  <si>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</si>
  <si>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</si>
  <si>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</si>
  <si>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</si>
  <si>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</si>
  <si>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</si>
  <si>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</si>
  <si>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</si>
  <si>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</si>
  <si>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</si>
  <si>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</si>
  <si>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</si>
  <si>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</si>
  <si>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</si>
  <si>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</si>
  <si>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</si>
  <si>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</si>
  <si>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</si>
  <si>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</si>
  <si>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</si>
  <si>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</si>
  <si>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</si>
  <si>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</si>
  <si>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</si>
  <si>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</si>
  <si>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</si>
  <si>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</si>
  <si>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</si>
  <si>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</si>
  <si>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</si>
  <si>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</si>
  <si>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</si>
  <si>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</si>
  <si>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</si>
  <si>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</si>
  <si>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</si>
  <si>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</si>
  <si>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</si>
  <si>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</si>
  <si>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</si>
  <si>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</si>
  <si>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</si>
  <si>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</si>
  <si>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</si>
  <si>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</si>
  <si>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</si>
  <si>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</si>
  <si>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</si>
  <si>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</si>
  <si>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</si>
  <si>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</si>
  <si>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</si>
  <si>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</si>
  <si>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</si>
  <si>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</si>
  <si>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</si>
  <si>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</si>
  <si>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</si>
  <si>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</si>
  <si>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</si>
  <si>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</si>
  <si>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</si>
  <si>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</si>
  <si>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</si>
  <si>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</si>
  <si>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</si>
  <si>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</si>
  <si>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</si>
  <si>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</si>
  <si>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</si>
  <si>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</si>
  <si>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</si>
  <si>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</si>
  <si>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</si>
  <si>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</si>
  <si>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</si>
  <si>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</si>
  <si>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</si>
  <si>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</si>
  <si>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</si>
  <si>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</si>
  <si>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</si>
  <si>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</si>
  <si>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</si>
  <si>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</si>
  <si>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</si>
  <si>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</si>
  <si>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</si>
  <si>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</si>
  <si>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</si>
  <si>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</si>
  <si>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</si>
  <si>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</si>
  <si>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</si>
  <si>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</si>
  <si>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</si>
  <si>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</si>
  <si>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</si>
  <si>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</si>
  <si>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</si>
  <si>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</si>
  <si>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</si>
  <si>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</si>
  <si>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</si>
  <si>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</si>
  <si>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</si>
  <si>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</si>
  <si>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</si>
  <si>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</si>
  <si>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</si>
  <si>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</si>
  <si>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</si>
  <si>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</si>
  <si>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</si>
  <si>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</si>
  <si>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</si>
  <si>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</si>
  <si>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</si>
  <si>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</si>
  <si>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</si>
  <si>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</si>
  <si>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</si>
  <si>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</si>
  <si>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</si>
  <si>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</si>
  <si>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</si>
  <si>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</si>
  <si>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</si>
  <si>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</si>
  <si>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</si>
  <si>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</si>
  <si>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</si>
  <si>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</si>
  <si>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</si>
  <si>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</si>
  <si>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</si>
  <si>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</si>
  <si>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</si>
  <si>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</si>
  <si>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</si>
  <si>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</si>
  <si>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</si>
  <si>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</si>
  <si>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</si>
  <si>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</si>
  <si>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</si>
  <si>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</si>
  <si>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</si>
  <si>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</si>
  <si>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</si>
  <si>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</si>
  <si>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</si>
  <si>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</si>
  <si>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</si>
  <si>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</si>
  <si>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</si>
  <si>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</si>
  <si>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</si>
  <si>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</si>
  <si>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</si>
  <si>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</si>
  <si>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</si>
  <si>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</si>
  <si>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</si>
  <si>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</si>
  <si>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</si>
  <si>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</si>
  <si>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</si>
  <si>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</si>
  <si>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</si>
  <si>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</si>
  <si>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</si>
  <si>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</si>
  <si>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</si>
  <si>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</si>
  <si>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</si>
  <si>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</si>
  <si>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</si>
  <si>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</si>
  <si>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</si>
  <si>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</si>
  <si>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</si>
  <si>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</si>
  <si>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</si>
  <si>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</si>
  <si>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</si>
  <si>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</si>
  <si>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</si>
  <si>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</si>
  <si>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</si>
  <si>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</si>
  <si>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</si>
  <si>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</si>
  <si>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</si>
  <si>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</si>
  <si>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</si>
  <si>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</si>
  <si>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</si>
  <si>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</si>
  <si>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</si>
  <si>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</si>
  <si>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</si>
  <si>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</si>
  <si>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</si>
  <si>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</si>
  <si>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</si>
  <si>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</si>
  <si>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</si>
  <si>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</si>
  <si>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</si>
  <si>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</si>
  <si>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</si>
  <si>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</si>
  <si>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</si>
  <si>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</si>
  <si>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</si>
  <si>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</si>
  <si>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</si>
  <si>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</si>
  <si>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</si>
  <si>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</si>
  <si>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</si>
  <si>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</si>
  <si>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</si>
  <si>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</si>
  <si>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</si>
  <si>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</si>
  <si>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</si>
  <si>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</si>
  <si>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</si>
  <si>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</si>
  <si>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</si>
  <si>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</si>
  <si>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</si>
  <si>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</si>
  <si>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</si>
  <si>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</si>
  <si>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</si>
  <si>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</si>
  <si>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</si>
  <si>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</si>
  <si>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</si>
  <si>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</si>
  <si>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</si>
  <si>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</si>
  <si>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</si>
  <si>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</si>
  <si>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</si>
  <si>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</si>
  <si>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</si>
  <si>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</si>
  <si>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</si>
  <si>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</si>
  <si>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</si>
  <si>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</si>
  <si>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</si>
  <si>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</si>
  <si>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</si>
  <si>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</si>
  <si>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</si>
  <si>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</si>
  <si>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</si>
  <si>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</si>
  <si>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</si>
  <si>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</si>
  <si>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</si>
  <si>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</si>
  <si>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</si>
  <si>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</si>
  <si>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</si>
  <si>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</si>
  <si>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</si>
  <si>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</si>
  <si>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</si>
  <si>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</si>
  <si>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</si>
  <si>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</si>
  <si>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</si>
  <si>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</si>
  <si>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</si>
  <si>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</si>
  <si>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</si>
  <si>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</si>
  <si>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</si>
  <si>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</si>
  <si>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</si>
  <si>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</si>
  <si>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</si>
  <si>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</si>
  <si>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</si>
  <si>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</si>
  <si>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</si>
  <si>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</si>
  <si>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</si>
  <si>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</si>
  <si>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</si>
  <si>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</si>
  <si>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</si>
  <si>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</si>
  <si>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</si>
  <si>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</si>
  <si>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</si>
  <si>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</si>
  <si>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</si>
  <si>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</si>
  <si>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</si>
  <si>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</si>
  <si>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</si>
  <si>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</si>
  <si>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</si>
  <si>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</si>
  <si>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</si>
  <si>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</si>
  <si>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</si>
  <si>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</si>
  <si>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</si>
  <si>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</si>
  <si>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</si>
  <si>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</si>
  <si>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</si>
  <si>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</si>
  <si>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</si>
  <si>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</si>
  <si>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</si>
  <si>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</si>
  <si>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</si>
  <si>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</si>
  <si>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</si>
  <si>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</si>
  <si>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</si>
  <si>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</si>
  <si>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</si>
  <si>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</si>
  <si>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</si>
  <si>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</si>
  <si>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</si>
  <si>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</si>
  <si>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</si>
  <si>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</si>
  <si>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</si>
  <si>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</si>
  <si>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</si>
  <si>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</si>
  <si>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</si>
  <si>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</si>
  <si>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</si>
  <si>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</si>
  <si>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</si>
  <si>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</si>
  <si>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</si>
  <si>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</si>
  <si>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</si>
  <si>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</si>
  <si>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</si>
  <si>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</si>
  <si>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</si>
  <si>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</si>
  <si>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</si>
  <si>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</si>
  <si>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</si>
  <si>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</si>
  <si>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</si>
  <si>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</si>
  <si>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</si>
  <si>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</si>
  <si>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</si>
  <si>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</si>
  <si>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</si>
  <si>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</si>
  <si>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</si>
  <si>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</si>
  <si>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</si>
  <si>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</si>
  <si>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</si>
  <si>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</si>
  <si>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</si>
  <si>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</si>
  <si>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</si>
  <si>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</si>
  <si>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</si>
  <si>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</si>
  <si>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</si>
  <si>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</si>
  <si>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</si>
  <si>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</si>
  <si>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</si>
  <si>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</si>
  <si>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</si>
  <si>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</si>
  <si>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</si>
  <si>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</si>
  <si>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</si>
  <si>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</si>
  <si>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</si>
  <si>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</si>
  <si>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</si>
  <si>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</si>
  <si>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</si>
  <si>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</si>
  <si>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</si>
  <si>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</si>
  <si>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</si>
  <si>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</si>
  <si>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</si>
  <si>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</si>
  <si>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</si>
  <si>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</si>
  <si>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</si>
  <si>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</si>
  <si>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</si>
  <si>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</si>
  <si>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</si>
  <si>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</si>
  <si>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</si>
  <si>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</si>
  <si>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</si>
  <si>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</si>
  <si>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</si>
  <si>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</si>
  <si>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</si>
  <si>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</si>
  <si>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</si>
  <si>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</si>
  <si>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</si>
  <si>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</si>
  <si>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</si>
  <si>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</si>
  <si>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</si>
  <si>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</si>
  <si>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</si>
  <si>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</si>
  <si>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</si>
  <si>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</si>
  <si>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</si>
  <si>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</si>
  <si>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</si>
  <si>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</si>
  <si>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</si>
  <si>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</si>
  <si>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</si>
  <si>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</si>
  <si>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</si>
  <si>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</si>
  <si>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</si>
  <si>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</si>
  <si>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</si>
  <si>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</si>
  <si>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</si>
  <si>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</si>
  <si>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</si>
  <si>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</si>
  <si>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</si>
  <si>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</si>
  <si>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</si>
  <si>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</si>
  <si>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</si>
  <si>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</si>
  <si>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</si>
  <si>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</si>
  <si>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</si>
  <si>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</si>
  <si>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</si>
  <si>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</si>
  <si>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</si>
  <si>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</si>
  <si>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</si>
  <si>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</si>
  <si>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</si>
  <si>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</si>
  <si>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</si>
  <si>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</si>
  <si>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</si>
  <si>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</si>
  <si>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</si>
  <si>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</si>
  <si>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</si>
  <si>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</si>
  <si>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</si>
  <si>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</si>
  <si>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</si>
  <si>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</si>
  <si>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</si>
  <si>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</si>
  <si>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</si>
  <si>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</si>
  <si>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</si>
  <si>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</si>
  <si>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</si>
  <si>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</si>
  <si>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</si>
  <si>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</si>
  <si>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</si>
  <si>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</si>
  <si>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</si>
  <si>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</si>
  <si>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</si>
  <si>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</si>
  <si>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</si>
  <si>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</si>
  <si>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</si>
  <si>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</si>
  <si>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</si>
  <si>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</si>
  <si>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</si>
  <si>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</si>
  <si>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</si>
  <si>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</si>
  <si>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</si>
  <si>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</si>
  <si>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</si>
  <si>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</si>
  <si>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</si>
  <si>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</si>
  <si>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</si>
  <si>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</si>
  <si>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</si>
  <si>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</si>
  <si>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</si>
  <si>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</si>
  <si>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</si>
  <si>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</si>
  <si>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</si>
  <si>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</si>
  <si>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</si>
  <si>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</si>
  <si>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</si>
  <si>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</si>
  <si>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</si>
  <si>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</si>
  <si>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</si>
  <si>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</si>
  <si>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</si>
  <si>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</si>
  <si>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</si>
  <si>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</si>
  <si>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</si>
  <si>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</si>
  <si>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</si>
  <si>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</si>
  <si>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</si>
  <si>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</si>
  <si>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</si>
  <si>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</si>
  <si>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</si>
  <si>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</si>
  <si>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</si>
  <si>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</si>
  <si>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</si>
  <si>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</si>
  <si>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</si>
  <si>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</si>
  <si>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</si>
  <si>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</si>
  <si>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</si>
  <si>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</si>
  <si>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</si>
  <si>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</si>
  <si>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</si>
  <si>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</si>
  <si>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</si>
  <si>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</si>
  <si>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</si>
  <si>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</si>
  <si>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</si>
  <si>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</si>
  <si>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</si>
  <si>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</si>
  <si>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</si>
  <si>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</si>
  <si>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</si>
  <si>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</si>
  <si>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</si>
  <si>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</si>
  <si>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</si>
  <si>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</si>
  <si>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</si>
  <si>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</si>
  <si>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</si>
  <si>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</si>
  <si>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</si>
  <si>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</si>
  <si>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</si>
  <si>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</si>
  <si>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</si>
  <si>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</si>
  <si>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</si>
  <si>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</si>
  <si>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</si>
  <si>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</si>
  <si>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</si>
  <si>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</si>
  <si>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</si>
  <si>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</si>
  <si>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</si>
  <si>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</si>
  <si>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</si>
  <si>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</si>
  <si>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</si>
  <si>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</si>
  <si>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</si>
  <si>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</si>
  <si>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</si>
  <si>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</si>
  <si>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</si>
  <si>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</si>
  <si>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</si>
  <si>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</si>
  <si>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</si>
  <si>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</si>
  <si>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</si>
  <si>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</si>
  <si>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</si>
  <si>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</si>
  <si>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</si>
  <si>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</si>
  <si>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</si>
  <si>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</si>
  <si>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</si>
  <si>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</si>
  <si>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</si>
  <si>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</si>
  <si>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</si>
  <si>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</si>
  <si>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</si>
  <si>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</si>
  <si>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</si>
  <si>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</si>
  <si>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</si>
  <si>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</si>
  <si>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</si>
  <si>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</si>
  <si>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</si>
  <si>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</si>
  <si>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</si>
  <si>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</si>
  <si>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</si>
  <si>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</si>
  <si>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</si>
  <si>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</si>
  <si>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</si>
  <si>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</si>
  <si>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</si>
  <si>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</si>
  <si>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</si>
  <si>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</si>
  <si>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</si>
  <si>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</si>
  <si>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</si>
  <si>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</si>
  <si>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</si>
  <si>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</si>
  <si>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</si>
  <si>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</si>
  <si>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</si>
  <si>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</si>
  <si>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</si>
  <si>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</si>
  <si>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</si>
  <si>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</si>
  <si>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</si>
  <si>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</si>
  <si>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</si>
  <si>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</si>
  <si>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</si>
  <si>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</si>
  <si>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</si>
  <si>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</si>
  <si>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</si>
  <si>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</si>
  <si>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</si>
  <si>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</si>
  <si>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</si>
  <si>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</si>
  <si>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</si>
  <si>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</si>
  <si>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</si>
  <si>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</si>
  <si>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</si>
  <si>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</si>
  <si>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</si>
  <si>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</si>
  <si>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</si>
  <si>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</si>
  <si>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</si>
  <si>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</si>
  <si>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</si>
  <si>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</si>
  <si>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</si>
  <si>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</si>
  <si>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</si>
  <si>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</si>
  <si>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</si>
  <si>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</si>
  <si>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</si>
  <si>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</si>
  <si>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</si>
  <si>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</si>
  <si>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</si>
  <si>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</si>
  <si>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</si>
  <si>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</si>
  <si>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</si>
  <si>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</si>
  <si>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</si>
  <si>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</si>
  <si>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</si>
  <si>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</si>
  <si>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</si>
  <si>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</si>
  <si>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</si>
  <si>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</si>
  <si>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</si>
  <si>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</si>
  <si>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</si>
  <si>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</si>
  <si>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</si>
  <si>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</si>
  <si>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</si>
  <si>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</si>
  <si>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</si>
  <si>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</si>
  <si>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</si>
  <si>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</si>
  <si>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</si>
  <si>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</si>
  <si>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</si>
  <si>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</si>
  <si>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</si>
  <si>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</si>
  <si>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</si>
  <si>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</si>
  <si>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</si>
  <si>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</si>
  <si>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</si>
  <si>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</si>
  <si>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</si>
  <si>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</si>
  <si>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</si>
  <si>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</si>
  <si>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</si>
  <si>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</si>
  <si>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</si>
  <si>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</si>
  <si>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</si>
  <si>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</si>
  <si>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</si>
  <si>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</si>
  <si>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</si>
  <si>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</si>
  <si>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</si>
  <si>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</si>
  <si>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</si>
  <si>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</si>
  <si>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</si>
  <si>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</si>
  <si>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</si>
  <si>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</si>
  <si>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</si>
  <si>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</si>
  <si>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</si>
  <si>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</si>
  <si>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</si>
  <si>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</si>
  <si>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</si>
  <si>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</si>
  <si>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</si>
  <si>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</si>
  <si>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</si>
  <si>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</si>
  <si>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</si>
  <si>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</si>
  <si>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</si>
  <si>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</si>
  <si>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</si>
  <si>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</si>
  <si>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</si>
  <si>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</si>
  <si>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</si>
  <si>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</si>
  <si>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</si>
  <si>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</si>
  <si>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</si>
  <si>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</si>
  <si>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</si>
  <si>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</si>
  <si>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</si>
  <si>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</si>
  <si>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</si>
  <si>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</si>
  <si>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</si>
  <si>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</si>
  <si>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</si>
  <si>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</si>
  <si>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</si>
  <si>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</si>
  <si>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</si>
  <si>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</si>
  <si>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</si>
  <si>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</si>
  <si>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</si>
  <si>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</si>
  <si>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</si>
  <si>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</si>
  <si>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</si>
  <si>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</si>
  <si>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</si>
  <si>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</si>
  <si>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</si>
  <si>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</si>
  <si>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</si>
  <si>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</si>
  <si>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</si>
  <si>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</si>
  <si>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</si>
  <si>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</si>
  <si>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</si>
  <si>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</si>
  <si>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</si>
  <si>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</si>
  <si>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</si>
  <si>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</si>
  <si>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</si>
  <si>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</si>
  <si>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</si>
  <si>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</si>
  <si>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</si>
  <si>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</si>
  <si>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</si>
  <si>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</si>
  <si>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</si>
  <si>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</si>
  <si>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</si>
  <si>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</si>
  <si>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</si>
  <si>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</si>
  <si>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</si>
  <si>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</si>
  <si>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</si>
  <si>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</si>
  <si>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</si>
  <si>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</si>
  <si>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</si>
  <si>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</si>
  <si>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</si>
  <si>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</si>
  <si>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</si>
  <si>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</si>
  <si>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</si>
  <si>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</si>
  <si>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</si>
  <si>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</si>
  <si>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</si>
  <si>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</si>
  <si>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</si>
  <si>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</si>
  <si>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</si>
  <si>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</si>
  <si>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</si>
  <si>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</si>
  <si>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</si>
  <si>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</si>
  <si>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</si>
  <si>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</si>
  <si>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</si>
  <si>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</si>
  <si>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</si>
  <si>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</si>
  <si>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</si>
  <si>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</si>
  <si>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</si>
  <si>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</si>
  <si>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</si>
  <si>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</si>
  <si>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</si>
  <si>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</si>
  <si>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</si>
  <si>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</si>
  <si>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</si>
  <si>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</si>
  <si>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</si>
  <si>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</si>
  <si>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</si>
  <si>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</si>
  <si>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</si>
  <si>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</si>
  <si>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</si>
  <si>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</si>
  <si>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</si>
  <si>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</si>
  <si>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</si>
  <si>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</si>
  <si>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</si>
  <si>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</si>
  <si>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</si>
  <si>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</si>
  <si>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</si>
  <si>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</si>
  <si>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</si>
  <si>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</si>
  <si>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</si>
  <si>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</si>
  <si>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</si>
  <si>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</si>
  <si>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</si>
  <si>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</si>
  <si>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</si>
  <si>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</si>
  <si>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</si>
  <si>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</si>
  <si>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</si>
  <si>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</si>
  <si>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</si>
  <si>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</si>
  <si>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</si>
  <si>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</si>
  <si>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</si>
  <si>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</si>
  <si>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</si>
  <si>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</si>
  <si>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</si>
  <si>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</si>
  <si>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</si>
  <si>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</si>
  <si>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</si>
  <si>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</si>
  <si>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</si>
  <si>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</si>
  <si>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</si>
  <si>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</si>
  <si>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</si>
  <si>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</si>
  <si>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</si>
  <si>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</si>
  <si>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</si>
  <si>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</si>
  <si>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</si>
  <si>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</si>
  <si>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</si>
  <si>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</si>
  <si>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</si>
  <si>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</si>
  <si>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</si>
  <si>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</si>
  <si>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</si>
  <si>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</si>
  <si>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</si>
  <si>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</si>
  <si>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</si>
  <si>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</si>
  <si>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</si>
  <si>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</si>
  <si>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</si>
  <si>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</si>
  <si>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</si>
  <si>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</si>
  <si>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</si>
  <si>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</si>
  <si>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</si>
  <si>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</si>
  <si>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</si>
  <si>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</si>
  <si>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</si>
  <si>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</si>
  <si>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</si>
  <si>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</si>
  <si>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</si>
  <si>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</si>
  <si>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</si>
  <si>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</si>
  <si>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</si>
  <si>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</si>
  <si>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</si>
  <si>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</si>
  <si>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</si>
  <si>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</si>
  <si>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</si>
  <si>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</si>
  <si>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</si>
  <si>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</si>
  <si>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</si>
  <si>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</si>
  <si>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</si>
  <si>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</si>
  <si>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</si>
  <si>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</si>
  <si>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</si>
  <si>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</si>
  <si>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</si>
  <si>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</si>
  <si>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</si>
  <si>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</si>
  <si>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</si>
  <si>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</si>
  <si>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</si>
  <si>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</si>
  <si>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</si>
  <si>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</si>
  <si>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Grand Totals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</si>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</sst>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vertical="top" wrapText="1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Kaplan Homework 1.xlsx]Category!PivotTable1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3-466D-9FBA-085798A1A52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F3-466D-9FBA-085798A1A52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F3-466D-9FBA-085798A1A52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F3-466D-9FBA-085798A1A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816936"/>
        <c:axId val="446030896"/>
      </c:barChart>
      <c:catAx>
        <c:axId val="58081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30896"/>
        <c:crosses val="autoZero"/>
        <c:auto val="1"/>
        <c:lblAlgn val="ctr"/>
        <c:lblOffset val="100"/>
        <c:noMultiLvlLbl val="0"/>
      </c:catAx>
      <c:valAx>
        <c:axId val="4460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1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Kaplan Homework 1.xlsx]Sub-Category!PivotTable3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3-4C46-835E-83EDAE7743A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3-4C46-835E-83EDAE7743A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13-4C46-835E-83EDAE7743A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13-4C46-835E-83EDAE774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814448"/>
        <c:axId val="833811824"/>
      </c:barChart>
      <c:catAx>
        <c:axId val="83381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11824"/>
        <c:crosses val="autoZero"/>
        <c:auto val="1"/>
        <c:lblAlgn val="ctr"/>
        <c:lblOffset val="100"/>
        <c:noMultiLvlLbl val="0"/>
      </c:catAx>
      <c:valAx>
        <c:axId val="8338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 Kaplan Homework 1.xlsx]Dates!PivotTable4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D-4DB0-9254-59308DCE513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D-4DB0-9254-59308DCE513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D-4DB0-9254-59308DCE5138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6D-4DB0-9254-59308DCE5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692864"/>
        <c:axId val="867693520"/>
      </c:lineChart>
      <c:catAx>
        <c:axId val="8676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93520"/>
        <c:crosses val="autoZero"/>
        <c:auto val="1"/>
        <c:lblAlgn val="ctr"/>
        <c:lblOffset val="100"/>
        <c:noMultiLvlLbl val="0"/>
      </c:catAx>
      <c:valAx>
        <c:axId val="8676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Bonus!$F$4:$F$15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1-410E-B654-C2185C09D459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Bonus!$G$4:$G$15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31-410E-B654-C2185C09D459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Bonus!$H$4:$H$15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31-410E-B654-C2185C09D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21792"/>
        <c:axId val="529512608"/>
      </c:lineChart>
      <c:catAx>
        <c:axId val="52952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Cama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27414350380361"/>
              <c:y val="0.84649264414880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12608"/>
        <c:crosses val="autoZero"/>
        <c:auto val="1"/>
        <c:lblAlgn val="ctr"/>
        <c:lblOffset val="100"/>
        <c:noMultiLvlLbl val="0"/>
      </c:catAx>
      <c:valAx>
        <c:axId val="5295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2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1</xdr:row>
      <xdr:rowOff>161925</xdr:rowOff>
    </xdr:from>
    <xdr:to>
      <xdr:col>21</xdr:col>
      <xdr:colOff>153987</xdr:colOff>
      <xdr:row>29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B877E7-ED08-4FBD-9686-A2D4C03C4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3</xdr:row>
      <xdr:rowOff>4761</xdr:rowOff>
    </xdr:from>
    <xdr:to>
      <xdr:col>22</xdr:col>
      <xdr:colOff>76202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A46C7-681F-453E-A24B-1524CAD58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3</xdr:row>
      <xdr:rowOff>4761</xdr:rowOff>
    </xdr:from>
    <xdr:to>
      <xdr:col>20</xdr:col>
      <xdr:colOff>333377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1C75A-FEDC-4CE9-A507-57B5C9D5C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1014412</xdr:colOff>
      <xdr:row>16</xdr:row>
      <xdr:rowOff>176212</xdr:rowOff>
    </xdr:from>
    <xdr:to>
      <xdr:col>6</xdr:col>
      <xdr:colOff>962026</xdr:colOff>
      <xdr:row>38</xdr:row>
      <xdr:rowOff>45721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501CF-EFC8-47EC-B2D7-FC818C545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295.496016435187" createdVersion="6" refreshedVersion="6" minRefreshableVersion="3" recordCount="4115" xr:uid="{AFADF281-E244-46CD-8FA2-3AD30E0F3BA5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3295.539633796296" createdVersion="6" refreshedVersion="6" minRefreshableVersion="3" recordCount="4114" xr:uid="{D3CE637A-2949-4515-B303-EAB5A2B5113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468BB-A77E-4879-987A-845FD902A7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B7C1D-FD1C-4A19-9A83-6F4B2C3CFE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26A68-F92A-4A2A-9226-D7C18F18D79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55" zoomScaleNormal="55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20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IF(E2=0,0,E2/L2)</f>
        <v>63.917582417582416</v>
      </c>
      <c r="Q2" t="s">
        <v>8310</v>
      </c>
      <c r="R2" t="s">
        <v>8311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IF(E3=0,0,E3/L3)</f>
        <v>185.48101265822785</v>
      </c>
      <c r="Q3" t="s">
        <v>8310</v>
      </c>
      <c r="R3" t="s">
        <v>8311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42515.797071759262</v>
      </c>
      <c r="T9" s="10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41869.292314814818</v>
      </c>
      <c r="T20" s="10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42200.508240740746</v>
      </c>
      <c r="T22" s="10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41374.807222222218</v>
      </c>
      <c r="T40" s="10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41873.848807870374</v>
      </c>
      <c r="T46" s="10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42323.714976851858</v>
      </c>
      <c r="T48" s="10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42196.678668981483</v>
      </c>
      <c r="T53" s="10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42149.298888888887</v>
      </c>
      <c r="T58" s="10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42229.98583333334</v>
      </c>
      <c r="T61" s="10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41701.651817129627</v>
      </c>
      <c r="T62" s="10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41409.564317129632</v>
      </c>
      <c r="T63" s="10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41432.76829861111</v>
      </c>
      <c r="T66" s="10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IF(E67=0,0,E67/L67)</f>
        <v>132.05263157894737</v>
      </c>
      <c r="Q67" t="s">
        <v>8310</v>
      </c>
      <c r="R67" t="s">
        <v>8312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41207.760196759256</v>
      </c>
      <c r="T74" s="10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40996.894872685189</v>
      </c>
      <c r="T79" s="10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41099.908877314818</v>
      </c>
      <c r="T83" s="10">
        <f t="shared" si="7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40322.28938657407</v>
      </c>
      <c r="T89" s="10">
        <f t="shared" si="7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41402.502222222225</v>
      </c>
      <c r="T91" s="10">
        <f t="shared" si="7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41214.54483796296</v>
      </c>
      <c r="T100" s="10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40987.526631944449</v>
      </c>
      <c r="T108" s="10">
        <f t="shared" si="7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41717.793032407404</v>
      </c>
      <c r="T114" s="10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40918.488935185182</v>
      </c>
      <c r="T117" s="10">
        <f t="shared" si="7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42627.97792824074</v>
      </c>
      <c r="T130" s="10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IF(E131=0,0,E131/L131)</f>
        <v>0</v>
      </c>
      <c r="Q131" t="s">
        <v>8310</v>
      </c>
      <c r="R131" t="s">
        <v>8313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41778.665416666663</v>
      </c>
      <c r="T132" s="10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42558.814143518524</v>
      </c>
      <c r="T145" s="10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41874.827546296299</v>
      </c>
      <c r="T154" s="10">
        <f t="shared" si="11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42171.663090277783</v>
      </c>
      <c r="T162" s="10">
        <f t="shared" si="11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41899.542037037041</v>
      </c>
      <c r="T194" s="10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IF(E195=0,0,E195/L195)</f>
        <v>0</v>
      </c>
      <c r="Q195" t="s">
        <v>8310</v>
      </c>
      <c r="R195" t="s">
        <v>8314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41866.833368055559</v>
      </c>
      <c r="T202" s="10">
        <f t="shared" si="15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42235.909918981488</v>
      </c>
      <c r="T213" s="10">
        <f t="shared" si="15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42129.527210648142</v>
      </c>
      <c r="T232" s="10">
        <f t="shared" si="15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42341.708923611113</v>
      </c>
      <c r="T233" s="10">
        <f t="shared" si="15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42320.83447916666</v>
      </c>
      <c r="T238" s="10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42713.712499999994</v>
      </c>
      <c r="T240" s="10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40266.412708333337</v>
      </c>
      <c r="T254" s="10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42263.702662037031</v>
      </c>
      <c r="T256" s="10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41319.519293981481</v>
      </c>
      <c r="T258" s="10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IF(E259=0,0,E259/L259)</f>
        <v>66.70405357142856</v>
      </c>
      <c r="Q259" t="s">
        <v>8310</v>
      </c>
      <c r="R259" t="s">
        <v>8315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40266.995717592588</v>
      </c>
      <c r="T267" s="10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40637.616550925923</v>
      </c>
      <c r="T272" s="10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41611.85024305556</v>
      </c>
      <c r="T273" s="10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40966.831874999996</v>
      </c>
      <c r="T278" s="10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41744.340682870366</v>
      </c>
      <c r="T282" s="10">
        <f t="shared" si="1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41313.566249999996</v>
      </c>
      <c r="T288" s="10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42089.47802083334</v>
      </c>
      <c r="T299" s="10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41031.821134259262</v>
      </c>
      <c r="T305" s="10">
        <f t="shared" si="1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41282.694456018515</v>
      </c>
      <c r="T309" s="10">
        <f t="shared" si="1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42331.301307870366</v>
      </c>
      <c r="T322" s="10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IF(E323=0,0,E323/L323)</f>
        <v>106.62314540059347</v>
      </c>
      <c r="Q323" t="s">
        <v>8310</v>
      </c>
      <c r="R323" t="s">
        <v>8315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42261.250243055561</v>
      </c>
      <c r="T348" s="10">
        <f t="shared" si="2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41934.820486111108</v>
      </c>
      <c r="T361" s="10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41019.543032407404</v>
      </c>
      <c r="T368" s="10">
        <f t="shared" si="2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41980.531793981485</v>
      </c>
      <c r="T386" s="10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IF(E387=0,0,E387/L387)</f>
        <v>111.79535864978902</v>
      </c>
      <c r="Q387" t="s">
        <v>8310</v>
      </c>
      <c r="R387" t="s">
        <v>8315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42548.826157407413</v>
      </c>
      <c r="T390" s="10">
        <f t="shared" si="27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41673.813078703701</v>
      </c>
      <c r="T391" s="10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40864.792256944449</v>
      </c>
      <c r="T393" s="10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41082.314884259256</v>
      </c>
      <c r="T398" s="10">
        <f t="shared" si="27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41646.378032407411</v>
      </c>
      <c r="T406" s="10">
        <f t="shared" si="27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42113.731446759266</v>
      </c>
      <c r="T412" s="10">
        <f t="shared" si="27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41360.720601851855</v>
      </c>
      <c r="T419" s="10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41863.010381944441</v>
      </c>
      <c r="T424" s="10">
        <f t="shared" si="27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42285.659027777772</v>
      </c>
      <c r="T429" s="10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42526.621331018512</v>
      </c>
      <c r="T433" s="10">
        <f t="shared" si="27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42228.379884259266</v>
      </c>
      <c r="T435" s="10">
        <f t="shared" si="27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41919.511782407404</v>
      </c>
      <c r="T441" s="10">
        <f t="shared" si="27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41753.508043981477</v>
      </c>
      <c r="T450" s="10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IF(E451=0,0,E451/L451)</f>
        <v>9</v>
      </c>
      <c r="Q451" t="s">
        <v>8310</v>
      </c>
      <c r="R451" t="s">
        <v>8316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42107.453877314809</v>
      </c>
      <c r="T454" s="10">
        <f t="shared" si="31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40970.752569444441</v>
      </c>
      <c r="T457" s="10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41547.444456018515</v>
      </c>
      <c r="T458" s="10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40704.876631944448</v>
      </c>
      <c r="T464" s="10">
        <f t="shared" si="31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42488.598784722228</v>
      </c>
      <c r="T466" s="10">
        <f t="shared" si="31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41040.917627314811</v>
      </c>
      <c r="T470" s="10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41465.250173611108</v>
      </c>
      <c r="T482" s="10">
        <f t="shared" si="31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42447.646875000006</v>
      </c>
      <c r="T484" s="10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41381.25577546296</v>
      </c>
      <c r="T487" s="10">
        <f t="shared" si="31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41113.718576388892</v>
      </c>
      <c r="T492" s="10">
        <f t="shared" si="31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42366.732627314821</v>
      </c>
      <c r="T493" s="10">
        <f t="shared" si="31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42114.476134259254</v>
      </c>
      <c r="T495" s="10">
        <f t="shared" si="31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40247.636006944449</v>
      </c>
      <c r="T502" s="10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42649.492210648154</v>
      </c>
      <c r="T514" s="10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IF(E515=0,0,E515/L515)</f>
        <v>102.38235294117646</v>
      </c>
      <c r="Q515" t="s">
        <v>8310</v>
      </c>
      <c r="R515" t="s">
        <v>8316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41218.141446759262</v>
      </c>
      <c r="T521" s="10">
        <f t="shared" si="35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42711.295196759253</v>
      </c>
      <c r="T537" s="10">
        <f t="shared" si="35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42179.094988425932</v>
      </c>
      <c r="T538" s="10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42692.139062500006</v>
      </c>
      <c r="T564" s="10">
        <f t="shared" si="35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42165.535289351858</v>
      </c>
      <c r="T567" s="10">
        <f t="shared" si="35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42388.548252314817</v>
      </c>
      <c r="T572" s="10">
        <f t="shared" si="35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42282.46629629629</v>
      </c>
      <c r="T574" s="10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42031.221666666665</v>
      </c>
      <c r="T578" s="10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IF(E579=0,0,E579/L579)</f>
        <v>10</v>
      </c>
      <c r="Q579" t="s">
        <v>8319</v>
      </c>
      <c r="R579" t="s">
        <v>8320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42631.519513888896</v>
      </c>
      <c r="T590" s="10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42082.819884259254</v>
      </c>
      <c r="T597" s="10">
        <f t="shared" si="3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42194.107731481476</v>
      </c>
      <c r="T607" s="10">
        <f t="shared" si="3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42584.781782407401</v>
      </c>
      <c r="T614" s="10">
        <f t="shared" si="3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42761.126238425932</v>
      </c>
      <c r="T618" s="10">
        <f t="shared" si="3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42507.04932870371</v>
      </c>
      <c r="T635" s="10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42683.170312500006</v>
      </c>
      <c r="T642" s="10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IF(E643=0,0,E643/L643)</f>
        <v>151.31746031746033</v>
      </c>
      <c r="Q643" t="s">
        <v>8319</v>
      </c>
      <c r="R643" t="s">
        <v>8321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41838.582152777781</v>
      </c>
      <c r="T668" s="10">
        <f t="shared" si="4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42012.518298611118</v>
      </c>
      <c r="T678" s="10">
        <f t="shared" si="4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41866.681076388886</v>
      </c>
      <c r="T700" s="10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42725.942916666667</v>
      </c>
      <c r="T706" s="10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IF(E707=0,0,E707/L707)</f>
        <v>195.4</v>
      </c>
      <c r="Q707" t="s">
        <v>8319</v>
      </c>
      <c r="R707" t="s">
        <v>8321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42384.430925925932</v>
      </c>
      <c r="T714" s="10">
        <f t="shared" si="47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41857.604189814818</v>
      </c>
      <c r="T719" s="10">
        <f t="shared" si="47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42184.566539351858</v>
      </c>
      <c r="T725" s="10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41246.770243055551</v>
      </c>
      <c r="T729" s="10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41943.354097222218</v>
      </c>
      <c r="T740" s="10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41471.196851851848</v>
      </c>
      <c r="T765" s="10">
        <f t="shared" si="47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41593.957060185188</v>
      </c>
      <c r="T770" s="10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IF(E771=0,0,E771/L771)</f>
        <v>31.846153846153847</v>
      </c>
      <c r="Q771" t="s">
        <v>8322</v>
      </c>
      <c r="R771" t="s">
        <v>8324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41289.749641203707</v>
      </c>
      <c r="T772" s="10">
        <f t="shared" si="51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42100.485937499994</v>
      </c>
      <c r="T775" s="10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41402.750856481485</v>
      </c>
      <c r="T783" s="10">
        <f t="shared" si="51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41303.343923611108</v>
      </c>
      <c r="T787" s="10">
        <f t="shared" si="51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41276.936111111114</v>
      </c>
      <c r="T791" s="10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41555.623645833337</v>
      </c>
      <c r="T794" s="10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41122.772268518522</v>
      </c>
      <c r="T804" s="10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40729.855625000004</v>
      </c>
      <c r="T806" s="10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41072.800717592596</v>
      </c>
      <c r="T830" s="10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40869.425173611111</v>
      </c>
      <c r="T834" s="10">
        <f t="shared" si="51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IF(E835=0,0,E835/L835)</f>
        <v>148.78048780487805</v>
      </c>
      <c r="Q835" t="s">
        <v>8325</v>
      </c>
      <c r="R835" t="s">
        <v>8326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41923.588692129626</v>
      </c>
      <c r="T843" s="10">
        <f t="shared" si="55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41526.342395833337</v>
      </c>
      <c r="T844" s="10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42165.54833333334</v>
      </c>
      <c r="T849" s="10">
        <f t="shared" si="55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42544.875196759262</v>
      </c>
      <c r="T857" s="10">
        <f t="shared" si="55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41230.52311342593</v>
      </c>
      <c r="T867" s="10">
        <f t="shared" si="55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41342.595567129632</v>
      </c>
      <c r="T871" s="10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41183.917129629634</v>
      </c>
      <c r="T875" s="10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41597.538888888892</v>
      </c>
      <c r="T879" s="10">
        <f t="shared" si="55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40981.552615740737</v>
      </c>
      <c r="T886" s="10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42496.731597222228</v>
      </c>
      <c r="T896" s="10">
        <f t="shared" si="55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42218.622986111113</v>
      </c>
      <c r="T898" s="10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IF(E899=0,0,E899/L899)</f>
        <v>0</v>
      </c>
      <c r="Q899" t="s">
        <v>8325</v>
      </c>
      <c r="R899" t="s">
        <v>8329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41116.513275462967</v>
      </c>
      <c r="T916" s="10">
        <f t="shared" si="5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41562.42155092593</v>
      </c>
      <c r="T922" s="10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40846.921018518515</v>
      </c>
      <c r="T923" s="10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41288.692928240744</v>
      </c>
      <c r="T926" s="10">
        <f t="shared" si="5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41710.919085648151</v>
      </c>
      <c r="T935" s="10">
        <f t="shared" si="5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42382.593287037031</v>
      </c>
      <c r="T944" s="10">
        <f t="shared" si="5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42732.622986111113</v>
      </c>
      <c r="T947" s="10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42480.403611111105</v>
      </c>
      <c r="T953" s="10">
        <f t="shared" si="5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42766.376793981486</v>
      </c>
      <c r="T962" s="10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IF(E963=0,0,E963/L963)</f>
        <v>364.35454545454547</v>
      </c>
      <c r="Q963" t="s">
        <v>8319</v>
      </c>
      <c r="R963" t="s">
        <v>8321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42506.166990740734</v>
      </c>
      <c r="T981" s="10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42574.417650462965</v>
      </c>
      <c r="T985" s="10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42748.809722222228</v>
      </c>
      <c r="T1002" s="10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42276.374803240738</v>
      </c>
      <c r="T1007" s="10">
        <f t="shared" si="6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42111.396724537044</v>
      </c>
      <c r="T1024" s="10">
        <f t="shared" si="6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42370.330590277779</v>
      </c>
      <c r="T1026" s="10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IF(E1027=0,0,E1027/L1027)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42688.482407407413</v>
      </c>
      <c r="T1035" s="10">
        <f t="shared" si="67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41830.810092592597</v>
      </c>
      <c r="T1043" s="10">
        <f t="shared" si="67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41844.624421296299</v>
      </c>
      <c r="T1047" s="10">
        <f t="shared" si="67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41918.568460648145</v>
      </c>
      <c r="T1049" s="10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42678.621331018512</v>
      </c>
      <c r="T1059" s="10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41445.712754629632</v>
      </c>
      <c r="T1068" s="10">
        <f t="shared" si="67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42440.121111111104</v>
      </c>
      <c r="T1070" s="10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42479.316388888896</v>
      </c>
      <c r="T1081" s="10">
        <f t="shared" si="67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41101.656111111115</v>
      </c>
      <c r="T1084" s="10">
        <f t="shared" si="67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41775.463969907411</v>
      </c>
      <c r="T1089" s="10">
        <f t="shared" si="67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41723.549386574072</v>
      </c>
      <c r="T1090" s="10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IF(E1091=0,0,E1091/L1091)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40795.463344907403</v>
      </c>
      <c r="T1096" s="10">
        <f t="shared" si="71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42346.953587962969</v>
      </c>
      <c r="T1113" s="10">
        <f t="shared" si="71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41009.597314814811</v>
      </c>
      <c r="T1118" s="10">
        <f t="shared" si="71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42535.077476851846</v>
      </c>
      <c r="T1128" s="10">
        <f t="shared" si="71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42558.739513888882</v>
      </c>
      <c r="T1137" s="10">
        <f t="shared" si="71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42327.421631944439</v>
      </c>
      <c r="T1138" s="10">
        <f t="shared" si="71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41975.097523148142</v>
      </c>
      <c r="T1141" s="10">
        <f t="shared" si="71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42021.756099537044</v>
      </c>
      <c r="T1144" s="10">
        <f t="shared" si="71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41854.497592592597</v>
      </c>
      <c r="T1147" s="10">
        <f t="shared" si="71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42223.852581018517</v>
      </c>
      <c r="T1153" s="10">
        <f t="shared" si="71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42109.459629629629</v>
      </c>
      <c r="T1154" s="10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IF(E1155=0,0,E1155/L1155)</f>
        <v>50</v>
      </c>
      <c r="Q1155" t="s">
        <v>8336</v>
      </c>
      <c r="R1155" t="s">
        <v>8337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41791.964467592588</v>
      </c>
      <c r="T1167" s="10">
        <f t="shared" si="75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41841.432314814818</v>
      </c>
      <c r="T1174" s="10">
        <f t="shared" si="75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42409.526076388895</v>
      </c>
      <c r="T1195" s="10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42152.038819444439</v>
      </c>
      <c r="T1204" s="10">
        <f t="shared" si="75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42772.526076388895</v>
      </c>
      <c r="T1208" s="10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42247.366400462968</v>
      </c>
      <c r="T1218" s="10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IF(E1219=0,0,E1219/L1219)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42633.211956018517</v>
      </c>
      <c r="T1221" s="10">
        <f t="shared" si="7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41506.598032407412</v>
      </c>
      <c r="T1234" s="10">
        <f t="shared" si="7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41355.575497685182</v>
      </c>
      <c r="T1246" s="10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41774.349930555552</v>
      </c>
      <c r="T1247" s="10">
        <f t="shared" si="7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41067.49086805556</v>
      </c>
      <c r="T1251" s="10">
        <f t="shared" si="7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40921.669340277782</v>
      </c>
      <c r="T1258" s="10">
        <f t="shared" si="7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42445.573055555549</v>
      </c>
      <c r="T1271" s="10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40933.606967592597</v>
      </c>
      <c r="T1272" s="10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40513.507569444446</v>
      </c>
      <c r="T1282" s="10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IF(E1283=0,0,E1283/L1283)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41586.225173611114</v>
      </c>
      <c r="T1284" s="10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42708.884780092587</v>
      </c>
      <c r="T1291" s="10">
        <f t="shared" si="8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42458.430925925932</v>
      </c>
      <c r="T1300" s="10">
        <f t="shared" si="8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42387.253229166665</v>
      </c>
      <c r="T1309" s="10">
        <f t="shared" si="8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42393.711909722217</v>
      </c>
      <c r="T1318" s="10">
        <f t="shared" si="8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41974.541990740734</v>
      </c>
      <c r="T1328" s="10">
        <f t="shared" si="8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42172.566423611104</v>
      </c>
      <c r="T1344" s="10">
        <f t="shared" si="8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42522.539803240739</v>
      </c>
      <c r="T1346" s="10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IF(E1347=0,0,E1347/L1347)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41963.256168981476</v>
      </c>
      <c r="T1350" s="10">
        <f t="shared" si="87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41429.788888888892</v>
      </c>
      <c r="T1358" s="10">
        <f t="shared" si="87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41951.445671296293</v>
      </c>
      <c r="T1366" s="10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42568.509374999994</v>
      </c>
      <c r="T1380" s="10">
        <f t="shared" si="87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42130.241620370376</v>
      </c>
      <c r="T1381" s="10">
        <f t="shared" si="87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42087.553310185183</v>
      </c>
      <c r="T1392" s="10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42291.622175925921</v>
      </c>
      <c r="T1410" s="10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IF(E1411=0,0,E1411/L1411)</f>
        <v>0</v>
      </c>
      <c r="Q1411" t="s">
        <v>8322</v>
      </c>
      <c r="R1411" t="s">
        <v>8341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42073.810671296291</v>
      </c>
      <c r="T1431" s="10">
        <f t="shared" si="91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41961.563518518517</v>
      </c>
      <c r="T1432" s="10">
        <f t="shared" si="91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42040.579872685179</v>
      </c>
      <c r="T1441" s="10">
        <f t="shared" si="91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40645.764456018522</v>
      </c>
      <c r="T1470" s="10">
        <f t="shared" si="91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41533.292858796296</v>
      </c>
      <c r="T1474" s="10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IF(E1475=0,0,E1475/L1475)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41500.477916666663</v>
      </c>
      <c r="T1476" s="10">
        <f t="shared" si="95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41136.60805555556</v>
      </c>
      <c r="T1484" s="10">
        <f t="shared" si="95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41411.616608796299</v>
      </c>
      <c r="T1495" s="10">
        <f t="shared" si="95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40254.200335648151</v>
      </c>
      <c r="T1509" s="10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41809.135162037033</v>
      </c>
      <c r="T1512" s="10">
        <f t="shared" si="95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42275.517303240747</v>
      </c>
      <c r="T1532" s="10">
        <f t="shared" si="95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42221.42432870371</v>
      </c>
      <c r="T1536" s="10">
        <f t="shared" si="95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42213.552199074074</v>
      </c>
      <c r="T1538" s="10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IF(E1539=0,0,E1539/L1539)</f>
        <v>96.375</v>
      </c>
      <c r="Q1539" t="s">
        <v>8338</v>
      </c>
      <c r="R1539" t="s">
        <v>8339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42705.669201388882</v>
      </c>
      <c r="T1541" s="10">
        <f t="shared" si="9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42107.80322916666</v>
      </c>
      <c r="T1561" s="10">
        <f t="shared" si="9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41671.686863425923</v>
      </c>
      <c r="T1569" s="10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42144.519479166673</v>
      </c>
      <c r="T1573" s="10">
        <f t="shared" si="9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41799.274259259262</v>
      </c>
      <c r="T1577" s="10">
        <f t="shared" si="9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41054.597777777781</v>
      </c>
      <c r="T1579" s="10">
        <f t="shared" si="9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40989.800069444449</v>
      </c>
      <c r="T1582" s="10">
        <f t="shared" si="9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42068.854421296302</v>
      </c>
      <c r="T1588" s="10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41790.807314814818</v>
      </c>
      <c r="T1602" s="10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IF(E1603=0,0,E1603/L1603)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41794.731122685182</v>
      </c>
      <c r="T1616" s="10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41875.93618055556</v>
      </c>
      <c r="T1621" s="10">
        <f t="shared" si="10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</v>
      </c>
      <c r="T1624" s="10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41579.597997685189</v>
      </c>
      <c r="T1628" s="10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40750.090902777774</v>
      </c>
      <c r="T1634" s="10">
        <f t="shared" si="10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41521.367361111108</v>
      </c>
      <c r="T1647" s="10">
        <f t="shared" si="10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40939.511782407404</v>
      </c>
      <c r="T1666" s="10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IF(E1667=0,0,E1667/L1667)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</v>
      </c>
      <c r="T1670" s="10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40313.680543981485</v>
      </c>
      <c r="T1672" s="10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40973.47623842593</v>
      </c>
      <c r="T1678" s="10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42795.451481481476</v>
      </c>
      <c r="T1693" s="10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42804.782962962956</v>
      </c>
      <c r="T1699" s="10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42187.031678240746</v>
      </c>
      <c r="T1705" s="10">
        <f t="shared" si="107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41841.31381944444</v>
      </c>
      <c r="T1711" s="10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42341.34129629629</v>
      </c>
      <c r="T1712" s="10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</v>
      </c>
      <c r="T1719" s="10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42044.677974537044</v>
      </c>
      <c r="T1729" s="10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42268.375856481478</v>
      </c>
      <c r="T1730" s="10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IF(E1731=0,0,E1731/L1731)</f>
        <v>0</v>
      </c>
      <c r="Q1731" t="s">
        <v>8325</v>
      </c>
      <c r="R1731" t="s">
        <v>8347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42271.837766203709</v>
      </c>
      <c r="T1732" s="10">
        <f t="shared" si="111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42559.564178240747</v>
      </c>
      <c r="T1737" s="10">
        <f t="shared" si="111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42175.698981481488</v>
      </c>
      <c r="T1739" s="10">
        <f t="shared" si="111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42171.567384259266</v>
      </c>
      <c r="T1742" s="10">
        <f t="shared" si="111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42710.626967592587</v>
      </c>
      <c r="T1744" s="10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42292.185532407413</v>
      </c>
      <c r="T1749" s="10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41905.729629629634</v>
      </c>
      <c r="T1773" s="10">
        <f t="shared" si="111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41891.726388888892</v>
      </c>
      <c r="T1777" s="10">
        <f t="shared" si="111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42493.350810185191</v>
      </c>
      <c r="T1782" s="10">
        <f t="shared" si="111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42010.424513888895</v>
      </c>
      <c r="T1792" s="10">
        <f t="shared" si="111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42188.781041666662</v>
      </c>
      <c r="T1794" s="10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IF(E1795=0,0,E1795/L1795)</f>
        <v>20</v>
      </c>
      <c r="Q1795" t="s">
        <v>8338</v>
      </c>
      <c r="R1795" t="s">
        <v>8339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42017.821550925932</v>
      </c>
      <c r="T1805" s="10">
        <f t="shared" si="115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42172.656678240746</v>
      </c>
      <c r="T1817" s="10">
        <f t="shared" si="115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42064.834375000006</v>
      </c>
      <c r="T1822" s="10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41634.547013888885</v>
      </c>
      <c r="T1824" s="10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41626.666284722225</v>
      </c>
      <c r="T1826" s="10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41817.604999999996</v>
      </c>
      <c r="T1858" s="10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IF(E1859=0,0,E1859/L1859)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41655.459305555552</v>
      </c>
      <c r="T1862" s="10">
        <f t="shared" si="11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42755.242754629624</v>
      </c>
      <c r="T1864" s="10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41776.034780092588</v>
      </c>
      <c r="T1878" s="10">
        <f t="shared" si="11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40920.654895833337</v>
      </c>
      <c r="T1896" s="10">
        <f t="shared" si="11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41680.333402777782</v>
      </c>
      <c r="T1899" s="10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42113.625567129624</v>
      </c>
      <c r="T1921" s="10">
        <f t="shared" si="11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42270.625706018516</v>
      </c>
      <c r="T1922" s="10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IF(E1923=0,0,E1923/L1923)</f>
        <v>54</v>
      </c>
      <c r="Q1923" t="s">
        <v>8325</v>
      </c>
      <c r="R1923" t="s">
        <v>8329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41371.398078703707</v>
      </c>
      <c r="T1930" s="10">
        <f t="shared" si="12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40911.559872685182</v>
      </c>
      <c r="T1934" s="10">
        <f t="shared" si="12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41773.682534722226</v>
      </c>
      <c r="T1937" s="10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42157.001828703709</v>
      </c>
      <c r="T1947" s="10">
        <f t="shared" si="12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41688.900011574071</v>
      </c>
      <c r="T1948" s="10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41800.173043981478</v>
      </c>
      <c r="T1951" s="10">
        <f t="shared" si="12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41178.848530092589</v>
      </c>
      <c r="T1959" s="10">
        <f t="shared" si="12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41871.595601851855</v>
      </c>
      <c r="T1961" s="10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41913.540289351848</v>
      </c>
      <c r="T1986" s="10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IF(E1987=0,0,E1987/L1987)</f>
        <v>12.75</v>
      </c>
      <c r="Q1987" t="s">
        <v>8338</v>
      </c>
      <c r="R1987" t="s">
        <v>8350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42413.183831018512</v>
      </c>
      <c r="T1988" s="10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42329.33839120371</v>
      </c>
      <c r="T1995" s="10">
        <f t="shared" si="127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</v>
      </c>
      <c r="T2018" s="10">
        <f t="shared" si="127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41736.847499999996</v>
      </c>
      <c r="T2022" s="10">
        <f t="shared" si="127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42048.563877314817</v>
      </c>
      <c r="T2029" s="10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41738.614803240744</v>
      </c>
      <c r="T2038" s="10">
        <f t="shared" si="127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41578.677118055559</v>
      </c>
      <c r="T2042" s="10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41068.838506944441</v>
      </c>
      <c r="T2047" s="10">
        <f t="shared" si="127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41387.401516203703</v>
      </c>
      <c r="T2050" s="10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IF(E2051=0,0,E2051/L2051)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41003.906886574077</v>
      </c>
      <c r="T2083" s="10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40395.464722222219</v>
      </c>
      <c r="T2090" s="10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41299.131423611114</v>
      </c>
      <c r="T2092" s="10">
        <f t="shared" si="131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40555.072662037033</v>
      </c>
      <c r="T2093" s="10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40758.483483796292</v>
      </c>
      <c r="T2097" s="10">
        <f t="shared" si="131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</v>
      </c>
      <c r="T2099" s="10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41365.678159722222</v>
      </c>
      <c r="T2114" s="10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IF(E2115=0,0,E2115/L2115)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40463.778182870366</v>
      </c>
      <c r="T2126" s="10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</v>
      </c>
      <c r="T2129" s="10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41156.713344907403</v>
      </c>
      <c r="T2137" s="10">
        <f t="shared" si="135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42520.597384259265</v>
      </c>
      <c r="T2153" s="10">
        <f t="shared" si="135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40710.481180555551</v>
      </c>
      <c r="T2161" s="10">
        <f t="shared" si="135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42240.602534722217</v>
      </c>
      <c r="T2163" s="10">
        <f t="shared" si="135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42082.330092592587</v>
      </c>
      <c r="T2174" s="10">
        <f t="shared" si="135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42096.383206018523</v>
      </c>
      <c r="T2178" s="10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IF(E2179=0,0,E2179/L2179)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42745.115474537044</v>
      </c>
      <c r="T2185" s="10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41319.099988425929</v>
      </c>
      <c r="T2187" s="10">
        <f t="shared" si="13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41276.596817129634</v>
      </c>
      <c r="T2203" s="10">
        <f t="shared" si="13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</v>
      </c>
      <c r="T2207" s="10">
        <f t="shared" si="13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42194.501678240747</v>
      </c>
      <c r="T2218" s="10">
        <f t="shared" si="13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42331.128923611104</v>
      </c>
      <c r="T2235" s="10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42452.575740740736</v>
      </c>
      <c r="T2242" s="10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IF(E2243=0,0,E2243/L2243)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41660.458530092597</v>
      </c>
      <c r="T2247" s="10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41336.453298611108</v>
      </c>
      <c r="T2251" s="10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42775.832349537035</v>
      </c>
      <c r="T2270" s="10">
        <f t="shared" si="14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42315.449490740735</v>
      </c>
      <c r="T2274" s="10">
        <f t="shared" si="14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41965.366655092599</v>
      </c>
      <c r="T2277" s="10">
        <f t="shared" si="14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42338.459108796291</v>
      </c>
      <c r="T2280" s="10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42020.556701388887</v>
      </c>
      <c r="T2281" s="10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41058.935682870368</v>
      </c>
      <c r="T2287" s="10">
        <f t="shared" si="14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40502.565868055557</v>
      </c>
      <c r="T2306" s="10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IF(E2307=0,0,E2307/L2307)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41004.552465277775</v>
      </c>
      <c r="T2309" s="10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42804.645474537043</v>
      </c>
      <c r="T2324" s="10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42807.505173611105</v>
      </c>
      <c r="T2325" s="10">
        <f t="shared" si="147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41842.667129629634</v>
      </c>
      <c r="T2329" s="10">
        <f t="shared" si="147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42139.531678240746</v>
      </c>
      <c r="T2330" s="10">
        <f t="shared" si="147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41789.646805555552</v>
      </c>
      <c r="T2340" s="10">
        <f t="shared" si="147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42577.357361111113</v>
      </c>
      <c r="T2349" s="10">
        <f t="shared" si="147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42096.668240740735</v>
      </c>
      <c r="T2357" s="10">
        <f t="shared" si="147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42264.370115740734</v>
      </c>
      <c r="T2359" s="10">
        <f t="shared" si="147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42063.471817129626</v>
      </c>
      <c r="T2370" s="10">
        <f t="shared" si="147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IF(E2371=0,0,E2371/L2371)</f>
        <v>0</v>
      </c>
      <c r="Q2371" t="s">
        <v>8319</v>
      </c>
      <c r="R2371" t="s">
        <v>8320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42215.412314814821</v>
      </c>
      <c r="T2375" s="10">
        <f t="shared" si="151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42017.593287037031</v>
      </c>
      <c r="T2376" s="10">
        <f t="shared" si="151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42399.632615740738</v>
      </c>
      <c r="T2405" s="10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41993.488298611104</v>
      </c>
      <c r="T2421" s="10">
        <f t="shared" si="151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42163.920046296291</v>
      </c>
      <c r="T2428" s="10">
        <f t="shared" si="151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42412.068668981476</v>
      </c>
      <c r="T2429" s="10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42040.968715277777</v>
      </c>
      <c r="T2434" s="10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IF(E2435=0,0,E2435/L2435)</f>
        <v>0</v>
      </c>
      <c r="Q2435" t="s">
        <v>8336</v>
      </c>
      <c r="R2435" t="s">
        <v>8337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42179.93604166666</v>
      </c>
      <c r="T2436" s="10">
        <f t="shared" si="155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42252.027615740735</v>
      </c>
      <c r="T2437" s="10">
        <f t="shared" si="155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42383.649456018517</v>
      </c>
      <c r="T2442" s="10">
        <f t="shared" si="155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42052.416990740734</v>
      </c>
      <c r="T2444" s="10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42769.951481481476</v>
      </c>
      <c r="T2456" s="10">
        <f t="shared" si="155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41173.904178240737</v>
      </c>
      <c r="T2470" s="10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40310.037673611114</v>
      </c>
      <c r="T2477" s="10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41022.977731481478</v>
      </c>
      <c r="T2492" s="10">
        <f t="shared" si="155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41022.395185185182</v>
      </c>
      <c r="T2496" s="10">
        <f t="shared" si="155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41327.746435185189</v>
      </c>
      <c r="T2498" s="10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IF(E2499=0,0,E2499/L2499)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41226.398576388885</v>
      </c>
      <c r="T2501" s="10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41053.522858796299</v>
      </c>
      <c r="T2502" s="10">
        <f t="shared" si="15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42244.526666666665</v>
      </c>
      <c r="T2503" s="10">
        <f t="shared" si="15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42078.747361111105</v>
      </c>
      <c r="T2512" s="10">
        <f t="shared" si="15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41058.594571759262</v>
      </c>
      <c r="T2527" s="10">
        <f t="shared" si="15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40127.450370370374</v>
      </c>
      <c r="T2536" s="10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41483.199282407404</v>
      </c>
      <c r="T2543" s="10">
        <f t="shared" si="15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</v>
      </c>
      <c r="T2547" s="10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41524.608553240738</v>
      </c>
      <c r="T2548" s="10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42618.375428240746</v>
      </c>
      <c r="T2550" s="10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41112.949155092596</v>
      </c>
      <c r="T2555" s="10">
        <f t="shared" si="15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42093.610023148154</v>
      </c>
      <c r="T2560" s="10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42039.701087962967</v>
      </c>
      <c r="T2562" s="10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IF(E2563=0,0,E2563/L2563)</f>
        <v>0</v>
      </c>
      <c r="Q2563" t="s">
        <v>8336</v>
      </c>
      <c r="R2563" t="s">
        <v>8337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41985.858726851846</v>
      </c>
      <c r="T2577" s="10">
        <f t="shared" si="16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42237.772905092599</v>
      </c>
      <c r="T2580" s="10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42139.923252314817</v>
      </c>
      <c r="T2586" s="10">
        <f t="shared" si="16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42089.59520833334</v>
      </c>
      <c r="T2595" s="10">
        <f t="shared" si="16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41150.652187499996</v>
      </c>
      <c r="T2603" s="10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41726.462754629632</v>
      </c>
      <c r="T2608" s="10">
        <f t="shared" si="16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</v>
      </c>
      <c r="T2623" s="10">
        <f t="shared" si="16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41144.17155092593</v>
      </c>
      <c r="T2626" s="10">
        <f t="shared" si="16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IF(E2627=0,0,E2627/L2627)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42612.406493055561</v>
      </c>
      <c r="T2636" s="10">
        <f t="shared" si="167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42689.332349537035</v>
      </c>
      <c r="T2645" s="10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42327.555659722217</v>
      </c>
      <c r="T2653" s="10">
        <f t="shared" si="167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42055.350995370376</v>
      </c>
      <c r="T2656" s="10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42767.438518518517</v>
      </c>
      <c r="T2658" s="10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42551.634189814817</v>
      </c>
      <c r="T2660" s="10">
        <f t="shared" si="167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42081.819560185191</v>
      </c>
      <c r="T2661" s="10">
        <f t="shared" si="167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42275.338715277772</v>
      </c>
      <c r="T2670" s="10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42318.785833333335</v>
      </c>
      <c r="T2671" s="10">
        <f t="shared" si="167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41962.499027777783</v>
      </c>
      <c r="T2673" s="10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41792.779432870368</v>
      </c>
      <c r="T2679" s="10">
        <f t="shared" si="167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41820.664641203701</v>
      </c>
      <c r="T2686" s="10">
        <f t="shared" si="167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42027.868865740747</v>
      </c>
      <c r="T2690" s="10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IF(E2691=0,0,E2691/L2691)</f>
        <v>1</v>
      </c>
      <c r="Q2691" t="s">
        <v>8336</v>
      </c>
      <c r="R2691" t="s">
        <v>8337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41870.62467592593</v>
      </c>
      <c r="T2702" s="10">
        <f t="shared" si="171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41780.495254629634</v>
      </c>
      <c r="T2713" s="10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41934.664918981485</v>
      </c>
      <c r="T2719" s="10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42655.215891203698</v>
      </c>
      <c r="T2722" s="10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41044.39811342593</v>
      </c>
      <c r="T2749" s="10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41078.649826388886</v>
      </c>
      <c r="T2752" s="10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41747.637060185189</v>
      </c>
      <c r="T2753" s="10">
        <f t="shared" si="171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40855.515092592592</v>
      </c>
      <c r="T2754" s="10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IF(E2755=0,0,E2755/L2755)</f>
        <v>47.5</v>
      </c>
      <c r="Q2755" t="s">
        <v>8322</v>
      </c>
      <c r="R2755" t="s">
        <v>8358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41863.386006944449</v>
      </c>
      <c r="T2756" s="10">
        <f t="shared" si="175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41620.65047453704</v>
      </c>
      <c r="T2758" s="10">
        <f t="shared" si="175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40736.418032407404</v>
      </c>
      <c r="T2768" s="10">
        <f t="shared" si="175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41745.576273148145</v>
      </c>
      <c r="T2771" s="10">
        <f t="shared" si="175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42550.451886574068</v>
      </c>
      <c r="T2790" s="10">
        <f t="shared" si="175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42188.217499999999</v>
      </c>
      <c r="T2818" s="10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IF(E2819=0,0,E2819/L2819)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42291.489548611105</v>
      </c>
      <c r="T2843" s="10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41784.702488425923</v>
      </c>
      <c r="T2844" s="10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42480.550648148142</v>
      </c>
      <c r="T2862" s="10">
        <f t="shared" si="17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42672.705138888887</v>
      </c>
      <c r="T2879" s="10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42192.655694444446</v>
      </c>
      <c r="T2882" s="10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IF(E2883=0,0,E2883/L2883)</f>
        <v>0</v>
      </c>
      <c r="Q2883" t="s">
        <v>8317</v>
      </c>
      <c r="R2883" t="s">
        <v>8318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42444.627743055549</v>
      </c>
      <c r="T2909" s="10">
        <f t="shared" si="18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42499.481701388882</v>
      </c>
      <c r="T2910" s="10">
        <f t="shared" si="18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41863.334120370368</v>
      </c>
      <c r="T2927" s="10">
        <f t="shared" si="18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42132.6643287037</v>
      </c>
      <c r="T2946" s="10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IF(E2947=0,0,E2947/L2947)</f>
        <v>0</v>
      </c>
      <c r="Q2947" t="s">
        <v>8317</v>
      </c>
      <c r="R2947" t="s">
        <v>8357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42654.723703703698</v>
      </c>
      <c r="T2987" s="10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42511.112048611118</v>
      </c>
      <c r="T2990" s="10">
        <f t="shared" si="187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42090.662500000006</v>
      </c>
      <c r="T2998" s="10">
        <f t="shared" si="187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41957.506840277783</v>
      </c>
      <c r="T3008" s="10">
        <f t="shared" si="187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42359.962025462963</v>
      </c>
      <c r="T3010" s="10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IF(E3011=0,0,E3011/L3011)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41919.873611111114</v>
      </c>
      <c r="T3016" s="10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42163.04833333334</v>
      </c>
      <c r="T3020" s="10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42121.425763888896</v>
      </c>
      <c r="T3025" s="10">
        <f t="shared" si="191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41975.651180555549</v>
      </c>
      <c r="T3050" s="10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42744.166030092587</v>
      </c>
      <c r="T3053" s="10">
        <f t="shared" si="191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42630.672893518517</v>
      </c>
      <c r="T3065" s="10">
        <f t="shared" si="191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42658.440532407403</v>
      </c>
      <c r="T3074" s="10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IF(E3075=0,0,E3075/L3075)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42409.321284722217</v>
      </c>
      <c r="T3076" s="10">
        <f t="shared" si="195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42550.852314814809</v>
      </c>
      <c r="T3077" s="10">
        <f t="shared" si="195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42246.633784722217</v>
      </c>
      <c r="T3087" s="10">
        <f t="shared" si="195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41760.659039351849</v>
      </c>
      <c r="T3095" s="10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42241.179120370376</v>
      </c>
      <c r="T3108" s="10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42128.564247685179</v>
      </c>
      <c r="T3109" s="10">
        <f t="shared" si="195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41885.345138888886</v>
      </c>
      <c r="T3113" s="10">
        <f t="shared" si="195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42509.124537037031</v>
      </c>
      <c r="T3119" s="10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42435.692083333335</v>
      </c>
      <c r="T3122" s="10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42426.76807870371</v>
      </c>
      <c r="T3128" s="10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42800.470127314817</v>
      </c>
      <c r="T3136" s="10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42789.212430555555</v>
      </c>
      <c r="T3138" s="10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IF(E3139=0,0,E3139/L3139)</f>
        <v>50</v>
      </c>
      <c r="Q3139" t="s">
        <v>8317</v>
      </c>
      <c r="R3139" t="s">
        <v>8318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41909.719386574077</v>
      </c>
      <c r="T3149" s="10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41447.589722222219</v>
      </c>
      <c r="T3160" s="10">
        <f t="shared" si="1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41766.55572916667</v>
      </c>
      <c r="T3166" s="10">
        <f t="shared" si="1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41878.628379629627</v>
      </c>
      <c r="T3175" s="10">
        <f t="shared" si="1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41858.511782407404</v>
      </c>
      <c r="T3201" s="10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42460.070613425924</v>
      </c>
      <c r="T3202" s="10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IF(E3203=0,0,E3203/L3203)</f>
        <v>12.5</v>
      </c>
      <c r="Q3203" t="s">
        <v>8317</v>
      </c>
      <c r="R3203" t="s">
        <v>8359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41778.387245370373</v>
      </c>
      <c r="T3211" s="10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41834.336574074077</v>
      </c>
      <c r="T3213" s="10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42206.585370370376</v>
      </c>
      <c r="T3225" s="10">
        <f t="shared" si="203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41897.918125000004</v>
      </c>
      <c r="T3232" s="10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42016.550208333334</v>
      </c>
      <c r="T3266" s="10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IF(E3267=0,0,E3267/L3267)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42136.286134259266</v>
      </c>
      <c r="T3268" s="10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42137.145798611105</v>
      </c>
      <c r="T3271" s="10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41931.432939814818</v>
      </c>
      <c r="T3279" s="10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42430.852534722217</v>
      </c>
      <c r="T3281" s="10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42538.48583333334</v>
      </c>
      <c r="T3303" s="10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42466.053715277783</v>
      </c>
      <c r="T3317" s="10">
        <f t="shared" si="207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42498.789629629624</v>
      </c>
      <c r="T3319" s="10">
        <f t="shared" si="207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41822.32503472222</v>
      </c>
      <c r="T3330" s="10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IF(E3331=0,0,E3331/L3331)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42437.148680555561</v>
      </c>
      <c r="T3338" s="10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42062.046412037031</v>
      </c>
      <c r="T3344" s="10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42320.851759259262</v>
      </c>
      <c r="T3367" s="10">
        <f t="shared" si="211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42053.482627314821</v>
      </c>
      <c r="T3379" s="10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</v>
      </c>
      <c r="T3382" s="10">
        <f t="shared" si="211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41947.512592592589</v>
      </c>
      <c r="T3389" s="10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41815.524826388886</v>
      </c>
      <c r="T3392" s="10">
        <f t="shared" si="211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42446.595543981486</v>
      </c>
      <c r="T3394" s="10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IF(E3395=0,0,E3395/L3395)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42140.462314814817</v>
      </c>
      <c r="T3397" s="10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</v>
      </c>
      <c r="T3398" s="10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41941.50203703704</v>
      </c>
      <c r="T3400" s="10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42544.564328703709</v>
      </c>
      <c r="T3411" s="10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41775.813136574077</v>
      </c>
      <c r="T3435" s="10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41800.130428240744</v>
      </c>
      <c r="T3436" s="10">
        <f t="shared" si="215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42100.677858796291</v>
      </c>
      <c r="T3440" s="10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42124.591111111105</v>
      </c>
      <c r="T3444" s="10">
        <f t="shared" si="215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41820.955636574072</v>
      </c>
      <c r="T3458" s="10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IF(E3459=0,0,E3459/L3459)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41852.277222222219</v>
      </c>
      <c r="T3462" s="10">
        <f t="shared" si="21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42605.515381944439</v>
      </c>
      <c r="T3470" s="10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41841.570486111108</v>
      </c>
      <c r="T3473" s="10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42053.666921296302</v>
      </c>
      <c r="T3480" s="10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41781.605092592588</v>
      </c>
      <c r="T3481" s="10">
        <f t="shared" si="21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</v>
      </c>
      <c r="T3483" s="10">
        <f t="shared" si="21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41915.512835648151</v>
      </c>
      <c r="T3497" s="10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42511.491944444439</v>
      </c>
      <c r="T3499" s="10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</v>
      </c>
      <c r="T3502" s="10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41794.567523148151</v>
      </c>
      <c r="T3519" s="10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42227.574212962965</v>
      </c>
      <c r="T3522" s="10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IF(E3523=0,0,E3523/L3523)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42248.390162037031</v>
      </c>
      <c r="T3537" s="10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41923.104351851849</v>
      </c>
      <c r="T3539" s="10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42115.639652777783</v>
      </c>
      <c r="T3562" s="10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42236.373252314821</v>
      </c>
      <c r="T3566" s="10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41976.081979166673</v>
      </c>
      <c r="T3572" s="10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41926.692685185182</v>
      </c>
      <c r="T3576" s="10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42168.066481481481</v>
      </c>
      <c r="T3586" s="10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IF(E3587=0,0,E3587/L3587)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42506.459375000006</v>
      </c>
      <c r="T3610" s="10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42429.741724537031</v>
      </c>
      <c r="T3611" s="10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41789.476979166669</v>
      </c>
      <c r="T3614" s="10">
        <f t="shared" si="227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42660.882245370376</v>
      </c>
      <c r="T3621" s="10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42545.524189814809</v>
      </c>
      <c r="T3626" s="10">
        <f t="shared" si="227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42226.444780092599</v>
      </c>
      <c r="T3638" s="10">
        <f t="shared" si="227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41899.377071759263</v>
      </c>
      <c r="T3643" s="10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41887.042187500003</v>
      </c>
      <c r="T3650" s="10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IF(E3651=0,0,E3651/L3651)</f>
        <v>97.5</v>
      </c>
      <c r="Q3651" t="s">
        <v>8317</v>
      </c>
      <c r="R3651" t="s">
        <v>8318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42737.660138888896</v>
      </c>
      <c r="T3658" s="10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42499.379849537043</v>
      </c>
      <c r="T3659" s="10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42173.720127314817</v>
      </c>
      <c r="T3669" s="10">
        <f t="shared" si="231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41802.324282407404</v>
      </c>
      <c r="T3679" s="10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42627.204097222217</v>
      </c>
      <c r="T3682" s="10">
        <f t="shared" si="231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41940.348182870373</v>
      </c>
      <c r="T3692" s="10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41809.892199074071</v>
      </c>
      <c r="T3710" s="10">
        <f t="shared" si="231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42133.922071759262</v>
      </c>
      <c r="T3714" s="10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IF(E3715=0,0,E3715/L3715)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42118.306331018524</v>
      </c>
      <c r="T3716" s="10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41943.503032407411</v>
      </c>
      <c r="T3725" s="10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42465.241435185191</v>
      </c>
      <c r="T3726" s="10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42461.890868055561</v>
      </c>
      <c r="T3728" s="10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41831.447939814818</v>
      </c>
      <c r="T3747" s="10">
        <f t="shared" si="235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41747.221504629626</v>
      </c>
      <c r="T3760" s="10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42655.755173611105</v>
      </c>
      <c r="T3775" s="10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41814.117800925924</v>
      </c>
      <c r="T3778" s="10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IF(E3779=0,0,E3779/L3779)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42546.612233796302</v>
      </c>
      <c r="T3784" s="10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41831.472777777781</v>
      </c>
      <c r="T3800" s="10">
        <f t="shared" si="23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41963.622361111105</v>
      </c>
      <c r="T3835" s="10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42154.892638888887</v>
      </c>
      <c r="T3841" s="10">
        <f t="shared" si="23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42432.451724537037</v>
      </c>
      <c r="T3842" s="10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IF(E3843=0,0,E3843/L3843)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42248.377013888887</v>
      </c>
      <c r="T3847" s="10">
        <f t="shared" si="243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42128.181064814817</v>
      </c>
      <c r="T3860" s="10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41833.410995370366</v>
      </c>
      <c r="T3862" s="10">
        <f t="shared" si="243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41865.409780092588</v>
      </c>
      <c r="T3870" s="10">
        <f t="shared" si="243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41792.92219907407</v>
      </c>
      <c r="T3872" s="10">
        <f t="shared" si="243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41867.402280092596</v>
      </c>
      <c r="T3894" s="10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41843.525011574071</v>
      </c>
      <c r="T3901" s="10">
        <f t="shared" si="243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42317.576377314821</v>
      </c>
      <c r="T3903" s="10">
        <f t="shared" si="243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42094.979166666672</v>
      </c>
      <c r="T3906" s="10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IF(E3907=0,0,E3907/L3907)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42114.568935185183</v>
      </c>
      <c r="T3916" s="10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42221.406782407401</v>
      </c>
      <c r="T3937" s="10">
        <f t="shared" si="247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42151.655717592599</v>
      </c>
      <c r="T3940" s="10">
        <f t="shared" si="247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41829.075497685182</v>
      </c>
      <c r="T3950" s="10">
        <f t="shared" si="247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42513.726319444439</v>
      </c>
      <c r="T3959" s="10">
        <f t="shared" si="247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41816.700370370374</v>
      </c>
      <c r="T3960" s="10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42452.565659722226</v>
      </c>
      <c r="T3970" s="10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IF(E3971=0,0,E3971/L3971)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42447.613553240735</v>
      </c>
      <c r="T3972" s="10">
        <f t="shared" si="251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41920.713472222218</v>
      </c>
      <c r="T3986" s="10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</v>
      </c>
      <c r="T3998" s="10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42174.530821759254</v>
      </c>
      <c r="T4017" s="10">
        <f t="shared" si="251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41990.334108796291</v>
      </c>
      <c r="T4024" s="10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42408.749571759254</v>
      </c>
      <c r="T4025" s="10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42321.775115740747</v>
      </c>
      <c r="T4031" s="10">
        <f t="shared" si="251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42293.559212962966</v>
      </c>
      <c r="T4034" s="10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IF(E4035=0,0,E4035/L4035)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41903.632951388885</v>
      </c>
      <c r="T4037" s="10">
        <f t="shared" si="255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41804.687083333331</v>
      </c>
      <c r="T4038" s="10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42496.820775462969</v>
      </c>
      <c r="T4039" s="10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41869.548726851855</v>
      </c>
      <c r="T4040" s="10">
        <f t="shared" si="255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41761.560150462967</v>
      </c>
      <c r="T4053" s="10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42534.683321759265</v>
      </c>
      <c r="T4058" s="10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42078.09520833334</v>
      </c>
      <c r="T4075" s="10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41905.545706018522</v>
      </c>
      <c r="T4078" s="10">
        <f t="shared" si="255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42750.280312499999</v>
      </c>
      <c r="T4098" s="10">
        <f t="shared" si="255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IF(E4099=0,0,E4099/L4099)</f>
        <v>0</v>
      </c>
      <c r="Q4099" t="s">
        <v>8317</v>
      </c>
      <c r="R4099" t="s">
        <v>8318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42766.781678240746</v>
      </c>
      <c r="T4110" s="10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42512.376747685179</v>
      </c>
      <c r="T4112" s="10">
        <f t="shared" si="25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autoFilter ref="A1:T4115" xr:uid="{C57E035F-287F-4DEA-8EB1-725B3796BC51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0E608-78F1-4941-BAF3-FBFE2F999916}">
  <dimension ref="A1:F14"/>
  <sheetViews>
    <sheetView workbookViewId="0">
      <selection activeCell="D27" sqref="D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10" max="10" width="13.5703125" bestFit="1" customWidth="1"/>
    <col min="11" max="11" width="16.28515625" bestFit="1" customWidth="1"/>
    <col min="12" max="12" width="6.140625" bestFit="1" customWidth="1"/>
    <col min="13" max="13" width="4.28515625" bestFit="1" customWidth="1"/>
    <col min="14" max="14" width="10" bestFit="1" customWidth="1"/>
    <col min="15" max="15" width="7.28515625" bestFit="1" customWidth="1"/>
    <col min="16" max="1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8361</v>
      </c>
      <c r="B3" s="7" t="s">
        <v>8364</v>
      </c>
    </row>
    <row r="4" spans="1:6" x14ac:dyDescent="0.25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5">
      <c r="A5" s="9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9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9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9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9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9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9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9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9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BF653-0501-4BB2-8EFB-08EA555E5A2F}">
  <dimension ref="A1:F47"/>
  <sheetViews>
    <sheetView workbookViewId="0">
      <selection activeCell="X16" sqref="X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8361</v>
      </c>
      <c r="B4" s="7" t="s">
        <v>8364</v>
      </c>
    </row>
    <row r="5" spans="1:6" x14ac:dyDescent="0.25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9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9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9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9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9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9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9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9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9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9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9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9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9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9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9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FF9E9-F73A-4465-8CC0-24AED386FD7C}">
  <dimension ref="A1:F18"/>
  <sheetViews>
    <sheetView topLeftCell="A2" workbookViewId="0">
      <selection activeCell="O36" sqref="O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8360</v>
      </c>
    </row>
    <row r="2" spans="1:6" x14ac:dyDescent="0.25">
      <c r="A2" s="7" t="s">
        <v>8379</v>
      </c>
      <c r="B2" t="s">
        <v>8360</v>
      </c>
    </row>
    <row r="4" spans="1:6" x14ac:dyDescent="0.25">
      <c r="A4" s="7" t="s">
        <v>8361</v>
      </c>
      <c r="B4" s="7" t="s">
        <v>8364</v>
      </c>
    </row>
    <row r="5" spans="1:6" x14ac:dyDescent="0.25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11" t="s">
        <v>8373</v>
      </c>
      <c r="B6" s="8">
        <v>184</v>
      </c>
      <c r="C6" s="8">
        <v>148</v>
      </c>
      <c r="D6" s="8">
        <v>34</v>
      </c>
      <c r="E6" s="8">
        <v>2</v>
      </c>
      <c r="F6" s="8">
        <v>368</v>
      </c>
    </row>
    <row r="7" spans="1:6" x14ac:dyDescent="0.25">
      <c r="A7" s="11" t="s">
        <v>8374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1" t="s">
        <v>8375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25">
      <c r="A9" s="11" t="s">
        <v>8376</v>
      </c>
      <c r="B9" s="8">
        <v>193</v>
      </c>
      <c r="C9" s="8">
        <v>102</v>
      </c>
      <c r="D9" s="8">
        <v>27</v>
      </c>
      <c r="E9" s="8"/>
      <c r="F9" s="8">
        <v>322</v>
      </c>
    </row>
    <row r="10" spans="1:6" x14ac:dyDescent="0.25">
      <c r="A10" s="11" t="s">
        <v>8367</v>
      </c>
      <c r="B10" s="8">
        <v>232</v>
      </c>
      <c r="C10" s="8">
        <v>126</v>
      </c>
      <c r="D10" s="8">
        <v>26</v>
      </c>
      <c r="E10" s="8"/>
      <c r="F10" s="8">
        <v>384</v>
      </c>
    </row>
    <row r="11" spans="1:6" x14ac:dyDescent="0.25">
      <c r="A11" s="11" t="s">
        <v>8377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5">
      <c r="A12" s="11" t="s">
        <v>8368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25">
      <c r="A13" s="11" t="s">
        <v>8369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25">
      <c r="A14" s="11" t="s">
        <v>8370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25">
      <c r="A15" s="11" t="s">
        <v>8371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25">
      <c r="A16" s="11" t="s">
        <v>8372</v>
      </c>
      <c r="B16" s="8">
        <v>180</v>
      </c>
      <c r="C16" s="8">
        <v>114</v>
      </c>
      <c r="D16" s="8">
        <v>37</v>
      </c>
      <c r="E16" s="8"/>
      <c r="F16" s="8">
        <v>331</v>
      </c>
    </row>
    <row r="17" spans="1:6" x14ac:dyDescent="0.25">
      <c r="A17" s="11" t="s">
        <v>8378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25">
      <c r="A18" s="11" t="s">
        <v>8363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CE2B0-1C05-4A38-B109-BB77500660EB}">
  <dimension ref="A3:I16"/>
  <sheetViews>
    <sheetView topLeftCell="A4" workbookViewId="0">
      <selection activeCell="L25" sqref="L25"/>
    </sheetView>
  </sheetViews>
  <sheetFormatPr defaultRowHeight="15" x14ac:dyDescent="0.25"/>
  <cols>
    <col min="1" max="1" width="18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3" spans="1:9" x14ac:dyDescent="0.25">
      <c r="A3" t="s">
        <v>8391</v>
      </c>
      <c r="B3" t="s">
        <v>8392</v>
      </c>
      <c r="C3" t="s">
        <v>8393</v>
      </c>
      <c r="D3" t="s">
        <v>8394</v>
      </c>
      <c r="E3" t="s">
        <v>8395</v>
      </c>
      <c r="F3" t="s">
        <v>8396</v>
      </c>
      <c r="G3" t="s">
        <v>8397</v>
      </c>
      <c r="H3" t="s">
        <v>8398</v>
      </c>
    </row>
    <row r="4" spans="1:9" x14ac:dyDescent="0.25">
      <c r="A4" s="12" t="s">
        <v>8380</v>
      </c>
      <c r="B4">
        <f>COUNTIFS('Raw Data'!$F:$F,"successful",'Raw Data'!$D:$D,"&lt;1000")</f>
        <v>322</v>
      </c>
      <c r="C4">
        <f>COUNTIFS('Raw Data'!$F:$F,"failed",'Raw Data'!$D:$D,"&lt;1000")</f>
        <v>113</v>
      </c>
      <c r="D4">
        <f>COUNTIFS('Raw Data'!$F:$F,"canceled",'Raw Data'!$D:$D,"&lt;1000")</f>
        <v>18</v>
      </c>
      <c r="E4">
        <f>SUM(B4:D4)</f>
        <v>453</v>
      </c>
      <c r="F4" s="5">
        <f>B4/$E4</f>
        <v>0.71081677704194257</v>
      </c>
      <c r="G4" s="5">
        <f>C4/$E4</f>
        <v>0.24944812362030905</v>
      </c>
      <c r="H4" s="5">
        <f>D4/$E4</f>
        <v>3.9735099337748346E-2</v>
      </c>
      <c r="I4" s="13"/>
    </row>
    <row r="5" spans="1:9" x14ac:dyDescent="0.25">
      <c r="A5" s="12" t="s">
        <v>8381</v>
      </c>
      <c r="B5">
        <f>COUNTIFS('Raw Data'!$F:$F,"successful",'Raw Data'!$D:$D,"&gt;=1000",'Raw Data'!$D:$D,"&lt;=4999")</f>
        <v>932</v>
      </c>
      <c r="C5">
        <f>COUNTIFS('Raw Data'!$F:$F,"failed",'Raw Data'!$D:$D,"&gt;=1000",'Raw Data'!$D:$D,"&lt;=4999")</f>
        <v>420</v>
      </c>
      <c r="D5">
        <f>COUNTIFS('Raw Data'!$F:$F,"canceled",'Raw Data'!$D:$D,"&gt;=1000",'Raw Data'!$D:$D,"&lt;=4999")</f>
        <v>60</v>
      </c>
      <c r="E5">
        <f t="shared" ref="E5:E15" si="0">SUM(B5:D5)</f>
        <v>1412</v>
      </c>
      <c r="F5" s="5">
        <f t="shared" ref="F5:H15" si="1">B5/$E5</f>
        <v>0.66005665722379603</v>
      </c>
      <c r="G5" s="5">
        <f t="shared" si="1"/>
        <v>0.29745042492917845</v>
      </c>
      <c r="H5" s="5">
        <f t="shared" si="1"/>
        <v>4.2492917847025496E-2</v>
      </c>
      <c r="I5" s="13"/>
    </row>
    <row r="6" spans="1:9" x14ac:dyDescent="0.25">
      <c r="A6" s="12" t="s">
        <v>8382</v>
      </c>
      <c r="B6">
        <f>COUNTIFS('Raw Data'!$F:$F,"successful",'Raw Data'!$D:$D,"&gt;=5000",'Raw Data'!$D:$D,"&lt;=9999")</f>
        <v>381</v>
      </c>
      <c r="C6">
        <f>COUNTIFS('Raw Data'!$F:$F,"failed",'Raw Data'!$D:$D,"&gt;=5000",'Raw Data'!$D:$D,"&lt;=9999")</f>
        <v>283</v>
      </c>
      <c r="D6">
        <f>COUNTIFS('Raw Data'!$F:$F,"canceled",'Raw Data'!$D:$D,"&gt;=5000",'Raw Data'!$D:$D,"&lt;=9999")</f>
        <v>52</v>
      </c>
      <c r="E6">
        <f t="shared" si="0"/>
        <v>716</v>
      </c>
      <c r="F6" s="5">
        <f t="shared" si="1"/>
        <v>0.53212290502793291</v>
      </c>
      <c r="G6" s="5">
        <f t="shared" si="1"/>
        <v>0.39525139664804471</v>
      </c>
      <c r="H6" s="5">
        <f t="shared" si="1"/>
        <v>7.2625698324022353E-2</v>
      </c>
      <c r="I6" s="13"/>
    </row>
    <row r="7" spans="1:9" x14ac:dyDescent="0.25">
      <c r="A7" s="12" t="s">
        <v>8383</v>
      </c>
      <c r="B7">
        <f>COUNTIFS('Raw Data'!$F:$F,"successful",'Raw Data'!$D:$D,"&gt;=10000",'Raw Data'!$D:$D,"&lt;=14999")</f>
        <v>168</v>
      </c>
      <c r="C7">
        <f>COUNTIFS('Raw Data'!$F:$F,"failed",'Raw Data'!$D:$D,"&gt;=10000",'Raw Data'!$D:$D,"&lt;=14999")</f>
        <v>144</v>
      </c>
      <c r="D7">
        <f>COUNTIFS('Raw Data'!$F:$F,"canceled",'Raw Data'!$D:$D,"&gt;=10000",'Raw Data'!$D:$D,"&lt;=14999")</f>
        <v>40</v>
      </c>
      <c r="E7">
        <f t="shared" si="0"/>
        <v>352</v>
      </c>
      <c r="F7" s="5">
        <f t="shared" si="1"/>
        <v>0.47727272727272729</v>
      </c>
      <c r="G7" s="5">
        <f t="shared" si="1"/>
        <v>0.40909090909090912</v>
      </c>
      <c r="H7" s="5">
        <f t="shared" si="1"/>
        <v>0.11363636363636363</v>
      </c>
      <c r="I7" s="13"/>
    </row>
    <row r="8" spans="1:9" x14ac:dyDescent="0.25">
      <c r="A8" s="12" t="s">
        <v>8384</v>
      </c>
      <c r="B8">
        <f>COUNTIFS('Raw Data'!$F:$F,"successful",'Raw Data'!$D:$D,"&gt;=15000",'Raw Data'!$D:$D,"&lt;=19999")</f>
        <v>94</v>
      </c>
      <c r="C8">
        <f>COUNTIFS('Raw Data'!$F:$F,"failed",'Raw Data'!$D:$D,"&gt;=15000",'Raw Data'!$D:$D,"&lt;=19999")</f>
        <v>90</v>
      </c>
      <c r="D8">
        <f>COUNTIFS('Raw Data'!$F:$F,"canceled",'Raw Data'!$D:$D,"&gt;=15000",'Raw Data'!$D:$D,"&lt;=19999")</f>
        <v>17</v>
      </c>
      <c r="E8">
        <f t="shared" si="0"/>
        <v>201</v>
      </c>
      <c r="F8" s="5">
        <f t="shared" si="1"/>
        <v>0.46766169154228854</v>
      </c>
      <c r="G8" s="5">
        <f t="shared" si="1"/>
        <v>0.44776119402985076</v>
      </c>
      <c r="H8" s="5">
        <f t="shared" si="1"/>
        <v>8.45771144278607E-2</v>
      </c>
      <c r="I8" s="13"/>
    </row>
    <row r="9" spans="1:9" x14ac:dyDescent="0.25">
      <c r="A9" s="12" t="s">
        <v>8385</v>
      </c>
      <c r="B9">
        <f>COUNTIFS('Raw Data'!$F:$F,"successful",'Raw Data'!$D:$D,"&gt;=20000",'Raw Data'!$D:$D,"&lt;=24999")</f>
        <v>62</v>
      </c>
      <c r="C9">
        <f>COUNTIFS('Raw Data'!$F:$F,"failed",'Raw Data'!$D:$D,"&gt;=20000",'Raw Data'!$D:$D,"&lt;=24999")</f>
        <v>72</v>
      </c>
      <c r="D9">
        <f>COUNTIFS('Raw Data'!$F:$F,"canceled",'Raw Data'!$D:$D,"&gt;=20000",'Raw Data'!$D:$D,"&lt;=24999")</f>
        <v>14</v>
      </c>
      <c r="E9">
        <f t="shared" si="0"/>
        <v>148</v>
      </c>
      <c r="F9" s="5">
        <f t="shared" si="1"/>
        <v>0.41891891891891891</v>
      </c>
      <c r="G9" s="5">
        <f t="shared" si="1"/>
        <v>0.48648648648648651</v>
      </c>
      <c r="H9" s="5">
        <f t="shared" si="1"/>
        <v>9.45945945945946E-2</v>
      </c>
      <c r="I9" s="13"/>
    </row>
    <row r="10" spans="1:9" x14ac:dyDescent="0.25">
      <c r="A10" s="12" t="s">
        <v>8386</v>
      </c>
      <c r="B10">
        <f>COUNTIFS('Raw Data'!$F:$F,"successful",'Raw Data'!$D:$D,"&gt;=25000",'Raw Data'!$D:$D,"&lt;=29999")</f>
        <v>55</v>
      </c>
      <c r="C10">
        <f>COUNTIFS('Raw Data'!$F:$F,"failed",'Raw Data'!$D:$D,"&gt;=25000",'Raw Data'!$D:$D,"&lt;=29999")</f>
        <v>64</v>
      </c>
      <c r="D10">
        <f>COUNTIFS('Raw Data'!$F:$F,"canceled",'Raw Data'!$D:$D,"&gt;=25000",'Raw Data'!$D:$D,"&lt;=29999")</f>
        <v>18</v>
      </c>
      <c r="E10">
        <f t="shared" si="0"/>
        <v>137</v>
      </c>
      <c r="F10" s="5">
        <f t="shared" si="1"/>
        <v>0.40145985401459855</v>
      </c>
      <c r="G10" s="5">
        <f t="shared" si="1"/>
        <v>0.46715328467153283</v>
      </c>
      <c r="H10" s="5">
        <f t="shared" si="1"/>
        <v>0.13138686131386862</v>
      </c>
      <c r="I10" s="13"/>
    </row>
    <row r="11" spans="1:9" x14ac:dyDescent="0.25">
      <c r="A11" s="12" t="s">
        <v>8387</v>
      </c>
      <c r="B11">
        <f>COUNTIFS('Raw Data'!$F:$F,"successful",'Raw Data'!$D:$D,"&gt;=30000",'Raw Data'!$D:$D,"&lt;=34999")</f>
        <v>32</v>
      </c>
      <c r="C11">
        <f>COUNTIFS('Raw Data'!$F:$F,"failed",'Raw Data'!$D:$D,"&gt;=30000",'Raw Data'!$D:$D,"&lt;=34999")</f>
        <v>37</v>
      </c>
      <c r="D11">
        <f>COUNTIFS('Raw Data'!$F:$F,"canceled",'Raw Data'!$D:$D,"&gt;=30000",'Raw Data'!$D:$D,"&lt;=34999")</f>
        <v>13</v>
      </c>
      <c r="E11">
        <f t="shared" si="0"/>
        <v>82</v>
      </c>
      <c r="F11" s="5">
        <f t="shared" si="1"/>
        <v>0.3902439024390244</v>
      </c>
      <c r="G11" s="5">
        <f t="shared" si="1"/>
        <v>0.45121951219512196</v>
      </c>
      <c r="H11" s="5">
        <f t="shared" si="1"/>
        <v>0.15853658536585366</v>
      </c>
      <c r="I11" s="13"/>
    </row>
    <row r="12" spans="1:9" x14ac:dyDescent="0.25">
      <c r="A12" s="12" t="s">
        <v>8388</v>
      </c>
      <c r="B12">
        <f>COUNTIFS('Raw Data'!$F:$F,"successful",'Raw Data'!$D:$D,"&gt;=35000",'Raw Data'!$D:$D,"&lt;=39999")</f>
        <v>26</v>
      </c>
      <c r="C12">
        <f>COUNTIFS('Raw Data'!$F:$F,"failed",'Raw Data'!$D:$D,"&gt;=35000",'Raw Data'!$D:$D,"&lt;=39999")</f>
        <v>22</v>
      </c>
      <c r="D12">
        <f>COUNTIFS('Raw Data'!$F:$F,"canceled",'Raw Data'!$D:$D,"&gt;=35000",'Raw Data'!$D:$D,"&lt;=39999")</f>
        <v>7</v>
      </c>
      <c r="E12">
        <f t="shared" si="0"/>
        <v>55</v>
      </c>
      <c r="F12" s="5">
        <f t="shared" si="1"/>
        <v>0.47272727272727272</v>
      </c>
      <c r="G12" s="5">
        <f t="shared" si="1"/>
        <v>0.4</v>
      </c>
      <c r="H12" s="5">
        <f t="shared" si="1"/>
        <v>0.12727272727272726</v>
      </c>
      <c r="I12" s="13"/>
    </row>
    <row r="13" spans="1:9" x14ac:dyDescent="0.25">
      <c r="A13" s="12" t="s">
        <v>8389</v>
      </c>
      <c r="B13">
        <f>COUNTIFS('Raw Data'!$F:$F,"successful",'Raw Data'!$D:$D,"&gt;=40000",'Raw Data'!$D:$D,"&lt;=44999")</f>
        <v>21</v>
      </c>
      <c r="C13">
        <f>COUNTIFS('Raw Data'!$F:$F,"failed",'Raw Data'!$D:$D,"&gt;=40000",'Raw Data'!$D:$D,"&lt;=44999")</f>
        <v>16</v>
      </c>
      <c r="D13">
        <f>COUNTIFS('Raw Data'!$F:$F,"canceled",'Raw Data'!$D:$D,"&gt;=40000",'Raw Data'!$D:$D,"&lt;=44999")</f>
        <v>6</v>
      </c>
      <c r="E13">
        <f t="shared" si="0"/>
        <v>43</v>
      </c>
      <c r="F13" s="5">
        <f t="shared" si="1"/>
        <v>0.48837209302325579</v>
      </c>
      <c r="G13" s="5">
        <f t="shared" si="1"/>
        <v>0.37209302325581395</v>
      </c>
      <c r="H13" s="5">
        <f t="shared" si="1"/>
        <v>0.13953488372093023</v>
      </c>
      <c r="I13" s="13"/>
    </row>
    <row r="14" spans="1:9" x14ac:dyDescent="0.25">
      <c r="A14" s="12" t="s">
        <v>8390</v>
      </c>
      <c r="B14">
        <f>COUNTIFS('Raw Data'!$F:$F,"successful",'Raw Data'!$D:$D,"&gt;=45000",'Raw Data'!$D:$D,"&lt;=49999")</f>
        <v>6</v>
      </c>
      <c r="C14">
        <f>COUNTIFS('Raw Data'!$F:$F,"failed",'Raw Data'!$D:$D,"&gt;=45000",'Raw Data'!$D:$D,"&lt;=49999")</f>
        <v>11</v>
      </c>
      <c r="D14">
        <f>COUNTIFS('Raw Data'!$F:$F,"canceled",'Raw Data'!$D:$D,"&gt;=45000",'Raw Data'!$D:$D,"&lt;=49999")</f>
        <v>4</v>
      </c>
      <c r="E14">
        <f t="shared" si="0"/>
        <v>21</v>
      </c>
      <c r="F14" s="5">
        <f t="shared" si="1"/>
        <v>0.2857142857142857</v>
      </c>
      <c r="G14" s="5">
        <f t="shared" si="1"/>
        <v>0.52380952380952384</v>
      </c>
      <c r="H14" s="5">
        <f t="shared" si="1"/>
        <v>0.19047619047619047</v>
      </c>
      <c r="I14" s="13"/>
    </row>
    <row r="15" spans="1:9" x14ac:dyDescent="0.25">
      <c r="A15" s="12" t="s">
        <v>8400</v>
      </c>
      <c r="B15">
        <f>COUNTIFS('Raw Data'!$F:$F,"successful",'Raw Data'!$D:$D,"&gt;=50000")</f>
        <v>86</v>
      </c>
      <c r="C15">
        <f>COUNTIFS('Raw Data'!$F:$F,"failed",'Raw Data'!$D:$D,"&gt;=50000")</f>
        <v>258</v>
      </c>
      <c r="D15">
        <f>COUNTIFS('Raw Data'!$F:$F,"canceled",'Raw Data'!$D:$D,"&gt;=50000")</f>
        <v>100</v>
      </c>
      <c r="E15">
        <f t="shared" si="0"/>
        <v>444</v>
      </c>
      <c r="F15" s="5">
        <f t="shared" si="1"/>
        <v>0.19369369369369369</v>
      </c>
      <c r="G15" s="5">
        <f t="shared" si="1"/>
        <v>0.58108108108108103</v>
      </c>
      <c r="H15" s="5">
        <f t="shared" si="1"/>
        <v>0.22522522522522523</v>
      </c>
      <c r="I15" s="13"/>
    </row>
    <row r="16" spans="1:9" x14ac:dyDescent="0.25">
      <c r="A16" s="12" t="s">
        <v>8399</v>
      </c>
      <c r="B16">
        <f>SUM(B4:B15)</f>
        <v>2185</v>
      </c>
      <c r="C16">
        <f t="shared" ref="C16:E16" si="2">SUM(C4:C15)</f>
        <v>1530</v>
      </c>
      <c r="D16">
        <f t="shared" si="2"/>
        <v>349</v>
      </c>
      <c r="E16">
        <f t="shared" si="2"/>
        <v>4064</v>
      </c>
      <c r="F16" s="5">
        <f>B16/$E$16</f>
        <v>0.53764763779527558</v>
      </c>
      <c r="G16" s="5">
        <f t="shared" ref="G16:H16" si="3">C16/$E$16</f>
        <v>0.3764763779527559</v>
      </c>
      <c r="H16" s="5">
        <f t="shared" si="3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</vt:lpstr>
      <vt:lpstr>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2018-07-18T18:14:49Z</dcterms:modified>
</cp:coreProperties>
</file>