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b-my.sharepoint.com/personal/jeff_kessler_arb_ca_gov/Documents/Documents/GitHub/CATS/scenarios/Default/"/>
    </mc:Choice>
  </mc:AlternateContent>
  <xr:revisionPtr revIDLastSave="714" documentId="8_{A3DFAD47-63BB-4E53-81DE-5482A031C21C}" xr6:coauthVersionLast="46" xr6:coauthVersionMax="46" xr10:uidLastSave="{39F6AD6E-DA25-4CC0-BDB3-0CB3C6DE7C60}"/>
  <bookViews>
    <workbookView xWindow="1125" yWindow="1125" windowWidth="21990" windowHeight="13170" firstSheet="2" activeTab="6" xr2:uid="{2932DA36-A4AC-4E54-8917-AC385A413919}"/>
  </bookViews>
  <sheets>
    <sheet name="Energy Demand" sheetId="7" r:id="rId1"/>
    <sheet name="Defined Supply" sheetId="10" r:id="rId2"/>
    <sheet name="Fuel Production" sheetId="4" r:id="rId3"/>
    <sheet name="Production Limits" sheetId="11" r:id="rId4"/>
    <sheet name="Additional Credits" sheetId="9" r:id="rId5"/>
    <sheet name="LCFS Benchmark" sheetId="5" r:id="rId6"/>
    <sheet name="Blend Requirements" sheetId="12" r:id="rId7"/>
    <sheet name="Feedstock" sheetId="2" r:id="rId8"/>
    <sheet name="Credit Type Limits" sheetId="8" r:id="rId9"/>
  </sheets>
  <definedNames>
    <definedName name="solver_eng" localSheetId="2" hidden="1">1</definedName>
    <definedName name="solver_neg" localSheetId="2" hidden="1">1</definedName>
    <definedName name="solver_num" localSheetId="2" hidden="1">0</definedName>
    <definedName name="solver_opt" localSheetId="2" hidden="1">'Fuel Production'!$F$20</definedName>
    <definedName name="solver_typ" localSheetId="2" hidden="1">1</definedName>
    <definedName name="solver_val" localSheetId="2" hidden="1">0</definedName>
    <definedName name="solver_ver" localSheetId="2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7" l="1"/>
  <c r="C3" i="7"/>
  <c r="C2" i="7"/>
  <c r="O10" i="4"/>
  <c r="O9" i="4"/>
  <c r="AG3" i="2" l="1"/>
  <c r="AH3" i="2" s="1"/>
  <c r="AI3" i="2" s="1"/>
  <c r="AJ3" i="2" s="1"/>
  <c r="AK3" i="2" s="1"/>
  <c r="AL3" i="2" s="1"/>
  <c r="AM3" i="2" s="1"/>
  <c r="AN3" i="2" s="1"/>
  <c r="AO3" i="2" s="1"/>
  <c r="AP3" i="2" s="1"/>
  <c r="AQ3" i="2" s="1"/>
  <c r="AR3" i="2" s="1"/>
  <c r="AS3" i="2" s="1"/>
  <c r="AT3" i="2" s="1"/>
  <c r="AU3" i="2" s="1"/>
  <c r="AV3" i="2" s="1"/>
  <c r="AW3" i="2" s="1"/>
  <c r="AX3" i="2" s="1"/>
  <c r="AY3" i="2" s="1"/>
  <c r="AZ3" i="2" s="1"/>
  <c r="BA3" i="2" s="1"/>
  <c r="BB3" i="2" s="1"/>
  <c r="BC3" i="2" s="1"/>
  <c r="BD3" i="2" s="1"/>
  <c r="BE3" i="2" s="1"/>
  <c r="BF3" i="2" s="1"/>
  <c r="BG3" i="2" s="1"/>
  <c r="BH3" i="2" s="1"/>
  <c r="BI3" i="2" s="1"/>
  <c r="BJ3" i="2" s="1"/>
  <c r="BK3" i="2" s="1"/>
  <c r="J3" i="4"/>
  <c r="O8" i="4"/>
  <c r="C25" i="11"/>
  <c r="C26" i="11"/>
  <c r="C27" i="11"/>
  <c r="C28" i="11"/>
  <c r="C29" i="11"/>
  <c r="C30" i="11"/>
  <c r="C31" i="11"/>
  <c r="C32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3" i="11"/>
  <c r="J7" i="4"/>
  <c r="BK2" i="2" l="1"/>
  <c r="J2" i="4"/>
  <c r="O6" i="4" l="1"/>
  <c r="J6" i="4"/>
  <c r="N7" i="2"/>
  <c r="O5" i="4"/>
  <c r="O4" i="4"/>
  <c r="O7" i="4" s="1"/>
  <c r="C9" i="5" l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8" i="5"/>
  <c r="C6" i="7"/>
  <c r="A13" i="7"/>
  <c r="A16" i="7" s="1"/>
  <c r="A19" i="7" s="1"/>
  <c r="A22" i="7" s="1"/>
  <c r="A25" i="7" s="1"/>
  <c r="A28" i="7" s="1"/>
  <c r="A31" i="7" s="1"/>
  <c r="A34" i="7" s="1"/>
  <c r="A37" i="7" s="1"/>
  <c r="A40" i="7" s="1"/>
  <c r="A43" i="7" s="1"/>
  <c r="A46" i="7" s="1"/>
  <c r="A49" i="7" s="1"/>
  <c r="A52" i="7" s="1"/>
  <c r="A55" i="7" s="1"/>
  <c r="A58" i="7" s="1"/>
  <c r="A61" i="7" s="1"/>
  <c r="A64" i="7" s="1"/>
  <c r="A67" i="7" s="1"/>
  <c r="A70" i="7" s="1"/>
  <c r="A73" i="7" s="1"/>
  <c r="A76" i="7" s="1"/>
  <c r="A79" i="7" s="1"/>
  <c r="A82" i="7" s="1"/>
  <c r="A85" i="7" s="1"/>
  <c r="A88" i="7" s="1"/>
  <c r="A91" i="7" s="1"/>
  <c r="A94" i="7" s="1"/>
  <c r="C94" i="7" s="1"/>
  <c r="A10" i="7"/>
  <c r="C10" i="7" s="1"/>
  <c r="A9" i="7"/>
  <c r="A12" i="7" s="1"/>
  <c r="A8" i="7"/>
  <c r="C8" i="7" s="1"/>
  <c r="C31" i="7" l="1"/>
  <c r="C19" i="7"/>
  <c r="C91" i="7"/>
  <c r="C79" i="7"/>
  <c r="C67" i="7"/>
  <c r="C55" i="7"/>
  <c r="C43" i="7"/>
  <c r="C12" i="7"/>
  <c r="A15" i="7"/>
  <c r="C82" i="7"/>
  <c r="C58" i="7"/>
  <c r="C73" i="7"/>
  <c r="C25" i="7"/>
  <c r="C9" i="7"/>
  <c r="C49" i="7"/>
  <c r="A11" i="7"/>
  <c r="C88" i="7"/>
  <c r="C64" i="7"/>
  <c r="C40" i="7"/>
  <c r="C16" i="7"/>
  <c r="C70" i="7"/>
  <c r="C46" i="7"/>
  <c r="C22" i="7"/>
  <c r="C85" i="7"/>
  <c r="C61" i="7"/>
  <c r="C37" i="7"/>
  <c r="C13" i="7"/>
  <c r="C76" i="7"/>
  <c r="C52" i="7"/>
  <c r="C28" i="7"/>
  <c r="A14" i="7" l="1"/>
  <c r="C11" i="7"/>
  <c r="A18" i="7"/>
  <c r="C15" i="7"/>
  <c r="A21" i="7" l="1"/>
  <c r="C18" i="7"/>
  <c r="A17" i="7"/>
  <c r="C14" i="7"/>
  <c r="A24" i="7" l="1"/>
  <c r="C21" i="7"/>
  <c r="A20" i="7"/>
  <c r="C17" i="7"/>
  <c r="A27" i="7" l="1"/>
  <c r="C24" i="7"/>
  <c r="A23" i="7"/>
  <c r="C20" i="7"/>
  <c r="A30" i="7" l="1"/>
  <c r="C27" i="7"/>
  <c r="A26" i="7"/>
  <c r="C23" i="7"/>
  <c r="A33" i="7" l="1"/>
  <c r="C30" i="7"/>
  <c r="A29" i="7"/>
  <c r="C26" i="7"/>
  <c r="A36" i="7" l="1"/>
  <c r="C33" i="7"/>
  <c r="A32" i="7"/>
  <c r="A35" i="7" l="1"/>
  <c r="C32" i="7"/>
  <c r="A39" i="7"/>
  <c r="C36" i="7"/>
  <c r="A42" i="7" l="1"/>
  <c r="C39" i="7"/>
  <c r="A38" i="7"/>
  <c r="C35" i="7"/>
  <c r="A45" i="7" l="1"/>
  <c r="C42" i="7"/>
  <c r="A41" i="7"/>
  <c r="C38" i="7"/>
  <c r="A48" i="7" l="1"/>
  <c r="C45" i="7"/>
  <c r="A44" i="7"/>
  <c r="C41" i="7"/>
  <c r="A51" i="7" l="1"/>
  <c r="C48" i="7"/>
  <c r="A47" i="7"/>
  <c r="C44" i="7"/>
  <c r="A54" i="7" l="1"/>
  <c r="C51" i="7"/>
  <c r="A50" i="7"/>
  <c r="C47" i="7"/>
  <c r="A57" i="7" l="1"/>
  <c r="C54" i="7"/>
  <c r="A53" i="7"/>
  <c r="C50" i="7"/>
  <c r="A60" i="7" l="1"/>
  <c r="C57" i="7"/>
  <c r="A56" i="7"/>
  <c r="C53" i="7"/>
  <c r="A63" i="7" l="1"/>
  <c r="C60" i="7"/>
  <c r="A59" i="7"/>
  <c r="C56" i="7"/>
  <c r="A66" i="7" l="1"/>
  <c r="C63" i="7"/>
  <c r="A62" i="7"/>
  <c r="C59" i="7"/>
  <c r="A69" i="7" l="1"/>
  <c r="C66" i="7"/>
  <c r="A65" i="7"/>
  <c r="C62" i="7"/>
  <c r="A72" i="7" l="1"/>
  <c r="C69" i="7"/>
  <c r="A68" i="7"/>
  <c r="C65" i="7"/>
  <c r="A75" i="7" l="1"/>
  <c r="C72" i="7"/>
  <c r="A71" i="7"/>
  <c r="C68" i="7"/>
  <c r="A78" i="7" l="1"/>
  <c r="C75" i="7"/>
  <c r="A74" i="7"/>
  <c r="C71" i="7"/>
  <c r="A81" i="7" l="1"/>
  <c r="C78" i="7"/>
  <c r="A77" i="7"/>
  <c r="C74" i="7"/>
  <c r="A84" i="7" l="1"/>
  <c r="C81" i="7"/>
  <c r="A80" i="7"/>
  <c r="C77" i="7"/>
  <c r="A87" i="7" l="1"/>
  <c r="C84" i="7"/>
  <c r="A83" i="7"/>
  <c r="C80" i="7"/>
  <c r="A90" i="7" l="1"/>
  <c r="C87" i="7"/>
  <c r="A86" i="7"/>
  <c r="C83" i="7"/>
  <c r="A93" i="7" l="1"/>
  <c r="C93" i="7" s="1"/>
  <c r="C90" i="7"/>
  <c r="A89" i="7"/>
  <c r="C86" i="7"/>
  <c r="A92" i="7" l="1"/>
  <c r="C92" i="7" s="1"/>
  <c r="C89" i="7"/>
</calcChain>
</file>

<file path=xl/sharedStrings.xml><?xml version="1.0" encoding="utf-8"?>
<sst xmlns="http://schemas.openxmlformats.org/spreadsheetml/2006/main" count="317" uniqueCount="67">
  <si>
    <t>Feedstock</t>
  </si>
  <si>
    <t>Carbon Intensity</t>
  </si>
  <si>
    <t>Conversion Cost</t>
  </si>
  <si>
    <t>Exogenous Subsidy</t>
  </si>
  <si>
    <t>Fuel</t>
  </si>
  <si>
    <t>Fuel Pool</t>
  </si>
  <si>
    <t>Year</t>
  </si>
  <si>
    <t>Gasoline</t>
  </si>
  <si>
    <t>Credit Type</t>
  </si>
  <si>
    <t>Energy</t>
  </si>
  <si>
    <t>Standard</t>
  </si>
  <si>
    <t>Minimum</t>
  </si>
  <si>
    <t>Maximum</t>
  </si>
  <si>
    <t>Virgin Oil</t>
  </si>
  <si>
    <t>Waste Oil</t>
  </si>
  <si>
    <t>Dairy Gas</t>
  </si>
  <si>
    <t>Electricity</t>
  </si>
  <si>
    <t>Units</t>
  </si>
  <si>
    <t>$/ton</t>
  </si>
  <si>
    <t>$/MMBTU</t>
  </si>
  <si>
    <t>$/MWh</t>
  </si>
  <si>
    <t>Conversion Units</t>
  </si>
  <si>
    <t>Conversion Yield</t>
  </si>
  <si>
    <t>Quantity</t>
  </si>
  <si>
    <t>Maximum Volume</t>
  </si>
  <si>
    <t>Maximum YoY Percent Change</t>
  </si>
  <si>
    <t>Diesel</t>
  </si>
  <si>
    <t>CNG</t>
  </si>
  <si>
    <t>Renewable Diesel</t>
  </si>
  <si>
    <t>MJ/ton</t>
  </si>
  <si>
    <t>Default</t>
  </si>
  <si>
    <t>LCFS Benchmark</t>
  </si>
  <si>
    <t>Benchmark</t>
  </si>
  <si>
    <t>SomethingNew</t>
  </si>
  <si>
    <t>DieselBenchmark</t>
  </si>
  <si>
    <t>Notes</t>
  </si>
  <si>
    <t>Results Units</t>
  </si>
  <si>
    <t>Results Conversion</t>
  </si>
  <si>
    <t>million gallons</t>
  </si>
  <si>
    <t>Results Notes</t>
  </si>
  <si>
    <t>Oil</t>
  </si>
  <si>
    <t>$/MJ</t>
  </si>
  <si>
    <t>Units Notes</t>
  </si>
  <si>
    <t>Subsidy Unit Notes</t>
  </si>
  <si>
    <t>Produced Fuel</t>
  </si>
  <si>
    <t>Ethanol</t>
  </si>
  <si>
    <t>Minimum Percent Energy</t>
  </si>
  <si>
    <t>GasolineBenchmark</t>
  </si>
  <si>
    <t>MJ/mm gallon</t>
  </si>
  <si>
    <t>Corn</t>
  </si>
  <si>
    <t>Pipeline Dairy Gas</t>
  </si>
  <si>
    <t>MJ/MMBTU</t>
  </si>
  <si>
    <t>million DGE</t>
  </si>
  <si>
    <t>MJ/mm DGE</t>
  </si>
  <si>
    <t>LDV-e</t>
  </si>
  <si>
    <t>SOFC Dairy Gas</t>
  </si>
  <si>
    <t>1000 MWh</t>
  </si>
  <si>
    <t>MJ/GWh</t>
  </si>
  <si>
    <t>Maximum Percent Energy</t>
  </si>
  <si>
    <t>TestPolicy</t>
  </si>
  <si>
    <t>Policy Attribution</t>
  </si>
  <si>
    <t>MJ</t>
  </si>
  <si>
    <t>LDV-Grid</t>
  </si>
  <si>
    <t>MJ/MWh</t>
  </si>
  <si>
    <t>Natural Gas</t>
  </si>
  <si>
    <t>Demand Notes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</si>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</sst>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E+00"/>
    <numFmt numFmtId="165" formatCode="0.00000"/>
    <numFmt numFmtId="166" formatCode="0.0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Font="1"/>
    <xf numFmtId="14" fontId="0" fillId="0" borderId="0" xfId="0" applyNumberFormat="1"/>
    <xf numFmtId="11" fontId="0" fillId="0" borderId="0" xfId="0" applyNumberFormat="1"/>
    <xf numFmtId="10" fontId="0" fillId="0" borderId="0" xfId="2" applyNumberFormat="1" applyFont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9" fontId="0" fillId="0" borderId="0" xfId="0" applyNumberFormat="1"/>
    <xf numFmtId="10" fontId="0" fillId="0" borderId="0" xfId="0" applyNumberFormat="1"/>
    <xf numFmtId="165" fontId="0" fillId="0" borderId="0" xfId="0" applyNumberFormat="1"/>
    <xf numFmtId="166" fontId="0" fillId="0" borderId="0" xfId="0" applyNumberFormat="1"/>
    <xf numFmtId="1" fontId="0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0D1D8-9665-41BB-B668-2AA3A49D4671}">
  <dimension ref="A1:H95"/>
  <sheetViews>
    <sheetView workbookViewId="0">
      <selection activeCell="D20" sqref="D20"/>
    </sheetView>
  </sheetViews>
  <sheetFormatPr defaultRowHeight="15" x14ac:dyDescent="0.25"/>
  <cols>
    <col min="2" max="2" width="9.28515625" bestFit="1" customWidth="1"/>
    <col min="3" max="3" width="12" bestFit="1" customWidth="1"/>
  </cols>
  <sheetData>
    <row r="1" spans="1:8" x14ac:dyDescent="0.25">
      <c r="A1" t="s">
        <v>6</v>
      </c>
      <c r="B1" t="s">
        <v>5</v>
      </c>
      <c r="C1" t="s">
        <v>9</v>
      </c>
      <c r="D1" t="s">
        <v>65</v>
      </c>
    </row>
    <row r="2" spans="1:8" x14ac:dyDescent="0.25">
      <c r="A2">
        <v>2020</v>
      </c>
      <c r="B2" t="s">
        <v>7</v>
      </c>
      <c r="C2" s="3">
        <f>14500000000*115.83</f>
        <v>1679535000000</v>
      </c>
      <c r="D2" t="s">
        <v>61</v>
      </c>
      <c r="H2" s="5"/>
    </row>
    <row r="3" spans="1:8" x14ac:dyDescent="0.25">
      <c r="A3">
        <v>2020</v>
      </c>
      <c r="B3" t="s">
        <v>26</v>
      </c>
      <c r="C3" s="3">
        <f>4.3*1000000000*134.47</f>
        <v>578221000000</v>
      </c>
      <c r="D3" t="s">
        <v>61</v>
      </c>
    </row>
    <row r="4" spans="1:8" x14ac:dyDescent="0.25">
      <c r="A4">
        <v>2020</v>
      </c>
      <c r="B4" t="s">
        <v>27</v>
      </c>
      <c r="C4" s="3">
        <f>180*134.47*1000000</f>
        <v>24204600000</v>
      </c>
      <c r="D4" t="s">
        <v>61</v>
      </c>
    </row>
    <row r="5" spans="1:8" x14ac:dyDescent="0.25">
      <c r="A5">
        <v>2022</v>
      </c>
      <c r="B5" t="s">
        <v>7</v>
      </c>
      <c r="C5">
        <v>0</v>
      </c>
    </row>
    <row r="6" spans="1:8" x14ac:dyDescent="0.25">
      <c r="A6">
        <v>2021</v>
      </c>
      <c r="B6" t="s">
        <v>26</v>
      </c>
      <c r="C6">
        <f t="shared" ref="C6:C66" si="0">A6</f>
        <v>2021</v>
      </c>
    </row>
    <row r="7" spans="1:8" x14ac:dyDescent="0.25">
      <c r="A7">
        <v>2021</v>
      </c>
      <c r="B7" t="s">
        <v>27</v>
      </c>
      <c r="C7">
        <v>0</v>
      </c>
    </row>
    <row r="8" spans="1:8" x14ac:dyDescent="0.25">
      <c r="A8">
        <f>A5+1</f>
        <v>2023</v>
      </c>
      <c r="B8" t="s">
        <v>7</v>
      </c>
      <c r="C8">
        <f t="shared" si="0"/>
        <v>2023</v>
      </c>
    </row>
    <row r="9" spans="1:8" x14ac:dyDescent="0.25">
      <c r="A9">
        <f>A6+1</f>
        <v>2022</v>
      </c>
      <c r="B9" t="s">
        <v>26</v>
      </c>
      <c r="C9">
        <f t="shared" si="0"/>
        <v>2022</v>
      </c>
    </row>
    <row r="10" spans="1:8" x14ac:dyDescent="0.25">
      <c r="A10">
        <f>A7+1</f>
        <v>2022</v>
      </c>
      <c r="B10" t="s">
        <v>27</v>
      </c>
      <c r="C10">
        <f t="shared" si="0"/>
        <v>2022</v>
      </c>
    </row>
    <row r="11" spans="1:8" x14ac:dyDescent="0.25">
      <c r="A11">
        <f t="shared" ref="A11:A74" si="1">A8+1</f>
        <v>2024</v>
      </c>
      <c r="B11" t="s">
        <v>7</v>
      </c>
      <c r="C11">
        <f t="shared" si="0"/>
        <v>2024</v>
      </c>
    </row>
    <row r="12" spans="1:8" x14ac:dyDescent="0.25">
      <c r="A12">
        <f t="shared" si="1"/>
        <v>2023</v>
      </c>
      <c r="B12" t="s">
        <v>26</v>
      </c>
      <c r="C12">
        <f t="shared" si="0"/>
        <v>2023</v>
      </c>
    </row>
    <row r="13" spans="1:8" x14ac:dyDescent="0.25">
      <c r="A13">
        <f t="shared" si="1"/>
        <v>2023</v>
      </c>
      <c r="B13" t="s">
        <v>27</v>
      </c>
      <c r="C13">
        <f t="shared" si="0"/>
        <v>2023</v>
      </c>
    </row>
    <row r="14" spans="1:8" x14ac:dyDescent="0.25">
      <c r="A14">
        <f t="shared" si="1"/>
        <v>2025</v>
      </c>
      <c r="B14" t="s">
        <v>7</v>
      </c>
      <c r="C14">
        <f t="shared" si="0"/>
        <v>2025</v>
      </c>
    </row>
    <row r="15" spans="1:8" x14ac:dyDescent="0.25">
      <c r="A15">
        <f t="shared" si="1"/>
        <v>2024</v>
      </c>
      <c r="B15" t="s">
        <v>26</v>
      </c>
      <c r="C15">
        <f t="shared" si="0"/>
        <v>2024</v>
      </c>
    </row>
    <row r="16" spans="1:8" x14ac:dyDescent="0.25">
      <c r="A16">
        <f t="shared" si="1"/>
        <v>2024</v>
      </c>
      <c r="B16" t="s">
        <v>27</v>
      </c>
      <c r="C16">
        <f t="shared" si="0"/>
        <v>2024</v>
      </c>
    </row>
    <row r="17" spans="1:3" x14ac:dyDescent="0.25">
      <c r="A17">
        <f t="shared" si="1"/>
        <v>2026</v>
      </c>
      <c r="B17" t="s">
        <v>7</v>
      </c>
      <c r="C17">
        <f t="shared" si="0"/>
        <v>2026</v>
      </c>
    </row>
    <row r="18" spans="1:3" x14ac:dyDescent="0.25">
      <c r="A18">
        <f t="shared" si="1"/>
        <v>2025</v>
      </c>
      <c r="B18" t="s">
        <v>26</v>
      </c>
      <c r="C18">
        <f t="shared" si="0"/>
        <v>2025</v>
      </c>
    </row>
    <row r="19" spans="1:3" x14ac:dyDescent="0.25">
      <c r="A19">
        <f t="shared" si="1"/>
        <v>2025</v>
      </c>
      <c r="B19" t="s">
        <v>27</v>
      </c>
      <c r="C19">
        <f t="shared" si="0"/>
        <v>2025</v>
      </c>
    </row>
    <row r="20" spans="1:3" x14ac:dyDescent="0.25">
      <c r="A20">
        <f t="shared" si="1"/>
        <v>2027</v>
      </c>
      <c r="B20" t="s">
        <v>7</v>
      </c>
      <c r="C20">
        <f t="shared" si="0"/>
        <v>2027</v>
      </c>
    </row>
    <row r="21" spans="1:3" x14ac:dyDescent="0.25">
      <c r="A21">
        <f t="shared" si="1"/>
        <v>2026</v>
      </c>
      <c r="B21" t="s">
        <v>26</v>
      </c>
      <c r="C21">
        <f t="shared" si="0"/>
        <v>2026</v>
      </c>
    </row>
    <row r="22" spans="1:3" x14ac:dyDescent="0.25">
      <c r="A22">
        <f t="shared" si="1"/>
        <v>2026</v>
      </c>
      <c r="B22" t="s">
        <v>27</v>
      </c>
      <c r="C22">
        <f t="shared" si="0"/>
        <v>2026</v>
      </c>
    </row>
    <row r="23" spans="1:3" x14ac:dyDescent="0.25">
      <c r="A23">
        <f t="shared" si="1"/>
        <v>2028</v>
      </c>
      <c r="B23" t="s">
        <v>7</v>
      </c>
      <c r="C23">
        <f t="shared" si="0"/>
        <v>2028</v>
      </c>
    </row>
    <row r="24" spans="1:3" x14ac:dyDescent="0.25">
      <c r="A24">
        <f t="shared" si="1"/>
        <v>2027</v>
      </c>
      <c r="B24" t="s">
        <v>26</v>
      </c>
      <c r="C24">
        <f t="shared" si="0"/>
        <v>2027</v>
      </c>
    </row>
    <row r="25" spans="1:3" x14ac:dyDescent="0.25">
      <c r="A25">
        <f t="shared" si="1"/>
        <v>2027</v>
      </c>
      <c r="B25" t="s">
        <v>27</v>
      </c>
      <c r="C25">
        <f t="shared" si="0"/>
        <v>2027</v>
      </c>
    </row>
    <row r="26" spans="1:3" x14ac:dyDescent="0.25">
      <c r="A26">
        <f t="shared" si="1"/>
        <v>2029</v>
      </c>
      <c r="B26" t="s">
        <v>7</v>
      </c>
      <c r="C26">
        <f t="shared" si="0"/>
        <v>2029</v>
      </c>
    </row>
    <row r="27" spans="1:3" x14ac:dyDescent="0.25">
      <c r="A27">
        <f t="shared" si="1"/>
        <v>2028</v>
      </c>
      <c r="B27" t="s">
        <v>26</v>
      </c>
      <c r="C27">
        <f t="shared" si="0"/>
        <v>2028</v>
      </c>
    </row>
    <row r="28" spans="1:3" x14ac:dyDescent="0.25">
      <c r="A28">
        <f t="shared" si="1"/>
        <v>2028</v>
      </c>
      <c r="B28" t="s">
        <v>27</v>
      </c>
      <c r="C28">
        <f t="shared" si="0"/>
        <v>2028</v>
      </c>
    </row>
    <row r="29" spans="1:3" x14ac:dyDescent="0.25">
      <c r="A29">
        <f t="shared" si="1"/>
        <v>2030</v>
      </c>
      <c r="B29" t="s">
        <v>7</v>
      </c>
    </row>
    <row r="30" spans="1:3" x14ac:dyDescent="0.25">
      <c r="A30">
        <f t="shared" si="1"/>
        <v>2029</v>
      </c>
      <c r="B30" t="s">
        <v>26</v>
      </c>
      <c r="C30">
        <f t="shared" si="0"/>
        <v>2029</v>
      </c>
    </row>
    <row r="31" spans="1:3" x14ac:dyDescent="0.25">
      <c r="A31">
        <f t="shared" si="1"/>
        <v>2029</v>
      </c>
      <c r="B31" t="s">
        <v>27</v>
      </c>
      <c r="C31">
        <f t="shared" si="0"/>
        <v>2029</v>
      </c>
    </row>
    <row r="32" spans="1:3" x14ac:dyDescent="0.25">
      <c r="A32">
        <f t="shared" si="1"/>
        <v>2031</v>
      </c>
      <c r="B32" t="s">
        <v>7</v>
      </c>
      <c r="C32">
        <f t="shared" si="0"/>
        <v>2031</v>
      </c>
    </row>
    <row r="33" spans="1:3" x14ac:dyDescent="0.25">
      <c r="A33">
        <f t="shared" si="1"/>
        <v>2030</v>
      </c>
      <c r="B33" t="s">
        <v>26</v>
      </c>
      <c r="C33">
        <f t="shared" si="0"/>
        <v>2030</v>
      </c>
    </row>
    <row r="34" spans="1:3" x14ac:dyDescent="0.25">
      <c r="A34">
        <f t="shared" si="1"/>
        <v>2030</v>
      </c>
      <c r="B34" t="s">
        <v>27</v>
      </c>
    </row>
    <row r="35" spans="1:3" x14ac:dyDescent="0.25">
      <c r="A35">
        <f t="shared" si="1"/>
        <v>2032</v>
      </c>
      <c r="B35" t="s">
        <v>7</v>
      </c>
      <c r="C35">
        <f t="shared" si="0"/>
        <v>2032</v>
      </c>
    </row>
    <row r="36" spans="1:3" x14ac:dyDescent="0.25">
      <c r="A36">
        <f t="shared" si="1"/>
        <v>2031</v>
      </c>
      <c r="B36" t="s">
        <v>26</v>
      </c>
      <c r="C36">
        <f t="shared" si="0"/>
        <v>2031</v>
      </c>
    </row>
    <row r="37" spans="1:3" x14ac:dyDescent="0.25">
      <c r="A37">
        <f t="shared" si="1"/>
        <v>2031</v>
      </c>
      <c r="B37" t="s">
        <v>27</v>
      </c>
      <c r="C37">
        <f t="shared" si="0"/>
        <v>2031</v>
      </c>
    </row>
    <row r="38" spans="1:3" x14ac:dyDescent="0.25">
      <c r="A38">
        <f t="shared" si="1"/>
        <v>2033</v>
      </c>
      <c r="B38" t="s">
        <v>7</v>
      </c>
      <c r="C38">
        <f t="shared" si="0"/>
        <v>2033</v>
      </c>
    </row>
    <row r="39" spans="1:3" x14ac:dyDescent="0.25">
      <c r="A39">
        <f t="shared" si="1"/>
        <v>2032</v>
      </c>
      <c r="B39" t="s">
        <v>26</v>
      </c>
      <c r="C39">
        <f t="shared" si="0"/>
        <v>2032</v>
      </c>
    </row>
    <row r="40" spans="1:3" x14ac:dyDescent="0.25">
      <c r="A40">
        <f t="shared" si="1"/>
        <v>2032</v>
      </c>
      <c r="B40" t="s">
        <v>27</v>
      </c>
      <c r="C40">
        <f t="shared" si="0"/>
        <v>2032</v>
      </c>
    </row>
    <row r="41" spans="1:3" x14ac:dyDescent="0.25">
      <c r="A41">
        <f t="shared" si="1"/>
        <v>2034</v>
      </c>
      <c r="B41" t="s">
        <v>7</v>
      </c>
      <c r="C41">
        <f t="shared" si="0"/>
        <v>2034</v>
      </c>
    </row>
    <row r="42" spans="1:3" x14ac:dyDescent="0.25">
      <c r="A42">
        <f t="shared" si="1"/>
        <v>2033</v>
      </c>
      <c r="B42" t="s">
        <v>26</v>
      </c>
      <c r="C42">
        <f t="shared" si="0"/>
        <v>2033</v>
      </c>
    </row>
    <row r="43" spans="1:3" x14ac:dyDescent="0.25">
      <c r="A43">
        <f t="shared" si="1"/>
        <v>2033</v>
      </c>
      <c r="B43" t="s">
        <v>27</v>
      </c>
      <c r="C43">
        <f t="shared" si="0"/>
        <v>2033</v>
      </c>
    </row>
    <row r="44" spans="1:3" x14ac:dyDescent="0.25">
      <c r="A44">
        <f t="shared" si="1"/>
        <v>2035</v>
      </c>
      <c r="B44" t="s">
        <v>7</v>
      </c>
      <c r="C44">
        <f t="shared" si="0"/>
        <v>2035</v>
      </c>
    </row>
    <row r="45" spans="1:3" x14ac:dyDescent="0.25">
      <c r="A45">
        <f t="shared" si="1"/>
        <v>2034</v>
      </c>
      <c r="B45" t="s">
        <v>26</v>
      </c>
      <c r="C45">
        <f t="shared" si="0"/>
        <v>2034</v>
      </c>
    </row>
    <row r="46" spans="1:3" x14ac:dyDescent="0.25">
      <c r="A46">
        <f t="shared" si="1"/>
        <v>2034</v>
      </c>
      <c r="B46" t="s">
        <v>27</v>
      </c>
      <c r="C46">
        <f t="shared" si="0"/>
        <v>2034</v>
      </c>
    </row>
    <row r="47" spans="1:3" x14ac:dyDescent="0.25">
      <c r="A47">
        <f t="shared" si="1"/>
        <v>2036</v>
      </c>
      <c r="B47" t="s">
        <v>7</v>
      </c>
      <c r="C47">
        <f t="shared" si="0"/>
        <v>2036</v>
      </c>
    </row>
    <row r="48" spans="1:3" x14ac:dyDescent="0.25">
      <c r="A48">
        <f t="shared" si="1"/>
        <v>2035</v>
      </c>
      <c r="B48" t="s">
        <v>26</v>
      </c>
      <c r="C48">
        <f t="shared" si="0"/>
        <v>2035</v>
      </c>
    </row>
    <row r="49" spans="1:3" x14ac:dyDescent="0.25">
      <c r="A49">
        <f t="shared" si="1"/>
        <v>2035</v>
      </c>
      <c r="B49" t="s">
        <v>27</v>
      </c>
      <c r="C49">
        <f t="shared" si="0"/>
        <v>2035</v>
      </c>
    </row>
    <row r="50" spans="1:3" x14ac:dyDescent="0.25">
      <c r="A50">
        <f t="shared" si="1"/>
        <v>2037</v>
      </c>
      <c r="B50" t="s">
        <v>7</v>
      </c>
      <c r="C50">
        <f t="shared" si="0"/>
        <v>2037</v>
      </c>
    </row>
    <row r="51" spans="1:3" x14ac:dyDescent="0.25">
      <c r="A51">
        <f t="shared" si="1"/>
        <v>2036</v>
      </c>
      <c r="B51" t="s">
        <v>26</v>
      </c>
      <c r="C51">
        <f t="shared" si="0"/>
        <v>2036</v>
      </c>
    </row>
    <row r="52" spans="1:3" x14ac:dyDescent="0.25">
      <c r="A52">
        <f t="shared" si="1"/>
        <v>2036</v>
      </c>
      <c r="B52" t="s">
        <v>27</v>
      </c>
      <c r="C52">
        <f t="shared" si="0"/>
        <v>2036</v>
      </c>
    </row>
    <row r="53" spans="1:3" x14ac:dyDescent="0.25">
      <c r="A53">
        <f t="shared" si="1"/>
        <v>2038</v>
      </c>
      <c r="B53" t="s">
        <v>7</v>
      </c>
      <c r="C53">
        <f t="shared" si="0"/>
        <v>2038</v>
      </c>
    </row>
    <row r="54" spans="1:3" x14ac:dyDescent="0.25">
      <c r="A54">
        <f t="shared" si="1"/>
        <v>2037</v>
      </c>
      <c r="B54" t="s">
        <v>26</v>
      </c>
      <c r="C54">
        <f t="shared" si="0"/>
        <v>2037</v>
      </c>
    </row>
    <row r="55" spans="1:3" x14ac:dyDescent="0.25">
      <c r="A55">
        <f t="shared" si="1"/>
        <v>2037</v>
      </c>
      <c r="B55" t="s">
        <v>27</v>
      </c>
      <c r="C55">
        <f t="shared" si="0"/>
        <v>2037</v>
      </c>
    </row>
    <row r="56" spans="1:3" x14ac:dyDescent="0.25">
      <c r="A56">
        <f t="shared" si="1"/>
        <v>2039</v>
      </c>
      <c r="B56" t="s">
        <v>7</v>
      </c>
      <c r="C56">
        <f t="shared" si="0"/>
        <v>2039</v>
      </c>
    </row>
    <row r="57" spans="1:3" x14ac:dyDescent="0.25">
      <c r="A57">
        <f t="shared" si="1"/>
        <v>2038</v>
      </c>
      <c r="B57" t="s">
        <v>26</v>
      </c>
      <c r="C57">
        <f t="shared" si="0"/>
        <v>2038</v>
      </c>
    </row>
    <row r="58" spans="1:3" x14ac:dyDescent="0.25">
      <c r="A58">
        <f t="shared" si="1"/>
        <v>2038</v>
      </c>
      <c r="B58" t="s">
        <v>27</v>
      </c>
      <c r="C58">
        <f t="shared" si="0"/>
        <v>2038</v>
      </c>
    </row>
    <row r="59" spans="1:3" x14ac:dyDescent="0.25">
      <c r="A59">
        <f t="shared" si="1"/>
        <v>2040</v>
      </c>
      <c r="B59" t="s">
        <v>7</v>
      </c>
      <c r="C59">
        <f t="shared" si="0"/>
        <v>2040</v>
      </c>
    </row>
    <row r="60" spans="1:3" x14ac:dyDescent="0.25">
      <c r="A60">
        <f t="shared" si="1"/>
        <v>2039</v>
      </c>
      <c r="B60" t="s">
        <v>26</v>
      </c>
      <c r="C60">
        <f t="shared" si="0"/>
        <v>2039</v>
      </c>
    </row>
    <row r="61" spans="1:3" x14ac:dyDescent="0.25">
      <c r="A61">
        <f t="shared" si="1"/>
        <v>2039</v>
      </c>
      <c r="B61" t="s">
        <v>27</v>
      </c>
      <c r="C61">
        <f t="shared" si="0"/>
        <v>2039</v>
      </c>
    </row>
    <row r="62" spans="1:3" x14ac:dyDescent="0.25">
      <c r="A62">
        <f t="shared" si="1"/>
        <v>2041</v>
      </c>
      <c r="B62" t="s">
        <v>7</v>
      </c>
      <c r="C62">
        <f t="shared" si="0"/>
        <v>2041</v>
      </c>
    </row>
    <row r="63" spans="1:3" x14ac:dyDescent="0.25">
      <c r="A63">
        <f t="shared" si="1"/>
        <v>2040</v>
      </c>
      <c r="B63" t="s">
        <v>26</v>
      </c>
      <c r="C63">
        <f t="shared" si="0"/>
        <v>2040</v>
      </c>
    </row>
    <row r="64" spans="1:3" x14ac:dyDescent="0.25">
      <c r="A64">
        <f t="shared" si="1"/>
        <v>2040</v>
      </c>
      <c r="B64" t="s">
        <v>27</v>
      </c>
      <c r="C64">
        <f t="shared" si="0"/>
        <v>2040</v>
      </c>
    </row>
    <row r="65" spans="1:3" x14ac:dyDescent="0.25">
      <c r="A65">
        <f t="shared" si="1"/>
        <v>2042</v>
      </c>
      <c r="B65" t="s">
        <v>7</v>
      </c>
      <c r="C65">
        <f t="shared" si="0"/>
        <v>2042</v>
      </c>
    </row>
    <row r="66" spans="1:3" x14ac:dyDescent="0.25">
      <c r="A66">
        <f t="shared" si="1"/>
        <v>2041</v>
      </c>
      <c r="B66" t="s">
        <v>26</v>
      </c>
      <c r="C66">
        <f t="shared" si="0"/>
        <v>2041</v>
      </c>
    </row>
    <row r="67" spans="1:3" x14ac:dyDescent="0.25">
      <c r="A67">
        <f t="shared" si="1"/>
        <v>2041</v>
      </c>
      <c r="B67" t="s">
        <v>27</v>
      </c>
      <c r="C67">
        <f t="shared" ref="C67:C94" si="2">A67</f>
        <v>2041</v>
      </c>
    </row>
    <row r="68" spans="1:3" x14ac:dyDescent="0.25">
      <c r="A68">
        <f t="shared" si="1"/>
        <v>2043</v>
      </c>
      <c r="B68" t="s">
        <v>7</v>
      </c>
      <c r="C68">
        <f t="shared" si="2"/>
        <v>2043</v>
      </c>
    </row>
    <row r="69" spans="1:3" x14ac:dyDescent="0.25">
      <c r="A69">
        <f t="shared" si="1"/>
        <v>2042</v>
      </c>
      <c r="B69" t="s">
        <v>26</v>
      </c>
      <c r="C69">
        <f t="shared" si="2"/>
        <v>2042</v>
      </c>
    </row>
    <row r="70" spans="1:3" x14ac:dyDescent="0.25">
      <c r="A70">
        <f t="shared" si="1"/>
        <v>2042</v>
      </c>
      <c r="B70" t="s">
        <v>27</v>
      </c>
      <c r="C70">
        <f t="shared" si="2"/>
        <v>2042</v>
      </c>
    </row>
    <row r="71" spans="1:3" x14ac:dyDescent="0.25">
      <c r="A71">
        <f t="shared" si="1"/>
        <v>2044</v>
      </c>
      <c r="B71" t="s">
        <v>7</v>
      </c>
      <c r="C71">
        <f t="shared" si="2"/>
        <v>2044</v>
      </c>
    </row>
    <row r="72" spans="1:3" x14ac:dyDescent="0.25">
      <c r="A72">
        <f t="shared" si="1"/>
        <v>2043</v>
      </c>
      <c r="B72" t="s">
        <v>26</v>
      </c>
      <c r="C72">
        <f t="shared" si="2"/>
        <v>2043</v>
      </c>
    </row>
    <row r="73" spans="1:3" x14ac:dyDescent="0.25">
      <c r="A73">
        <f t="shared" si="1"/>
        <v>2043</v>
      </c>
      <c r="B73" t="s">
        <v>27</v>
      </c>
      <c r="C73">
        <f t="shared" si="2"/>
        <v>2043</v>
      </c>
    </row>
    <row r="74" spans="1:3" x14ac:dyDescent="0.25">
      <c r="A74">
        <f t="shared" si="1"/>
        <v>2045</v>
      </c>
      <c r="B74" t="s">
        <v>7</v>
      </c>
      <c r="C74">
        <f t="shared" si="2"/>
        <v>2045</v>
      </c>
    </row>
    <row r="75" spans="1:3" x14ac:dyDescent="0.25">
      <c r="A75">
        <f t="shared" ref="A75:A94" si="3">A72+1</f>
        <v>2044</v>
      </c>
      <c r="B75" t="s">
        <v>26</v>
      </c>
      <c r="C75">
        <f t="shared" si="2"/>
        <v>2044</v>
      </c>
    </row>
    <row r="76" spans="1:3" x14ac:dyDescent="0.25">
      <c r="A76">
        <f t="shared" si="3"/>
        <v>2044</v>
      </c>
      <c r="B76" t="s">
        <v>27</v>
      </c>
      <c r="C76">
        <f t="shared" si="2"/>
        <v>2044</v>
      </c>
    </row>
    <row r="77" spans="1:3" x14ac:dyDescent="0.25">
      <c r="A77">
        <f t="shared" si="3"/>
        <v>2046</v>
      </c>
      <c r="B77" t="s">
        <v>7</v>
      </c>
      <c r="C77">
        <f t="shared" si="2"/>
        <v>2046</v>
      </c>
    </row>
    <row r="78" spans="1:3" x14ac:dyDescent="0.25">
      <c r="A78">
        <f t="shared" si="3"/>
        <v>2045</v>
      </c>
      <c r="B78" t="s">
        <v>26</v>
      </c>
      <c r="C78">
        <f t="shared" si="2"/>
        <v>2045</v>
      </c>
    </row>
    <row r="79" spans="1:3" x14ac:dyDescent="0.25">
      <c r="A79">
        <f t="shared" si="3"/>
        <v>2045</v>
      </c>
      <c r="B79" t="s">
        <v>27</v>
      </c>
      <c r="C79">
        <f t="shared" si="2"/>
        <v>2045</v>
      </c>
    </row>
    <row r="80" spans="1:3" x14ac:dyDescent="0.25">
      <c r="A80">
        <f t="shared" si="3"/>
        <v>2047</v>
      </c>
      <c r="B80" t="s">
        <v>7</v>
      </c>
      <c r="C80">
        <f t="shared" si="2"/>
        <v>2047</v>
      </c>
    </row>
    <row r="81" spans="1:3" x14ac:dyDescent="0.25">
      <c r="A81">
        <f t="shared" si="3"/>
        <v>2046</v>
      </c>
      <c r="B81" t="s">
        <v>26</v>
      </c>
      <c r="C81">
        <f t="shared" si="2"/>
        <v>2046</v>
      </c>
    </row>
    <row r="82" spans="1:3" x14ac:dyDescent="0.25">
      <c r="A82">
        <f t="shared" si="3"/>
        <v>2046</v>
      </c>
      <c r="B82" t="s">
        <v>27</v>
      </c>
      <c r="C82">
        <f t="shared" si="2"/>
        <v>2046</v>
      </c>
    </row>
    <row r="83" spans="1:3" x14ac:dyDescent="0.25">
      <c r="A83">
        <f t="shared" si="3"/>
        <v>2048</v>
      </c>
      <c r="B83" t="s">
        <v>7</v>
      </c>
      <c r="C83">
        <f t="shared" si="2"/>
        <v>2048</v>
      </c>
    </row>
    <row r="84" spans="1:3" x14ac:dyDescent="0.25">
      <c r="A84">
        <f t="shared" si="3"/>
        <v>2047</v>
      </c>
      <c r="B84" t="s">
        <v>26</v>
      </c>
      <c r="C84">
        <f t="shared" si="2"/>
        <v>2047</v>
      </c>
    </row>
    <row r="85" spans="1:3" x14ac:dyDescent="0.25">
      <c r="A85">
        <f t="shared" si="3"/>
        <v>2047</v>
      </c>
      <c r="B85" t="s">
        <v>27</v>
      </c>
      <c r="C85">
        <f t="shared" si="2"/>
        <v>2047</v>
      </c>
    </row>
    <row r="86" spans="1:3" x14ac:dyDescent="0.25">
      <c r="A86">
        <f t="shared" si="3"/>
        <v>2049</v>
      </c>
      <c r="B86" t="s">
        <v>7</v>
      </c>
      <c r="C86">
        <f t="shared" si="2"/>
        <v>2049</v>
      </c>
    </row>
    <row r="87" spans="1:3" x14ac:dyDescent="0.25">
      <c r="A87">
        <f t="shared" si="3"/>
        <v>2048</v>
      </c>
      <c r="B87" t="s">
        <v>26</v>
      </c>
      <c r="C87">
        <f t="shared" si="2"/>
        <v>2048</v>
      </c>
    </row>
    <row r="88" spans="1:3" x14ac:dyDescent="0.25">
      <c r="A88">
        <f t="shared" si="3"/>
        <v>2048</v>
      </c>
      <c r="B88" t="s">
        <v>27</v>
      </c>
      <c r="C88">
        <f t="shared" si="2"/>
        <v>2048</v>
      </c>
    </row>
    <row r="89" spans="1:3" x14ac:dyDescent="0.25">
      <c r="A89">
        <f t="shared" si="3"/>
        <v>2050</v>
      </c>
      <c r="B89" t="s">
        <v>7</v>
      </c>
      <c r="C89">
        <f t="shared" si="2"/>
        <v>2050</v>
      </c>
    </row>
    <row r="90" spans="1:3" x14ac:dyDescent="0.25">
      <c r="A90">
        <f t="shared" si="3"/>
        <v>2049</v>
      </c>
      <c r="B90" t="s">
        <v>26</v>
      </c>
      <c r="C90">
        <f t="shared" si="2"/>
        <v>2049</v>
      </c>
    </row>
    <row r="91" spans="1:3" x14ac:dyDescent="0.25">
      <c r="A91">
        <f t="shared" si="3"/>
        <v>2049</v>
      </c>
      <c r="B91" t="s">
        <v>27</v>
      </c>
      <c r="C91">
        <f t="shared" si="2"/>
        <v>2049</v>
      </c>
    </row>
    <row r="92" spans="1:3" x14ac:dyDescent="0.25">
      <c r="A92">
        <f t="shared" si="3"/>
        <v>2051</v>
      </c>
      <c r="B92" t="s">
        <v>7</v>
      </c>
      <c r="C92">
        <f t="shared" si="2"/>
        <v>2051</v>
      </c>
    </row>
    <row r="93" spans="1:3" x14ac:dyDescent="0.25">
      <c r="A93">
        <f t="shared" si="3"/>
        <v>2050</v>
      </c>
      <c r="B93" t="s">
        <v>26</v>
      </c>
      <c r="C93">
        <f t="shared" si="2"/>
        <v>2050</v>
      </c>
    </row>
    <row r="94" spans="1:3" x14ac:dyDescent="0.25">
      <c r="A94">
        <f t="shared" si="3"/>
        <v>2050</v>
      </c>
      <c r="B94" t="s">
        <v>27</v>
      </c>
      <c r="C94">
        <f t="shared" si="2"/>
        <v>2050</v>
      </c>
    </row>
    <row r="95" spans="1:3" x14ac:dyDescent="0.25">
      <c r="A95">
        <v>2050</v>
      </c>
      <c r="B95" t="s">
        <v>54</v>
      </c>
      <c r="C95" s="3">
        <v>100000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957DF-779C-45B5-B60C-8DC5E0D15630}">
  <dimension ref="A1:D3"/>
  <sheetViews>
    <sheetView workbookViewId="0">
      <selection activeCell="F9" sqref="F9"/>
    </sheetView>
  </sheetViews>
  <sheetFormatPr defaultRowHeight="15" x14ac:dyDescent="0.25"/>
  <cols>
    <col min="1" max="1" width="15" customWidth="1"/>
    <col min="2" max="2" width="18.140625" customWidth="1"/>
    <col min="4" max="4" width="16.7109375" bestFit="1" customWidth="1"/>
  </cols>
  <sheetData>
    <row r="1" spans="1:4" x14ac:dyDescent="0.25">
      <c r="A1" t="s">
        <v>6</v>
      </c>
      <c r="B1" t="s">
        <v>4</v>
      </c>
      <c r="C1" t="s">
        <v>9</v>
      </c>
      <c r="D1" t="s">
        <v>60</v>
      </c>
    </row>
    <row r="2" spans="1:4" x14ac:dyDescent="0.25">
      <c r="A2">
        <v>2020</v>
      </c>
      <c r="B2" t="s">
        <v>45</v>
      </c>
      <c r="C2">
        <v>1000</v>
      </c>
      <c r="D2" t="s">
        <v>59</v>
      </c>
    </row>
    <row r="3" spans="1:4" x14ac:dyDescent="0.25">
      <c r="A3">
        <v>2021</v>
      </c>
      <c r="B3" t="s">
        <v>26</v>
      </c>
      <c r="C3">
        <v>200</v>
      </c>
      <c r="D3" t="s">
        <v>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12446-79C3-4F0E-BA28-9C304D0EEC9F}">
  <dimension ref="A1:P19"/>
  <sheetViews>
    <sheetView workbookViewId="0">
      <selection activeCell="E6" sqref="E6"/>
    </sheetView>
  </sheetViews>
  <sheetFormatPr defaultRowHeight="15" x14ac:dyDescent="0.25"/>
  <cols>
    <col min="2" max="2" width="21.7109375" customWidth="1"/>
    <col min="3" max="3" width="13.5703125" customWidth="1"/>
    <col min="4" max="4" width="14.5703125" customWidth="1"/>
    <col min="5" max="5" width="22.28515625" bestFit="1" customWidth="1"/>
    <col min="6" max="6" width="22.28515625" customWidth="1"/>
    <col min="7" max="7" width="15.5703125" bestFit="1" customWidth="1"/>
    <col min="8" max="8" width="16.140625" bestFit="1" customWidth="1"/>
    <col min="9" max="10" width="18.140625" bestFit="1" customWidth="1"/>
    <col min="11" max="11" width="18.140625" customWidth="1"/>
    <col min="12" max="12" width="11.140625" bestFit="1" customWidth="1"/>
    <col min="13" max="13" width="16.5703125" bestFit="1" customWidth="1"/>
    <col min="14" max="14" width="14.140625" bestFit="1" customWidth="1"/>
    <col min="15" max="15" width="18.140625" bestFit="1" customWidth="1"/>
    <col min="16" max="16" width="9.7109375" bestFit="1" customWidth="1"/>
  </cols>
  <sheetData>
    <row r="1" spans="1:16" x14ac:dyDescent="0.25">
      <c r="A1" t="s">
        <v>6</v>
      </c>
      <c r="B1" t="s">
        <v>4</v>
      </c>
      <c r="C1" t="s">
        <v>5</v>
      </c>
      <c r="D1" t="s">
        <v>0</v>
      </c>
      <c r="E1" t="s">
        <v>2</v>
      </c>
      <c r="F1" t="s">
        <v>42</v>
      </c>
      <c r="G1" t="s">
        <v>22</v>
      </c>
      <c r="H1" t="s">
        <v>21</v>
      </c>
      <c r="I1" t="s">
        <v>1</v>
      </c>
      <c r="J1" t="s">
        <v>3</v>
      </c>
      <c r="K1" t="s">
        <v>43</v>
      </c>
      <c r="L1" t="s">
        <v>8</v>
      </c>
      <c r="M1" t="s">
        <v>31</v>
      </c>
      <c r="N1" t="s">
        <v>36</v>
      </c>
      <c r="O1" t="s">
        <v>37</v>
      </c>
      <c r="P1" t="s">
        <v>39</v>
      </c>
    </row>
    <row r="2" spans="1:16" x14ac:dyDescent="0.25">
      <c r="A2">
        <v>2020</v>
      </c>
      <c r="B2" t="s">
        <v>28</v>
      </c>
      <c r="C2" t="s">
        <v>26</v>
      </c>
      <c r="D2" t="s">
        <v>14</v>
      </c>
      <c r="E2" s="6">
        <v>250</v>
      </c>
      <c r="F2" t="s">
        <v>18</v>
      </c>
      <c r="G2">
        <v>34201</v>
      </c>
      <c r="H2" t="s">
        <v>29</v>
      </c>
      <c r="I2">
        <v>30</v>
      </c>
      <c r="J2" s="11">
        <f>1.7*1.7/134.47</f>
        <v>2.1491782553729456E-2</v>
      </c>
      <c r="K2" t="s">
        <v>41</v>
      </c>
      <c r="L2" t="s">
        <v>30</v>
      </c>
      <c r="M2" t="s">
        <v>34</v>
      </c>
      <c r="N2" t="s">
        <v>38</v>
      </c>
      <c r="O2" s="7">
        <v>7.7130700000000001E-9</v>
      </c>
      <c r="P2" t="s">
        <v>48</v>
      </c>
    </row>
    <row r="3" spans="1:16" x14ac:dyDescent="0.25">
      <c r="A3">
        <v>2020</v>
      </c>
      <c r="B3" t="s">
        <v>28</v>
      </c>
      <c r="C3" t="s">
        <v>26</v>
      </c>
      <c r="D3" t="s">
        <v>13</v>
      </c>
      <c r="E3" s="6">
        <v>250</v>
      </c>
      <c r="F3" t="s">
        <v>18</v>
      </c>
      <c r="G3">
        <v>34201</v>
      </c>
      <c r="H3" t="s">
        <v>29</v>
      </c>
      <c r="I3">
        <v>55</v>
      </c>
      <c r="J3" s="11">
        <f>1.7*1.7/134.47</f>
        <v>2.1491782553729456E-2</v>
      </c>
      <c r="K3" t="s">
        <v>41</v>
      </c>
      <c r="L3" t="s">
        <v>30</v>
      </c>
      <c r="M3" t="s">
        <v>34</v>
      </c>
      <c r="N3" t="s">
        <v>38</v>
      </c>
      <c r="O3" s="7">
        <v>7.7130700000000001E-9</v>
      </c>
      <c r="P3" t="s">
        <v>48</v>
      </c>
    </row>
    <row r="4" spans="1:16" x14ac:dyDescent="0.25">
      <c r="A4">
        <v>2020</v>
      </c>
      <c r="B4" t="s">
        <v>26</v>
      </c>
      <c r="C4" t="s">
        <v>26</v>
      </c>
      <c r="D4" t="s">
        <v>40</v>
      </c>
      <c r="E4" s="6">
        <v>300</v>
      </c>
      <c r="F4" t="s">
        <v>18</v>
      </c>
      <c r="G4">
        <v>51304</v>
      </c>
      <c r="H4" t="s">
        <v>29</v>
      </c>
      <c r="I4">
        <v>100.45</v>
      </c>
      <c r="J4">
        <v>-2.2000000000000001E-3</v>
      </c>
      <c r="K4" t="s">
        <v>41</v>
      </c>
      <c r="L4" t="s">
        <v>30</v>
      </c>
      <c r="M4" t="s">
        <v>34</v>
      </c>
      <c r="N4" t="s">
        <v>38</v>
      </c>
      <c r="O4" s="7">
        <f>1/134.47*0.000001</f>
        <v>7.436602959767978E-9</v>
      </c>
      <c r="P4" t="s">
        <v>48</v>
      </c>
    </row>
    <row r="5" spans="1:16" x14ac:dyDescent="0.25">
      <c r="A5">
        <v>2020</v>
      </c>
      <c r="B5" t="s">
        <v>7</v>
      </c>
      <c r="C5" t="s">
        <v>7</v>
      </c>
      <c r="D5" t="s">
        <v>40</v>
      </c>
      <c r="E5" s="6">
        <v>225</v>
      </c>
      <c r="F5" t="s">
        <v>18</v>
      </c>
      <c r="G5">
        <v>39192</v>
      </c>
      <c r="H5" t="s">
        <v>29</v>
      </c>
      <c r="I5">
        <v>100.82</v>
      </c>
      <c r="J5">
        <v>-2.5100000000000001E-3</v>
      </c>
      <c r="K5" t="s">
        <v>41</v>
      </c>
      <c r="L5" t="s">
        <v>30</v>
      </c>
      <c r="M5" t="s">
        <v>47</v>
      </c>
      <c r="N5" t="s">
        <v>38</v>
      </c>
      <c r="O5" s="7">
        <f>1/119.53*0.000001</f>
        <v>8.3661005605287371E-9</v>
      </c>
      <c r="P5" t="s">
        <v>48</v>
      </c>
    </row>
    <row r="6" spans="1:16" x14ac:dyDescent="0.25">
      <c r="A6">
        <v>2020</v>
      </c>
      <c r="B6" t="s">
        <v>45</v>
      </c>
      <c r="C6" t="s">
        <v>7</v>
      </c>
      <c r="D6" t="s">
        <v>49</v>
      </c>
      <c r="E6" s="6">
        <v>135</v>
      </c>
      <c r="F6" t="s">
        <v>18</v>
      </c>
      <c r="G6">
        <v>15070</v>
      </c>
      <c r="H6" t="s">
        <v>29</v>
      </c>
      <c r="I6">
        <v>66</v>
      </c>
      <c r="J6" s="10">
        <f>1.4/81</f>
        <v>1.7283950617283949E-2</v>
      </c>
      <c r="K6" t="s">
        <v>41</v>
      </c>
      <c r="L6" t="s">
        <v>30</v>
      </c>
      <c r="M6" t="s">
        <v>47</v>
      </c>
      <c r="N6" t="s">
        <v>38</v>
      </c>
      <c r="O6" s="7">
        <f>1/81.51*0.000001</f>
        <v>1.2268433321064899E-8</v>
      </c>
      <c r="P6" t="s">
        <v>48</v>
      </c>
    </row>
    <row r="7" spans="1:16" x14ac:dyDescent="0.25">
      <c r="A7">
        <v>2020</v>
      </c>
      <c r="B7" t="s">
        <v>50</v>
      </c>
      <c r="C7" t="s">
        <v>27</v>
      </c>
      <c r="D7" t="s">
        <v>15</v>
      </c>
      <c r="E7" s="6">
        <v>12</v>
      </c>
      <c r="F7" t="s">
        <v>19</v>
      </c>
      <c r="G7">
        <v>1055</v>
      </c>
      <c r="H7" t="s">
        <v>51</v>
      </c>
      <c r="I7">
        <v>-273</v>
      </c>
      <c r="J7">
        <f>45/1055</f>
        <v>4.2654028436018961E-2</v>
      </c>
      <c r="K7" t="s">
        <v>41</v>
      </c>
      <c r="L7" t="s">
        <v>30</v>
      </c>
      <c r="M7" t="s">
        <v>34</v>
      </c>
      <c r="N7" t="s">
        <v>52</v>
      </c>
      <c r="O7" s="7">
        <f>O4</f>
        <v>7.436602959767978E-9</v>
      </c>
      <c r="P7" t="s">
        <v>53</v>
      </c>
    </row>
    <row r="8" spans="1:16" x14ac:dyDescent="0.25">
      <c r="A8">
        <v>2020</v>
      </c>
      <c r="B8" t="s">
        <v>55</v>
      </c>
      <c r="C8" t="s">
        <v>54</v>
      </c>
      <c r="D8" t="s">
        <v>15</v>
      </c>
      <c r="E8" s="12">
        <v>15</v>
      </c>
      <c r="F8" t="s">
        <v>19</v>
      </c>
      <c r="G8">
        <v>1055</v>
      </c>
      <c r="H8" t="s">
        <v>51</v>
      </c>
      <c r="I8">
        <v>-475</v>
      </c>
      <c r="J8">
        <v>0</v>
      </c>
      <c r="K8" t="s">
        <v>41</v>
      </c>
      <c r="L8" t="s">
        <v>30</v>
      </c>
      <c r="M8" t="s">
        <v>47</v>
      </c>
      <c r="N8" t="s">
        <v>56</v>
      </c>
      <c r="O8">
        <f>1/3.6*0.000001</f>
        <v>2.7777777777777776E-7</v>
      </c>
      <c r="P8" t="s">
        <v>57</v>
      </c>
    </row>
    <row r="9" spans="1:16" x14ac:dyDescent="0.25">
      <c r="A9">
        <v>2020</v>
      </c>
      <c r="B9" t="s">
        <v>62</v>
      </c>
      <c r="C9" t="s">
        <v>54</v>
      </c>
      <c r="D9" t="s">
        <v>16</v>
      </c>
      <c r="E9" s="12">
        <v>0</v>
      </c>
      <c r="F9" t="s">
        <v>20</v>
      </c>
      <c r="G9">
        <v>3600</v>
      </c>
      <c r="H9" t="s">
        <v>63</v>
      </c>
      <c r="I9" s="5">
        <v>23.5</v>
      </c>
      <c r="J9">
        <v>0</v>
      </c>
      <c r="K9" t="s">
        <v>41</v>
      </c>
      <c r="L9" t="s">
        <v>30</v>
      </c>
      <c r="M9" t="s">
        <v>47</v>
      </c>
      <c r="N9" t="s">
        <v>56</v>
      </c>
      <c r="O9">
        <f>1/3.6*0.000001</f>
        <v>2.7777777777777776E-7</v>
      </c>
      <c r="P9" t="s">
        <v>57</v>
      </c>
    </row>
    <row r="10" spans="1:16" x14ac:dyDescent="0.25">
      <c r="A10">
        <v>2020</v>
      </c>
      <c r="B10" t="s">
        <v>27</v>
      </c>
      <c r="C10" t="s">
        <v>27</v>
      </c>
      <c r="D10" t="s">
        <v>64</v>
      </c>
      <c r="E10" s="12">
        <v>6</v>
      </c>
      <c r="F10" t="s">
        <v>19</v>
      </c>
      <c r="G10">
        <v>1055</v>
      </c>
      <c r="H10" t="s">
        <v>51</v>
      </c>
      <c r="I10">
        <v>65</v>
      </c>
      <c r="J10">
        <v>0</v>
      </c>
      <c r="K10" t="s">
        <v>41</v>
      </c>
      <c r="L10" t="s">
        <v>30</v>
      </c>
      <c r="M10" t="s">
        <v>34</v>
      </c>
      <c r="N10" t="s">
        <v>52</v>
      </c>
      <c r="O10" s="7">
        <f>O7</f>
        <v>7.436602959767978E-9</v>
      </c>
      <c r="P10" t="s">
        <v>53</v>
      </c>
    </row>
    <row r="12" spans="1:16" x14ac:dyDescent="0.25">
      <c r="E12" s="2"/>
      <c r="F12" s="2"/>
    </row>
    <row r="13" spans="1:16" x14ac:dyDescent="0.25">
      <c r="E13" s="5"/>
      <c r="F13" s="2"/>
    </row>
    <row r="19" spans="6:6" x14ac:dyDescent="0.25">
      <c r="F19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F6BFF-6FFA-4308-B594-B9C7C8C98179}">
  <dimension ref="A1:E86"/>
  <sheetViews>
    <sheetView workbookViewId="0">
      <selection activeCell="E11" sqref="E11"/>
    </sheetView>
  </sheetViews>
  <sheetFormatPr defaultRowHeight="15" x14ac:dyDescent="0.25"/>
  <cols>
    <col min="2" max="2" width="22.85546875" customWidth="1"/>
    <col min="3" max="3" width="18.7109375" bestFit="1" customWidth="1"/>
    <col min="4" max="4" width="28.28515625" bestFit="1" customWidth="1"/>
  </cols>
  <sheetData>
    <row r="1" spans="1:5" x14ac:dyDescent="0.25">
      <c r="A1" t="s">
        <v>6</v>
      </c>
      <c r="B1" t="s">
        <v>4</v>
      </c>
      <c r="C1" t="s">
        <v>24</v>
      </c>
      <c r="D1" t="s">
        <v>25</v>
      </c>
      <c r="E1" t="s">
        <v>35</v>
      </c>
    </row>
    <row r="2" spans="1:5" x14ac:dyDescent="0.25">
      <c r="A2">
        <v>2020</v>
      </c>
      <c r="B2" t="s">
        <v>50</v>
      </c>
      <c r="C2" t="s">
        <v>66</v>
      </c>
      <c r="D2" s="8" t="s">
        <v>66</v>
      </c>
    </row>
    <row r="3" spans="1:5" x14ac:dyDescent="0.25">
      <c r="A3">
        <v>2021</v>
      </c>
      <c r="B3" t="s">
        <v>50</v>
      </c>
      <c r="C3">
        <f>7*1000000*1055</f>
        <v>7385000000</v>
      </c>
      <c r="D3" s="8">
        <v>0.4</v>
      </c>
    </row>
    <row r="4" spans="1:5" x14ac:dyDescent="0.25">
      <c r="A4">
        <v>2022</v>
      </c>
      <c r="B4" t="s">
        <v>50</v>
      </c>
      <c r="C4">
        <f t="shared" ref="C4:C32" si="0">7*1000000*1055</f>
        <v>7385000000</v>
      </c>
      <c r="D4" s="8">
        <v>0.4</v>
      </c>
    </row>
    <row r="5" spans="1:5" x14ac:dyDescent="0.25">
      <c r="A5">
        <v>2023</v>
      </c>
      <c r="B5" t="s">
        <v>50</v>
      </c>
      <c r="C5">
        <f t="shared" si="0"/>
        <v>7385000000</v>
      </c>
      <c r="D5" s="8">
        <v>0.4</v>
      </c>
    </row>
    <row r="6" spans="1:5" x14ac:dyDescent="0.25">
      <c r="A6">
        <v>2024</v>
      </c>
      <c r="B6" t="s">
        <v>50</v>
      </c>
      <c r="C6">
        <f t="shared" si="0"/>
        <v>7385000000</v>
      </c>
      <c r="D6" s="8">
        <v>0.4</v>
      </c>
    </row>
    <row r="7" spans="1:5" x14ac:dyDescent="0.25">
      <c r="A7">
        <v>2025</v>
      </c>
      <c r="B7" t="s">
        <v>50</v>
      </c>
      <c r="C7">
        <f t="shared" si="0"/>
        <v>7385000000</v>
      </c>
      <c r="D7" s="8">
        <v>0.4</v>
      </c>
    </row>
    <row r="8" spans="1:5" x14ac:dyDescent="0.25">
      <c r="A8">
        <v>2026</v>
      </c>
      <c r="B8" t="s">
        <v>50</v>
      </c>
      <c r="C8">
        <f t="shared" si="0"/>
        <v>7385000000</v>
      </c>
      <c r="D8" s="8">
        <v>0.4</v>
      </c>
    </row>
    <row r="9" spans="1:5" x14ac:dyDescent="0.25">
      <c r="A9">
        <v>2027</v>
      </c>
      <c r="B9" t="s">
        <v>50</v>
      </c>
      <c r="C9">
        <f t="shared" si="0"/>
        <v>7385000000</v>
      </c>
      <c r="D9" s="8">
        <v>0.4</v>
      </c>
    </row>
    <row r="10" spans="1:5" x14ac:dyDescent="0.25">
      <c r="A10">
        <v>2028</v>
      </c>
      <c r="B10" t="s">
        <v>50</v>
      </c>
      <c r="C10">
        <f t="shared" si="0"/>
        <v>7385000000</v>
      </c>
      <c r="D10" s="8">
        <v>0.4</v>
      </c>
    </row>
    <row r="11" spans="1:5" x14ac:dyDescent="0.25">
      <c r="A11">
        <v>2029</v>
      </c>
      <c r="B11" t="s">
        <v>50</v>
      </c>
      <c r="C11">
        <f t="shared" si="0"/>
        <v>7385000000</v>
      </c>
      <c r="D11" s="8">
        <v>0.4</v>
      </c>
    </row>
    <row r="12" spans="1:5" x14ac:dyDescent="0.25">
      <c r="A12">
        <v>2030</v>
      </c>
      <c r="B12" t="s">
        <v>50</v>
      </c>
      <c r="C12">
        <f t="shared" si="0"/>
        <v>7385000000</v>
      </c>
      <c r="D12" s="8">
        <v>0.4</v>
      </c>
    </row>
    <row r="13" spans="1:5" x14ac:dyDescent="0.25">
      <c r="A13">
        <v>2031</v>
      </c>
      <c r="B13" t="s">
        <v>50</v>
      </c>
      <c r="C13">
        <f t="shared" si="0"/>
        <v>7385000000</v>
      </c>
      <c r="D13" s="8">
        <v>0.4</v>
      </c>
    </row>
    <row r="14" spans="1:5" x14ac:dyDescent="0.25">
      <c r="A14">
        <v>2032</v>
      </c>
      <c r="B14" t="s">
        <v>50</v>
      </c>
      <c r="C14">
        <f t="shared" si="0"/>
        <v>7385000000</v>
      </c>
      <c r="D14" s="8">
        <v>0.4</v>
      </c>
    </row>
    <row r="15" spans="1:5" x14ac:dyDescent="0.25">
      <c r="A15">
        <v>2033</v>
      </c>
      <c r="B15" t="s">
        <v>50</v>
      </c>
      <c r="C15">
        <f t="shared" si="0"/>
        <v>7385000000</v>
      </c>
      <c r="D15" s="8">
        <v>0.4</v>
      </c>
    </row>
    <row r="16" spans="1:5" x14ac:dyDescent="0.25">
      <c r="A16">
        <v>2034</v>
      </c>
      <c r="B16" t="s">
        <v>50</v>
      </c>
      <c r="C16">
        <f t="shared" si="0"/>
        <v>7385000000</v>
      </c>
      <c r="D16" s="8">
        <v>0.4</v>
      </c>
    </row>
    <row r="17" spans="1:4" x14ac:dyDescent="0.25">
      <c r="A17">
        <v>2035</v>
      </c>
      <c r="B17" t="s">
        <v>50</v>
      </c>
      <c r="C17">
        <f t="shared" si="0"/>
        <v>7385000000</v>
      </c>
      <c r="D17" s="8">
        <v>0.4</v>
      </c>
    </row>
    <row r="18" spans="1:4" x14ac:dyDescent="0.25">
      <c r="A18">
        <v>2036</v>
      </c>
      <c r="B18" t="s">
        <v>50</v>
      </c>
      <c r="C18">
        <f t="shared" si="0"/>
        <v>7385000000</v>
      </c>
      <c r="D18" s="8">
        <v>0.4</v>
      </c>
    </row>
    <row r="19" spans="1:4" x14ac:dyDescent="0.25">
      <c r="A19">
        <v>2037</v>
      </c>
      <c r="B19" t="s">
        <v>50</v>
      </c>
      <c r="C19">
        <f t="shared" si="0"/>
        <v>7385000000</v>
      </c>
      <c r="D19" s="8">
        <v>0.4</v>
      </c>
    </row>
    <row r="20" spans="1:4" x14ac:dyDescent="0.25">
      <c r="A20">
        <v>2038</v>
      </c>
      <c r="B20" t="s">
        <v>50</v>
      </c>
      <c r="C20">
        <f t="shared" si="0"/>
        <v>7385000000</v>
      </c>
      <c r="D20" s="8">
        <v>0.4</v>
      </c>
    </row>
    <row r="21" spans="1:4" x14ac:dyDescent="0.25">
      <c r="A21">
        <v>2039</v>
      </c>
      <c r="B21" t="s">
        <v>50</v>
      </c>
      <c r="C21">
        <f t="shared" si="0"/>
        <v>7385000000</v>
      </c>
      <c r="D21" s="8">
        <v>0.4</v>
      </c>
    </row>
    <row r="22" spans="1:4" x14ac:dyDescent="0.25">
      <c r="A22">
        <v>2040</v>
      </c>
      <c r="B22" t="s">
        <v>50</v>
      </c>
      <c r="C22">
        <f t="shared" si="0"/>
        <v>7385000000</v>
      </c>
      <c r="D22" s="8">
        <v>0.4</v>
      </c>
    </row>
    <row r="23" spans="1:4" x14ac:dyDescent="0.25">
      <c r="A23">
        <v>2041</v>
      </c>
      <c r="B23" t="s">
        <v>50</v>
      </c>
      <c r="C23">
        <f t="shared" si="0"/>
        <v>7385000000</v>
      </c>
      <c r="D23" s="8">
        <v>0.4</v>
      </c>
    </row>
    <row r="24" spans="1:4" x14ac:dyDescent="0.25">
      <c r="A24">
        <v>2042</v>
      </c>
      <c r="B24" t="s">
        <v>50</v>
      </c>
      <c r="C24">
        <f t="shared" si="0"/>
        <v>7385000000</v>
      </c>
      <c r="D24" s="8">
        <v>0.4</v>
      </c>
    </row>
    <row r="25" spans="1:4" x14ac:dyDescent="0.25">
      <c r="A25">
        <v>2043</v>
      </c>
      <c r="B25" t="s">
        <v>50</v>
      </c>
      <c r="C25">
        <f t="shared" si="0"/>
        <v>7385000000</v>
      </c>
      <c r="D25" s="8">
        <v>0.4</v>
      </c>
    </row>
    <row r="26" spans="1:4" x14ac:dyDescent="0.25">
      <c r="A26">
        <v>2044</v>
      </c>
      <c r="B26" t="s">
        <v>50</v>
      </c>
      <c r="C26">
        <f t="shared" si="0"/>
        <v>7385000000</v>
      </c>
      <c r="D26" s="8">
        <v>0.4</v>
      </c>
    </row>
    <row r="27" spans="1:4" x14ac:dyDescent="0.25">
      <c r="A27">
        <v>2045</v>
      </c>
      <c r="B27" t="s">
        <v>50</v>
      </c>
      <c r="C27">
        <f t="shared" si="0"/>
        <v>7385000000</v>
      </c>
      <c r="D27" s="8">
        <v>0.4</v>
      </c>
    </row>
    <row r="28" spans="1:4" x14ac:dyDescent="0.25">
      <c r="A28">
        <v>2046</v>
      </c>
      <c r="B28" t="s">
        <v>50</v>
      </c>
      <c r="C28">
        <f t="shared" si="0"/>
        <v>7385000000</v>
      </c>
      <c r="D28" s="8">
        <v>0.4</v>
      </c>
    </row>
    <row r="29" spans="1:4" x14ac:dyDescent="0.25">
      <c r="A29">
        <v>2047</v>
      </c>
      <c r="B29" t="s">
        <v>50</v>
      </c>
      <c r="C29">
        <f t="shared" si="0"/>
        <v>7385000000</v>
      </c>
      <c r="D29" s="8">
        <v>0.4</v>
      </c>
    </row>
    <row r="30" spans="1:4" x14ac:dyDescent="0.25">
      <c r="A30">
        <v>2048</v>
      </c>
      <c r="B30" t="s">
        <v>50</v>
      </c>
      <c r="C30">
        <f t="shared" si="0"/>
        <v>7385000000</v>
      </c>
      <c r="D30" s="8">
        <v>0.4</v>
      </c>
    </row>
    <row r="31" spans="1:4" x14ac:dyDescent="0.25">
      <c r="A31">
        <v>2049</v>
      </c>
      <c r="B31" t="s">
        <v>50</v>
      </c>
      <c r="C31">
        <f t="shared" si="0"/>
        <v>7385000000</v>
      </c>
      <c r="D31" s="8">
        <v>0.4</v>
      </c>
    </row>
    <row r="32" spans="1:4" x14ac:dyDescent="0.25">
      <c r="A32">
        <v>2050</v>
      </c>
      <c r="B32" t="s">
        <v>50</v>
      </c>
      <c r="C32">
        <f t="shared" si="0"/>
        <v>7385000000</v>
      </c>
      <c r="D32" s="8">
        <v>0.4</v>
      </c>
    </row>
    <row r="33" spans="4:4" x14ac:dyDescent="0.25">
      <c r="D33" s="8"/>
    </row>
    <row r="34" spans="4:4" x14ac:dyDescent="0.25">
      <c r="D34" s="8"/>
    </row>
    <row r="35" spans="4:4" x14ac:dyDescent="0.25">
      <c r="D35" s="8"/>
    </row>
    <row r="36" spans="4:4" x14ac:dyDescent="0.25">
      <c r="D36" s="8"/>
    </row>
    <row r="37" spans="4:4" x14ac:dyDescent="0.25">
      <c r="D37" s="8"/>
    </row>
    <row r="38" spans="4:4" x14ac:dyDescent="0.25">
      <c r="D38" s="8"/>
    </row>
    <row r="39" spans="4:4" x14ac:dyDescent="0.25">
      <c r="D39" s="8"/>
    </row>
    <row r="40" spans="4:4" x14ac:dyDescent="0.25">
      <c r="D40" s="8"/>
    </row>
    <row r="41" spans="4:4" x14ac:dyDescent="0.25">
      <c r="D41" s="8"/>
    </row>
    <row r="42" spans="4:4" x14ac:dyDescent="0.25">
      <c r="D42" s="8"/>
    </row>
    <row r="43" spans="4:4" x14ac:dyDescent="0.25">
      <c r="D43" s="8"/>
    </row>
    <row r="44" spans="4:4" x14ac:dyDescent="0.25">
      <c r="D44" s="8"/>
    </row>
    <row r="45" spans="4:4" x14ac:dyDescent="0.25">
      <c r="D45" s="8"/>
    </row>
    <row r="46" spans="4:4" x14ac:dyDescent="0.25">
      <c r="D46" s="8"/>
    </row>
    <row r="47" spans="4:4" x14ac:dyDescent="0.25">
      <c r="D47" s="8"/>
    </row>
    <row r="48" spans="4:4" x14ac:dyDescent="0.25">
      <c r="D48" s="8"/>
    </row>
    <row r="49" spans="4:4" x14ac:dyDescent="0.25">
      <c r="D49" s="8"/>
    </row>
    <row r="50" spans="4:4" x14ac:dyDescent="0.25">
      <c r="D50" s="8"/>
    </row>
    <row r="51" spans="4:4" x14ac:dyDescent="0.25">
      <c r="D51" s="8"/>
    </row>
    <row r="52" spans="4:4" x14ac:dyDescent="0.25">
      <c r="D52" s="8"/>
    </row>
    <row r="53" spans="4:4" x14ac:dyDescent="0.25">
      <c r="D53" s="8"/>
    </row>
    <row r="54" spans="4:4" x14ac:dyDescent="0.25">
      <c r="D54" s="8"/>
    </row>
    <row r="55" spans="4:4" x14ac:dyDescent="0.25">
      <c r="D55" s="8"/>
    </row>
    <row r="56" spans="4:4" x14ac:dyDescent="0.25">
      <c r="D56" s="8"/>
    </row>
    <row r="57" spans="4:4" x14ac:dyDescent="0.25">
      <c r="D57" s="8"/>
    </row>
    <row r="58" spans="4:4" x14ac:dyDescent="0.25">
      <c r="D58" s="8"/>
    </row>
    <row r="59" spans="4:4" x14ac:dyDescent="0.25">
      <c r="D59" s="8"/>
    </row>
    <row r="60" spans="4:4" x14ac:dyDescent="0.25">
      <c r="D60" s="8"/>
    </row>
    <row r="61" spans="4:4" x14ac:dyDescent="0.25">
      <c r="D61" s="8"/>
    </row>
    <row r="62" spans="4:4" x14ac:dyDescent="0.25">
      <c r="D62" s="8"/>
    </row>
    <row r="63" spans="4:4" x14ac:dyDescent="0.25">
      <c r="D63" s="8"/>
    </row>
    <row r="64" spans="4:4" x14ac:dyDescent="0.25">
      <c r="D64" s="8"/>
    </row>
    <row r="65" spans="4:4" x14ac:dyDescent="0.25">
      <c r="D65" s="8"/>
    </row>
    <row r="66" spans="4:4" x14ac:dyDescent="0.25">
      <c r="D66" s="8"/>
    </row>
    <row r="67" spans="4:4" x14ac:dyDescent="0.25">
      <c r="D67" s="8"/>
    </row>
    <row r="68" spans="4:4" x14ac:dyDescent="0.25">
      <c r="D68" s="8"/>
    </row>
    <row r="69" spans="4:4" x14ac:dyDescent="0.25">
      <c r="D69" s="8"/>
    </row>
    <row r="70" spans="4:4" x14ac:dyDescent="0.25">
      <c r="D70" s="8"/>
    </row>
    <row r="71" spans="4:4" x14ac:dyDescent="0.25">
      <c r="D71" s="8"/>
    </row>
    <row r="72" spans="4:4" x14ac:dyDescent="0.25">
      <c r="D72" s="8"/>
    </row>
    <row r="73" spans="4:4" x14ac:dyDescent="0.25">
      <c r="D73" s="8"/>
    </row>
    <row r="74" spans="4:4" x14ac:dyDescent="0.25">
      <c r="D74" s="8"/>
    </row>
    <row r="75" spans="4:4" x14ac:dyDescent="0.25">
      <c r="D75" s="8"/>
    </row>
    <row r="76" spans="4:4" x14ac:dyDescent="0.25">
      <c r="D76" s="8"/>
    </row>
    <row r="77" spans="4:4" x14ac:dyDescent="0.25">
      <c r="D77" s="8"/>
    </row>
    <row r="78" spans="4:4" x14ac:dyDescent="0.25">
      <c r="D78" s="8"/>
    </row>
    <row r="79" spans="4:4" x14ac:dyDescent="0.25">
      <c r="D79" s="8"/>
    </row>
    <row r="80" spans="4:4" x14ac:dyDescent="0.25">
      <c r="D80" s="8"/>
    </row>
    <row r="81" spans="4:4" x14ac:dyDescent="0.25">
      <c r="D81" s="8"/>
    </row>
    <row r="82" spans="4:4" x14ac:dyDescent="0.25">
      <c r="D82" s="8"/>
    </row>
    <row r="83" spans="4:4" x14ac:dyDescent="0.25">
      <c r="D83" s="8"/>
    </row>
    <row r="84" spans="4:4" x14ac:dyDescent="0.25">
      <c r="D84" s="8"/>
    </row>
    <row r="85" spans="4:4" x14ac:dyDescent="0.25">
      <c r="D85" s="8"/>
    </row>
    <row r="86" spans="4:4" x14ac:dyDescent="0.25">
      <c r="D86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B2145-FFB0-4C55-89DF-D6B295CB108F}">
  <dimension ref="A1:D2"/>
  <sheetViews>
    <sheetView workbookViewId="0">
      <selection activeCell="F12" sqref="F12"/>
    </sheetView>
  </sheetViews>
  <sheetFormatPr defaultRowHeight="15" x14ac:dyDescent="0.25"/>
  <cols>
    <col min="2" max="2" width="11.140625" bestFit="1" customWidth="1"/>
    <col min="3" max="3" width="8.7109375" bestFit="1" customWidth="1"/>
    <col min="4" max="4" width="9.28515625" bestFit="1" customWidth="1"/>
  </cols>
  <sheetData>
    <row r="1" spans="1:4" x14ac:dyDescent="0.25">
      <c r="A1" t="s">
        <v>6</v>
      </c>
      <c r="B1" t="s">
        <v>8</v>
      </c>
      <c r="C1" t="s">
        <v>23</v>
      </c>
      <c r="D1" t="s">
        <v>35</v>
      </c>
    </row>
    <row r="2" spans="1:4" x14ac:dyDescent="0.25">
      <c r="A2">
        <v>2020</v>
      </c>
      <c r="B2" t="s">
        <v>30</v>
      </c>
      <c r="C2" s="3">
        <v>1000000</v>
      </c>
      <c r="D2" t="s">
        <v>33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FACCE-F19D-4B4E-A8D4-9EB3CAB4C009}">
  <dimension ref="A1:M29"/>
  <sheetViews>
    <sheetView topLeftCell="A31" workbookViewId="0">
      <selection activeCell="C30" sqref="C30"/>
    </sheetView>
  </sheetViews>
  <sheetFormatPr defaultRowHeight="15" x14ac:dyDescent="0.25"/>
  <cols>
    <col min="2" max="2" width="10.85546875" bestFit="1" customWidth="1"/>
  </cols>
  <sheetData>
    <row r="1" spans="1:13" x14ac:dyDescent="0.25">
      <c r="A1" t="s">
        <v>6</v>
      </c>
      <c r="B1" t="s">
        <v>32</v>
      </c>
      <c r="C1" t="s">
        <v>10</v>
      </c>
    </row>
    <row r="2" spans="1:13" x14ac:dyDescent="0.25">
      <c r="A2">
        <v>2020</v>
      </c>
      <c r="B2" t="s">
        <v>47</v>
      </c>
      <c r="C2">
        <v>88</v>
      </c>
    </row>
    <row r="3" spans="1:13" x14ac:dyDescent="0.25">
      <c r="A3">
        <v>2021</v>
      </c>
      <c r="B3" t="s">
        <v>47</v>
      </c>
      <c r="C3">
        <v>95</v>
      </c>
    </row>
    <row r="4" spans="1:13" x14ac:dyDescent="0.25">
      <c r="A4">
        <v>2022</v>
      </c>
      <c r="B4" t="s">
        <v>47</v>
      </c>
      <c r="C4">
        <v>92</v>
      </c>
      <c r="M4" s="5"/>
    </row>
    <row r="5" spans="1:13" x14ac:dyDescent="0.25">
      <c r="A5">
        <v>2023</v>
      </c>
      <c r="B5" t="s">
        <v>47</v>
      </c>
      <c r="C5">
        <v>90</v>
      </c>
    </row>
    <row r="6" spans="1:13" x14ac:dyDescent="0.25">
      <c r="A6">
        <v>2024</v>
      </c>
      <c r="B6" t="s">
        <v>47</v>
      </c>
      <c r="C6">
        <v>85</v>
      </c>
    </row>
    <row r="7" spans="1:13" x14ac:dyDescent="0.25">
      <c r="A7">
        <v>2025</v>
      </c>
      <c r="B7" t="s">
        <v>47</v>
      </c>
      <c r="C7">
        <v>80</v>
      </c>
    </row>
    <row r="8" spans="1:13" x14ac:dyDescent="0.25">
      <c r="A8">
        <v>2026</v>
      </c>
      <c r="B8" t="s">
        <v>47</v>
      </c>
      <c r="C8">
        <f>C7-4</f>
        <v>76</v>
      </c>
    </row>
    <row r="9" spans="1:13" x14ac:dyDescent="0.25">
      <c r="A9">
        <v>2027</v>
      </c>
      <c r="B9" t="s">
        <v>47</v>
      </c>
      <c r="C9">
        <f t="shared" ref="C9:C27" si="0">C8-4</f>
        <v>72</v>
      </c>
    </row>
    <row r="10" spans="1:13" x14ac:dyDescent="0.25">
      <c r="A10">
        <v>2028</v>
      </c>
      <c r="B10" t="s">
        <v>47</v>
      </c>
      <c r="C10">
        <f t="shared" si="0"/>
        <v>68</v>
      </c>
    </row>
    <row r="11" spans="1:13" x14ac:dyDescent="0.25">
      <c r="A11">
        <v>2029</v>
      </c>
      <c r="B11" t="s">
        <v>47</v>
      </c>
      <c r="C11">
        <f t="shared" si="0"/>
        <v>64</v>
      </c>
    </row>
    <row r="12" spans="1:13" x14ac:dyDescent="0.25">
      <c r="A12">
        <v>2030</v>
      </c>
      <c r="B12" t="s">
        <v>47</v>
      </c>
      <c r="C12">
        <f t="shared" si="0"/>
        <v>60</v>
      </c>
    </row>
    <row r="13" spans="1:13" x14ac:dyDescent="0.25">
      <c r="A13">
        <v>2031</v>
      </c>
      <c r="B13" t="s">
        <v>47</v>
      </c>
      <c r="C13">
        <f t="shared" si="0"/>
        <v>56</v>
      </c>
    </row>
    <row r="14" spans="1:13" x14ac:dyDescent="0.25">
      <c r="A14">
        <v>2032</v>
      </c>
      <c r="B14" t="s">
        <v>47</v>
      </c>
      <c r="C14">
        <f t="shared" si="0"/>
        <v>52</v>
      </c>
    </row>
    <row r="15" spans="1:13" x14ac:dyDescent="0.25">
      <c r="A15">
        <v>2033</v>
      </c>
      <c r="B15" t="s">
        <v>47</v>
      </c>
      <c r="C15">
        <f t="shared" si="0"/>
        <v>48</v>
      </c>
    </row>
    <row r="16" spans="1:13" x14ac:dyDescent="0.25">
      <c r="A16">
        <v>2034</v>
      </c>
      <c r="B16" t="s">
        <v>47</v>
      </c>
      <c r="C16">
        <f t="shared" si="0"/>
        <v>44</v>
      </c>
    </row>
    <row r="17" spans="1:3" x14ac:dyDescent="0.25">
      <c r="A17">
        <v>2035</v>
      </c>
      <c r="B17" t="s">
        <v>47</v>
      </c>
      <c r="C17">
        <f t="shared" si="0"/>
        <v>40</v>
      </c>
    </row>
    <row r="18" spans="1:3" x14ac:dyDescent="0.25">
      <c r="A18">
        <v>2036</v>
      </c>
      <c r="B18" t="s">
        <v>47</v>
      </c>
      <c r="C18">
        <f t="shared" si="0"/>
        <v>36</v>
      </c>
    </row>
    <row r="19" spans="1:3" x14ac:dyDescent="0.25">
      <c r="A19">
        <v>2037</v>
      </c>
      <c r="B19" t="s">
        <v>47</v>
      </c>
      <c r="C19">
        <f t="shared" si="0"/>
        <v>32</v>
      </c>
    </row>
    <row r="20" spans="1:3" x14ac:dyDescent="0.25">
      <c r="A20">
        <v>2038</v>
      </c>
      <c r="B20" t="s">
        <v>47</v>
      </c>
      <c r="C20">
        <f t="shared" si="0"/>
        <v>28</v>
      </c>
    </row>
    <row r="21" spans="1:3" x14ac:dyDescent="0.25">
      <c r="A21">
        <v>2039</v>
      </c>
      <c r="B21" t="s">
        <v>47</v>
      </c>
      <c r="C21">
        <f t="shared" si="0"/>
        <v>24</v>
      </c>
    </row>
    <row r="22" spans="1:3" x14ac:dyDescent="0.25">
      <c r="A22">
        <v>2040</v>
      </c>
      <c r="B22" t="s">
        <v>47</v>
      </c>
      <c r="C22">
        <f t="shared" si="0"/>
        <v>20</v>
      </c>
    </row>
    <row r="23" spans="1:3" x14ac:dyDescent="0.25">
      <c r="A23">
        <v>2041</v>
      </c>
      <c r="B23" t="s">
        <v>47</v>
      </c>
      <c r="C23">
        <f t="shared" si="0"/>
        <v>16</v>
      </c>
    </row>
    <row r="24" spans="1:3" x14ac:dyDescent="0.25">
      <c r="A24">
        <v>2042</v>
      </c>
      <c r="B24" t="s">
        <v>47</v>
      </c>
      <c r="C24">
        <f t="shared" si="0"/>
        <v>12</v>
      </c>
    </row>
    <row r="25" spans="1:3" x14ac:dyDescent="0.25">
      <c r="A25">
        <v>2043</v>
      </c>
      <c r="B25" t="s">
        <v>47</v>
      </c>
      <c r="C25">
        <f t="shared" si="0"/>
        <v>8</v>
      </c>
    </row>
    <row r="26" spans="1:3" x14ac:dyDescent="0.25">
      <c r="A26">
        <v>2044</v>
      </c>
      <c r="B26" t="s">
        <v>47</v>
      </c>
      <c r="C26">
        <f t="shared" si="0"/>
        <v>4</v>
      </c>
    </row>
    <row r="27" spans="1:3" x14ac:dyDescent="0.25">
      <c r="A27">
        <v>2045</v>
      </c>
      <c r="B27" t="s">
        <v>47</v>
      </c>
      <c r="C27">
        <f t="shared" si="0"/>
        <v>0</v>
      </c>
    </row>
    <row r="28" spans="1:3" x14ac:dyDescent="0.25">
      <c r="A28">
        <v>2020</v>
      </c>
      <c r="B28" t="s">
        <v>34</v>
      </c>
      <c r="C28">
        <v>88</v>
      </c>
    </row>
    <row r="29" spans="1:3" x14ac:dyDescent="0.25">
      <c r="A29">
        <v>2021</v>
      </c>
      <c r="B29" t="s">
        <v>34</v>
      </c>
      <c r="C29">
        <v>105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4297-788B-41B5-9038-0C7598EA3C37}">
  <dimension ref="A1:E8"/>
  <sheetViews>
    <sheetView tabSelected="1" workbookViewId="0">
      <selection activeCell="C3" sqref="C3"/>
    </sheetView>
  </sheetViews>
  <sheetFormatPr defaultRowHeight="15" x14ac:dyDescent="0.25"/>
  <cols>
    <col min="1" max="2" width="13.85546875" bestFit="1" customWidth="1"/>
    <col min="3" max="3" width="14.5703125" bestFit="1" customWidth="1"/>
    <col min="4" max="4" width="23.7109375" bestFit="1" customWidth="1"/>
    <col min="5" max="5" width="24" bestFit="1" customWidth="1"/>
  </cols>
  <sheetData>
    <row r="1" spans="1:5" x14ac:dyDescent="0.25">
      <c r="A1" t="s">
        <v>6</v>
      </c>
      <c r="B1" t="s">
        <v>44</v>
      </c>
      <c r="C1" t="s">
        <v>5</v>
      </c>
      <c r="D1" t="s">
        <v>46</v>
      </c>
      <c r="E1" t="s">
        <v>58</v>
      </c>
    </row>
    <row r="2" spans="1:5" x14ac:dyDescent="0.25">
      <c r="A2">
        <v>2020</v>
      </c>
      <c r="B2" t="s">
        <v>45</v>
      </c>
      <c r="C2" t="s">
        <v>7</v>
      </c>
      <c r="D2" s="4">
        <v>0.06</v>
      </c>
      <c r="E2" s="9">
        <v>7.0400000000000004E-2</v>
      </c>
    </row>
    <row r="8" spans="1:5" x14ac:dyDescent="0.25">
      <c r="A8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323782-C78E-470E-B658-6D5894EFEA73}">
  <dimension ref="A1:BO13"/>
  <sheetViews>
    <sheetView workbookViewId="0">
      <pane xSplit="1" ySplit="1" topLeftCell="Y2" activePane="bottomRight" state="frozen"/>
      <selection pane="topRight" activeCell="B1" sqref="B1"/>
      <selection pane="bottomLeft" activeCell="A2" sqref="A2"/>
      <selection pane="bottomRight" activeCell="C9" sqref="C9"/>
    </sheetView>
  </sheetViews>
  <sheetFormatPr defaultRowHeight="15" x14ac:dyDescent="0.25"/>
  <cols>
    <col min="1" max="1" width="13.5703125" bestFit="1" customWidth="1"/>
    <col min="2" max="3" width="10" customWidth="1"/>
    <col min="34" max="34" width="17.85546875" bestFit="1" customWidth="1"/>
    <col min="64" max="64" width="11" bestFit="1" customWidth="1"/>
  </cols>
  <sheetData>
    <row r="1" spans="1:67" x14ac:dyDescent="0.25">
      <c r="A1" s="1" t="s">
        <v>0</v>
      </c>
      <c r="B1" s="1" t="s">
        <v>17</v>
      </c>
      <c r="C1" s="1">
        <v>5</v>
      </c>
      <c r="D1">
        <v>25</v>
      </c>
      <c r="E1">
        <v>50</v>
      </c>
      <c r="F1">
        <v>75</v>
      </c>
      <c r="G1">
        <v>100</v>
      </c>
      <c r="H1">
        <v>125</v>
      </c>
      <c r="I1">
        <v>150</v>
      </c>
      <c r="J1">
        <v>175</v>
      </c>
      <c r="K1">
        <v>200</v>
      </c>
      <c r="L1">
        <v>225</v>
      </c>
      <c r="M1">
        <v>250</v>
      </c>
      <c r="N1">
        <v>275</v>
      </c>
      <c r="O1">
        <v>300</v>
      </c>
      <c r="P1">
        <v>325</v>
      </c>
      <c r="Q1">
        <v>350</v>
      </c>
      <c r="R1">
        <v>375</v>
      </c>
      <c r="S1">
        <v>400</v>
      </c>
      <c r="T1">
        <v>425</v>
      </c>
      <c r="U1">
        <v>450</v>
      </c>
      <c r="V1">
        <v>475</v>
      </c>
      <c r="W1">
        <v>500</v>
      </c>
      <c r="X1">
        <v>525</v>
      </c>
      <c r="Y1">
        <v>550</v>
      </c>
      <c r="Z1">
        <v>575</v>
      </c>
      <c r="AA1">
        <v>600</v>
      </c>
      <c r="AB1">
        <v>625</v>
      </c>
      <c r="AC1">
        <v>650</v>
      </c>
      <c r="AD1">
        <v>675</v>
      </c>
      <c r="AE1">
        <v>700</v>
      </c>
      <c r="AF1">
        <v>725</v>
      </c>
      <c r="AG1">
        <v>750</v>
      </c>
      <c r="AH1">
        <v>775</v>
      </c>
      <c r="AI1">
        <v>800</v>
      </c>
      <c r="AJ1">
        <v>825</v>
      </c>
      <c r="AK1">
        <v>850</v>
      </c>
      <c r="AL1">
        <v>875</v>
      </c>
      <c r="AM1">
        <v>900</v>
      </c>
      <c r="AN1">
        <v>925</v>
      </c>
      <c r="AO1">
        <v>950</v>
      </c>
      <c r="AP1">
        <v>975</v>
      </c>
      <c r="AQ1">
        <v>1000</v>
      </c>
      <c r="AR1">
        <v>1025</v>
      </c>
      <c r="AS1">
        <v>1050</v>
      </c>
      <c r="AT1">
        <v>1075</v>
      </c>
      <c r="AU1">
        <v>1100</v>
      </c>
      <c r="AV1">
        <v>1125</v>
      </c>
      <c r="AW1">
        <v>1150</v>
      </c>
      <c r="AX1">
        <v>1175</v>
      </c>
      <c r="AY1">
        <v>1200</v>
      </c>
      <c r="AZ1">
        <v>1225</v>
      </c>
      <c r="BA1">
        <v>1250</v>
      </c>
      <c r="BB1">
        <v>1275</v>
      </c>
      <c r="BC1">
        <v>1300</v>
      </c>
      <c r="BD1">
        <v>1325</v>
      </c>
      <c r="BE1">
        <v>1350</v>
      </c>
      <c r="BF1">
        <v>1375</v>
      </c>
      <c r="BG1">
        <v>1400</v>
      </c>
      <c r="BH1">
        <v>1425</v>
      </c>
      <c r="BI1">
        <v>1450</v>
      </c>
      <c r="BJ1">
        <v>1475</v>
      </c>
      <c r="BK1">
        <v>1500</v>
      </c>
      <c r="BL1">
        <v>1525</v>
      </c>
      <c r="BM1">
        <v>1550</v>
      </c>
      <c r="BN1">
        <v>1575</v>
      </c>
      <c r="BO1">
        <v>1600</v>
      </c>
    </row>
    <row r="2" spans="1:67" x14ac:dyDescent="0.25">
      <c r="A2" t="s">
        <v>13</v>
      </c>
      <c r="B2" t="s">
        <v>18</v>
      </c>
      <c r="BK2">
        <f>1000000000000</f>
        <v>1000000000000</v>
      </c>
    </row>
    <row r="3" spans="1:67" x14ac:dyDescent="0.25">
      <c r="A3" t="s">
        <v>14</v>
      </c>
      <c r="B3" t="s">
        <v>18</v>
      </c>
      <c r="AF3">
        <v>181251</v>
      </c>
      <c r="AG3">
        <f>AF3</f>
        <v>181251</v>
      </c>
      <c r="AH3">
        <f t="shared" ref="AH3:BK3" si="0">AG3</f>
        <v>181251</v>
      </c>
      <c r="AI3">
        <f t="shared" si="0"/>
        <v>181251</v>
      </c>
      <c r="AJ3">
        <f t="shared" si="0"/>
        <v>181251</v>
      </c>
      <c r="AK3">
        <f t="shared" si="0"/>
        <v>181251</v>
      </c>
      <c r="AL3">
        <f t="shared" si="0"/>
        <v>181251</v>
      </c>
      <c r="AM3">
        <f t="shared" si="0"/>
        <v>181251</v>
      </c>
      <c r="AN3">
        <f t="shared" si="0"/>
        <v>181251</v>
      </c>
      <c r="AO3">
        <f t="shared" si="0"/>
        <v>181251</v>
      </c>
      <c r="AP3">
        <f t="shared" si="0"/>
        <v>181251</v>
      </c>
      <c r="AQ3">
        <f t="shared" si="0"/>
        <v>181251</v>
      </c>
      <c r="AR3">
        <f t="shared" si="0"/>
        <v>181251</v>
      </c>
      <c r="AS3">
        <f t="shared" si="0"/>
        <v>181251</v>
      </c>
      <c r="AT3">
        <f t="shared" si="0"/>
        <v>181251</v>
      </c>
      <c r="AU3">
        <f t="shared" si="0"/>
        <v>181251</v>
      </c>
      <c r="AV3">
        <f t="shared" si="0"/>
        <v>181251</v>
      </c>
      <c r="AW3">
        <f t="shared" si="0"/>
        <v>181251</v>
      </c>
      <c r="AX3">
        <f t="shared" si="0"/>
        <v>181251</v>
      </c>
      <c r="AY3">
        <f t="shared" si="0"/>
        <v>181251</v>
      </c>
      <c r="AZ3">
        <f t="shared" si="0"/>
        <v>181251</v>
      </c>
      <c r="BA3">
        <f t="shared" si="0"/>
        <v>181251</v>
      </c>
      <c r="BB3">
        <f t="shared" si="0"/>
        <v>181251</v>
      </c>
      <c r="BC3">
        <f t="shared" si="0"/>
        <v>181251</v>
      </c>
      <c r="BD3">
        <f t="shared" si="0"/>
        <v>181251</v>
      </c>
      <c r="BE3">
        <f t="shared" si="0"/>
        <v>181251</v>
      </c>
      <c r="BF3">
        <f t="shared" si="0"/>
        <v>181251</v>
      </c>
      <c r="BG3">
        <f t="shared" si="0"/>
        <v>181251</v>
      </c>
      <c r="BH3">
        <f t="shared" si="0"/>
        <v>181251</v>
      </c>
      <c r="BI3">
        <f t="shared" si="0"/>
        <v>181251</v>
      </c>
      <c r="BJ3">
        <f t="shared" si="0"/>
        <v>181251</v>
      </c>
      <c r="BK3">
        <f t="shared" si="0"/>
        <v>181251</v>
      </c>
    </row>
    <row r="4" spans="1:67" x14ac:dyDescent="0.25">
      <c r="A4" t="s">
        <v>15</v>
      </c>
      <c r="B4" t="s">
        <v>19</v>
      </c>
      <c r="D4">
        <v>5700000</v>
      </c>
      <c r="E4">
        <v>11460000</v>
      </c>
      <c r="F4">
        <v>89999.999999999854</v>
      </c>
    </row>
    <row r="5" spans="1:67" x14ac:dyDescent="0.25">
      <c r="A5" t="s">
        <v>16</v>
      </c>
      <c r="B5" t="s">
        <v>20</v>
      </c>
      <c r="M5" s="3">
        <v>1000000000000</v>
      </c>
      <c r="N5" s="3">
        <v>1000000000000</v>
      </c>
      <c r="O5" s="3">
        <v>1000000000000</v>
      </c>
    </row>
    <row r="6" spans="1:67" x14ac:dyDescent="0.25">
      <c r="A6" t="s">
        <v>40</v>
      </c>
      <c r="B6" t="s">
        <v>18</v>
      </c>
      <c r="AC6" s="3">
        <v>1000000000000</v>
      </c>
    </row>
    <row r="7" spans="1:67" x14ac:dyDescent="0.25">
      <c r="A7" t="s">
        <v>49</v>
      </c>
      <c r="B7" t="s">
        <v>18</v>
      </c>
      <c r="N7">
        <f>1000000000000</f>
        <v>1000000000000</v>
      </c>
    </row>
    <row r="8" spans="1:67" x14ac:dyDescent="0.25">
      <c r="A8" t="s">
        <v>64</v>
      </c>
      <c r="B8" t="s">
        <v>19</v>
      </c>
      <c r="C8" s="3">
        <v>1000000000000</v>
      </c>
    </row>
    <row r="10" spans="1:67" x14ac:dyDescent="0.25">
      <c r="D10" s="3"/>
      <c r="AH10" s="6"/>
    </row>
    <row r="13" spans="1:67" x14ac:dyDescent="0.25">
      <c r="AD13" s="8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F0947B-6DA0-4DD3-B28F-4BE0961AA7E4}">
  <dimension ref="A1:D1"/>
  <sheetViews>
    <sheetView workbookViewId="0">
      <selection activeCell="I28" sqref="I28"/>
    </sheetView>
  </sheetViews>
  <sheetFormatPr defaultRowHeight="15" x14ac:dyDescent="0.25"/>
  <cols>
    <col min="2" max="2" width="16.140625" customWidth="1"/>
    <col min="3" max="3" width="9.5703125" bestFit="1" customWidth="1"/>
    <col min="4" max="4" width="12.85546875" customWidth="1"/>
  </cols>
  <sheetData>
    <row r="1" spans="1:4" x14ac:dyDescent="0.25">
      <c r="A1" t="s">
        <v>6</v>
      </c>
      <c r="B1" t="s">
        <v>8</v>
      </c>
      <c r="C1" t="s">
        <v>11</v>
      </c>
      <c r="D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Energy Demand</vt:lpstr>
      <vt:lpstr>Defined Supply</vt:lpstr>
      <vt:lpstr>Fuel Production</vt:lpstr>
      <vt:lpstr>Production Limits</vt:lpstr>
      <vt:lpstr>Additional Credits</vt:lpstr>
      <vt:lpstr>LCFS Benchmark</vt:lpstr>
      <vt:lpstr>Blend Requirements</vt:lpstr>
      <vt:lpstr>Feedstock</vt:lpstr>
      <vt:lpstr>Credit Type Limits</vt:lpstr>
    </vt:vector>
  </TitlesOfParts>
  <Company>California Air Resources Board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Kessler, Jeff@ARB</dc:creator>
  <cp:lastModifiedBy>Kessler, Jeff@ARB</cp:lastModifiedBy>
  <dcterms:created xsi:type="dcterms:W3CDTF">2022-02-03T22:56:40Z</dcterms:created>
  <dcterms:modified xsi:type="dcterms:W3CDTF">2022-03-03T18:58:07Z</dcterms:modified>
</cp:coreProperties>
</file>