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carb-my.sharepoint.com/personal/jeff_kessler_arb_ca_gov/Documents/Documents/GitHub/CATS/scenarios/Test/"/>
    </mc:Choice>
  </mc:AlternateContent>
  <xr:revisionPtr revIDLastSave="19" documentId="11_CF85E83D226F601F471F0E5BA30FAC78C59B45FF" xr6:coauthVersionLast="47" xr6:coauthVersionMax="47" xr10:uidLastSave="{01DAE01B-1002-4A3B-95E7-40C0914678C8}"/>
  <bookViews>
    <workbookView xWindow="3510" yWindow="3510" windowWidth="21990" windowHeight="11700" firstSheet="2" activeTab="3" xr2:uid="{00000000-000D-0000-FFFF-FFFF00000000}"/>
  </bookViews>
  <sheets>
    <sheet name="Energy Demand" sheetId="1" r:id="rId1"/>
    <sheet name="Defined Supply" sheetId="2" r:id="rId2"/>
    <sheet name="Coproducts" sheetId="3" r:id="rId3"/>
    <sheet name="Fuel Production" sheetId="4" r:id="rId4"/>
    <sheet name="Production Limits" sheetId="5" r:id="rId5"/>
    <sheet name="Feedstock" sheetId="6" r:id="rId6"/>
    <sheet name="LCFS Benchmark" sheetId="7" r:id="rId7"/>
    <sheet name="Credit Type Limits" sheetId="8" r:id="rId8"/>
    <sheet name="Additional Credits" sheetId="9" r:id="rId9"/>
    <sheet name="Blend Requirement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7" l="1"/>
  <c r="D11" i="7"/>
  <c r="D10" i="7"/>
  <c r="D9" i="7"/>
  <c r="D8" i="7"/>
  <c r="D7" i="7"/>
  <c r="D6" i="7"/>
  <c r="D5" i="7"/>
  <c r="D4" i="7"/>
  <c r="D3" i="7"/>
  <c r="D2" i="7"/>
  <c r="AF1" i="6" l="1"/>
  <c r="AG1" i="6" s="1"/>
  <c r="AH1" i="6" s="1"/>
  <c r="AI1" i="6" s="1"/>
  <c r="AJ1" i="6" s="1"/>
  <c r="AK1" i="6" s="1"/>
  <c r="AL1" i="6" s="1"/>
  <c r="T2" i="4"/>
</calcChain>
</file>

<file path=xl/sharedStrings.xml><?xml version="1.0" encoding="utf-8"?>
<sst xmlns="http://schemas.openxmlformats.org/spreadsheetml/2006/main" count="79" uniqueCount="48">
  <si>
    <t>Year</t>
  </si>
  <si>
    <t>Fuel Pool</t>
  </si>
  <si>
    <t>Energy</t>
  </si>
  <si>
    <t>Exceed?</t>
  </si>
  <si>
    <t>Fuel</t>
  </si>
  <si>
    <t>Policy Attribution</t>
  </si>
  <si>
    <t>Base Fuel</t>
  </si>
  <si>
    <t>Production Multiplier</t>
  </si>
  <si>
    <t>Feedstock</t>
  </si>
  <si>
    <t>Conversion Cost</t>
  </si>
  <si>
    <t>Units Notes</t>
  </si>
  <si>
    <t>Conversion Yield</t>
  </si>
  <si>
    <t>Conversion Units</t>
  </si>
  <si>
    <t>Carbon Intensity</t>
  </si>
  <si>
    <t>Units</t>
  </si>
  <si>
    <t>Refernces</t>
  </si>
  <si>
    <t>EER</t>
  </si>
  <si>
    <t>Exogenous Subsidy</t>
  </si>
  <si>
    <t>Subsidy Unit Notes</t>
  </si>
  <si>
    <t>Credit Type</t>
  </si>
  <si>
    <t>LCFS Benchmark</t>
  </si>
  <si>
    <t>Blend Requirement</t>
  </si>
  <si>
    <t>Results Name</t>
  </si>
  <si>
    <t>Results Units</t>
  </si>
  <si>
    <t>Results Multiplier</t>
  </si>
  <si>
    <t>Results Notes</t>
  </si>
  <si>
    <t>Maximum Volume</t>
  </si>
  <si>
    <t>Maximum YoY Percent Change</t>
  </si>
  <si>
    <t>Benchmark</t>
  </si>
  <si>
    <t>Standard</t>
  </si>
  <si>
    <t>Minimum</t>
  </si>
  <si>
    <t>Maximum</t>
  </si>
  <si>
    <t>Quantity</t>
  </si>
  <si>
    <t>Requirement Name</t>
  </si>
  <si>
    <t>Minimum Percent Energy</t>
  </si>
  <si>
    <t>Maximum Percent Energy</t>
  </si>
  <si>
    <t>CARBOB</t>
  </si>
  <si>
    <t>Gasoline</t>
  </si>
  <si>
    <t>Oil</t>
  </si>
  <si>
    <t>$/barrel</t>
  </si>
  <si>
    <t>MJ/barrel</t>
  </si>
  <si>
    <t>gCO2e/MJ</t>
  </si>
  <si>
    <t>From regerssion on spot market prices using EIA Data</t>
  </si>
  <si>
    <t>Deficit Gas</t>
  </si>
  <si>
    <t>GasolineBenchmark</t>
  </si>
  <si>
    <t>mm gal</t>
  </si>
  <si>
    <t>$/barrel and barrels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</si>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</sst>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D11" sqref="D11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2022</v>
      </c>
      <c r="B2" t="s">
        <v>37</v>
      </c>
      <c r="C2">
        <v>1633964216955.0972</v>
      </c>
      <c r="D2" t="b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"/>
  <sheetViews>
    <sheetView workbookViewId="0"/>
  </sheetViews>
  <sheetFormatPr defaultRowHeight="15" x14ac:dyDescent="0.25"/>
  <sheetData>
    <row r="1" spans="1:5" x14ac:dyDescent="0.25">
      <c r="A1" s="1" t="s">
        <v>0</v>
      </c>
      <c r="B1" s="1" t="s">
        <v>33</v>
      </c>
      <c r="C1" s="1" t="s">
        <v>1</v>
      </c>
      <c r="D1" s="1" t="s">
        <v>34</v>
      </c>
      <c r="E1" s="1" t="s">
        <v>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>
      <selection activeCell="G11" sqref="G11"/>
    </sheetView>
  </sheetViews>
  <sheetFormatPr defaultRowHeight="15" x14ac:dyDescent="0.25"/>
  <sheetData>
    <row r="1" spans="1:4" x14ac:dyDescent="0.25">
      <c r="A1" s="1" t="s">
        <v>0</v>
      </c>
      <c r="B1" s="1" t="s">
        <v>4</v>
      </c>
      <c r="C1" s="1" t="s">
        <v>2</v>
      </c>
      <c r="D1" s="1" t="s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"/>
  <sheetViews>
    <sheetView workbookViewId="0"/>
  </sheetViews>
  <sheetFormatPr defaultRowHeight="15" x14ac:dyDescent="0.25"/>
  <sheetData>
    <row r="1" spans="1:3" x14ac:dyDescent="0.25">
      <c r="A1" s="1" t="s">
        <v>4</v>
      </c>
      <c r="B1" s="1" t="s">
        <v>6</v>
      </c>
      <c r="C1" s="1" t="s">
        <v>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"/>
  <sheetViews>
    <sheetView tabSelected="1" workbookViewId="0">
      <selection activeCell="L8" sqref="L8"/>
    </sheetView>
  </sheetViews>
  <sheetFormatPr defaultRowHeight="15" x14ac:dyDescent="0.25"/>
  <cols>
    <col min="12" max="12" width="48.85546875" bestFit="1" customWidth="1"/>
    <col min="13" max="13" width="18.140625" bestFit="1" customWidth="1"/>
  </cols>
  <sheetData>
    <row r="1" spans="1:21" x14ac:dyDescent="0.25">
      <c r="A1" s="1" t="s">
        <v>0</v>
      </c>
      <c r="B1" s="1" t="s">
        <v>4</v>
      </c>
      <c r="C1" s="1" t="s">
        <v>1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</row>
    <row r="2" spans="1:21" x14ac:dyDescent="0.25">
      <c r="A2">
        <v>2022</v>
      </c>
      <c r="B2" t="s">
        <v>36</v>
      </c>
      <c r="C2" t="s">
        <v>37</v>
      </c>
      <c r="D2" t="s">
        <v>38</v>
      </c>
      <c r="E2">
        <v>22</v>
      </c>
      <c r="F2" t="s">
        <v>39</v>
      </c>
      <c r="G2">
        <v>4687</v>
      </c>
      <c r="H2" t="s">
        <v>40</v>
      </c>
      <c r="I2">
        <v>100.82</v>
      </c>
      <c r="J2" t="s">
        <v>41</v>
      </c>
      <c r="K2" t="s">
        <v>42</v>
      </c>
      <c r="L2">
        <v>1</v>
      </c>
      <c r="O2" t="s">
        <v>43</v>
      </c>
      <c r="P2" t="s">
        <v>44</v>
      </c>
      <c r="R2" t="s">
        <v>36</v>
      </c>
      <c r="S2" t="s">
        <v>45</v>
      </c>
      <c r="T2">
        <f>1/119.53/1000000</f>
        <v>8.3661005605287371E-9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"/>
  <sheetViews>
    <sheetView workbookViewId="0"/>
  </sheetViews>
  <sheetFormatPr defaultRowHeight="15" x14ac:dyDescent="0.25"/>
  <sheetData>
    <row r="1" spans="1:4" x14ac:dyDescent="0.25">
      <c r="A1" s="1" t="s">
        <v>0</v>
      </c>
      <c r="B1" s="1" t="s">
        <v>4</v>
      </c>
      <c r="C1" s="1" t="s">
        <v>26</v>
      </c>
      <c r="D1" s="1" t="s">
        <v>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2"/>
  <sheetViews>
    <sheetView zoomScale="130" zoomScaleNormal="130" workbookViewId="0">
      <selection activeCell="G7" sqref="G7"/>
    </sheetView>
  </sheetViews>
  <sheetFormatPr defaultRowHeight="15" x14ac:dyDescent="0.25"/>
  <sheetData>
    <row r="1" spans="1:66" x14ac:dyDescent="0.25">
      <c r="A1" s="1" t="s">
        <v>8</v>
      </c>
      <c r="B1" s="1" t="s">
        <v>14</v>
      </c>
      <c r="C1" s="1">
        <v>0</v>
      </c>
      <c r="D1" s="1">
        <v>6</v>
      </c>
      <c r="E1" s="1">
        <v>7</v>
      </c>
      <c r="F1" s="1">
        <v>10</v>
      </c>
      <c r="G1" s="1">
        <v>18</v>
      </c>
      <c r="H1" s="1">
        <v>20</v>
      </c>
      <c r="I1" s="1">
        <v>30</v>
      </c>
      <c r="J1" s="1">
        <v>40</v>
      </c>
      <c r="K1" s="1">
        <v>50</v>
      </c>
      <c r="L1" s="1">
        <v>75</v>
      </c>
      <c r="M1" s="1">
        <v>80</v>
      </c>
      <c r="N1" s="1">
        <v>90</v>
      </c>
      <c r="O1" s="1">
        <v>100</v>
      </c>
      <c r="P1" s="1">
        <v>125</v>
      </c>
      <c r="Q1" s="1">
        <v>150</v>
      </c>
      <c r="R1" s="1">
        <v>175</v>
      </c>
      <c r="S1" s="1">
        <v>200</v>
      </c>
      <c r="T1" s="1">
        <v>225</v>
      </c>
      <c r="U1" s="1">
        <v>250</v>
      </c>
      <c r="V1" s="1">
        <v>275</v>
      </c>
      <c r="W1" s="1">
        <v>300</v>
      </c>
      <c r="X1" s="1">
        <v>325</v>
      </c>
      <c r="Y1" s="1">
        <v>350</v>
      </c>
      <c r="Z1" s="1">
        <v>375</v>
      </c>
      <c r="AA1" s="1">
        <v>400</v>
      </c>
      <c r="AB1" s="1">
        <v>425</v>
      </c>
      <c r="AC1" s="1">
        <v>450</v>
      </c>
      <c r="AD1" s="1">
        <v>475</v>
      </c>
      <c r="AE1" s="1">
        <v>600</v>
      </c>
      <c r="AF1" s="1">
        <f>AE1+200</f>
        <v>800</v>
      </c>
      <c r="AG1" s="1">
        <f t="shared" ref="AG1:AL1" si="0">AF1+200</f>
        <v>1000</v>
      </c>
      <c r="AH1" s="1">
        <f t="shared" si="0"/>
        <v>1200</v>
      </c>
      <c r="AI1" s="1">
        <f t="shared" si="0"/>
        <v>1400</v>
      </c>
      <c r="AJ1" s="1">
        <f t="shared" si="0"/>
        <v>1600</v>
      </c>
      <c r="AK1" s="1">
        <f t="shared" si="0"/>
        <v>1800</v>
      </c>
      <c r="AL1" s="1">
        <f t="shared" si="0"/>
        <v>2000</v>
      </c>
      <c r="AM1" s="1">
        <v>2200</v>
      </c>
      <c r="AN1" s="1">
        <v>950</v>
      </c>
      <c r="AO1" s="1">
        <v>975</v>
      </c>
      <c r="AP1" s="1">
        <v>1000</v>
      </c>
      <c r="AQ1" s="1">
        <v>1025</v>
      </c>
      <c r="AR1" s="1">
        <v>1050</v>
      </c>
      <c r="AS1" s="1">
        <v>1075</v>
      </c>
      <c r="AT1" s="1">
        <v>1100</v>
      </c>
      <c r="AU1" s="1">
        <v>1125</v>
      </c>
      <c r="AV1" s="1">
        <v>1150</v>
      </c>
      <c r="AW1" s="1">
        <v>1175</v>
      </c>
      <c r="AX1" s="1">
        <v>1200</v>
      </c>
      <c r="AY1" s="1">
        <v>1225</v>
      </c>
      <c r="AZ1" s="1">
        <v>1250</v>
      </c>
      <c r="BA1" s="1">
        <v>1275</v>
      </c>
      <c r="BB1" s="1">
        <v>1300</v>
      </c>
      <c r="BC1" s="1">
        <v>1325</v>
      </c>
      <c r="BD1" s="1">
        <v>1350</v>
      </c>
      <c r="BE1" s="1">
        <v>1375</v>
      </c>
      <c r="BF1" s="1">
        <v>1400</v>
      </c>
      <c r="BG1" s="1">
        <v>1425</v>
      </c>
      <c r="BH1" s="1">
        <v>1450</v>
      </c>
      <c r="BI1" s="1">
        <v>1475</v>
      </c>
      <c r="BJ1" s="1">
        <v>1500</v>
      </c>
      <c r="BK1" s="1">
        <v>1525</v>
      </c>
      <c r="BL1" s="1">
        <v>1550</v>
      </c>
      <c r="BM1" s="1">
        <v>1575</v>
      </c>
      <c r="BN1" s="1">
        <v>1600</v>
      </c>
    </row>
    <row r="2" spans="1:66" x14ac:dyDescent="0.25">
      <c r="A2" t="s">
        <v>38</v>
      </c>
      <c r="B2" t="s">
        <v>46</v>
      </c>
      <c r="N2" s="2" t="s">
        <v>47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2"/>
  <sheetViews>
    <sheetView workbookViewId="0">
      <selection activeCell="F4" sqref="F4"/>
    </sheetView>
  </sheetViews>
  <sheetFormatPr defaultRowHeight="15" x14ac:dyDescent="0.25"/>
  <sheetData>
    <row r="1" spans="1:4" x14ac:dyDescent="0.25">
      <c r="A1" s="1" t="s">
        <v>0</v>
      </c>
      <c r="B1" s="1" t="s">
        <v>28</v>
      </c>
      <c r="C1" s="1" t="s">
        <v>29</v>
      </c>
    </row>
    <row r="2" spans="1:4" x14ac:dyDescent="0.25">
      <c r="A2">
        <v>2020</v>
      </c>
      <c r="B2" t="s">
        <v>44</v>
      </c>
      <c r="C2">
        <v>91.98</v>
      </c>
      <c r="D2" s="3">
        <f>1-(C2/99.44)</f>
        <v>7.502011263073205E-2</v>
      </c>
    </row>
    <row r="3" spans="1:4" x14ac:dyDescent="0.25">
      <c r="A3">
        <v>2021</v>
      </c>
      <c r="B3" t="s">
        <v>44</v>
      </c>
      <c r="C3">
        <v>90.74</v>
      </c>
      <c r="D3" s="3">
        <f t="shared" ref="D3:D12" si="0">1-(C3/99.44)</f>
        <v>8.7489943684634031E-2</v>
      </c>
    </row>
    <row r="4" spans="1:4" x14ac:dyDescent="0.25">
      <c r="A4">
        <v>2022</v>
      </c>
      <c r="B4" t="s">
        <v>44</v>
      </c>
      <c r="C4">
        <v>89.5</v>
      </c>
      <c r="D4" s="3">
        <f t="shared" si="0"/>
        <v>9.9959774738535789E-2</v>
      </c>
    </row>
    <row r="5" spans="1:4" x14ac:dyDescent="0.25">
      <c r="A5">
        <v>2023</v>
      </c>
      <c r="B5" t="s">
        <v>44</v>
      </c>
      <c r="C5">
        <v>88.25</v>
      </c>
      <c r="D5" s="3">
        <f t="shared" si="0"/>
        <v>0.11253016894609813</v>
      </c>
    </row>
    <row r="6" spans="1:4" x14ac:dyDescent="0.25">
      <c r="A6">
        <v>2024</v>
      </c>
      <c r="B6" t="s">
        <v>44</v>
      </c>
      <c r="C6">
        <v>87.01</v>
      </c>
      <c r="D6" s="3">
        <f t="shared" si="0"/>
        <v>0.12499999999999989</v>
      </c>
    </row>
    <row r="7" spans="1:4" x14ac:dyDescent="0.25">
      <c r="A7">
        <v>2025</v>
      </c>
      <c r="B7" t="s">
        <v>44</v>
      </c>
      <c r="C7">
        <v>85.77</v>
      </c>
      <c r="D7" s="3">
        <f t="shared" si="0"/>
        <v>0.13746983105390187</v>
      </c>
    </row>
    <row r="8" spans="1:4" x14ac:dyDescent="0.25">
      <c r="A8">
        <v>2026</v>
      </c>
      <c r="B8" t="s">
        <v>44</v>
      </c>
      <c r="C8">
        <v>84.52</v>
      </c>
      <c r="D8" s="3">
        <f t="shared" si="0"/>
        <v>0.15004022526146421</v>
      </c>
    </row>
    <row r="9" spans="1:4" x14ac:dyDescent="0.25">
      <c r="A9">
        <v>2027</v>
      </c>
      <c r="B9" t="s">
        <v>44</v>
      </c>
      <c r="C9">
        <v>83.28</v>
      </c>
      <c r="D9" s="3">
        <f t="shared" si="0"/>
        <v>0.16251005631536597</v>
      </c>
    </row>
    <row r="10" spans="1:4" x14ac:dyDescent="0.25">
      <c r="A10">
        <v>2028</v>
      </c>
      <c r="B10" t="s">
        <v>44</v>
      </c>
      <c r="C10">
        <v>82.04</v>
      </c>
      <c r="D10" s="3">
        <f t="shared" si="0"/>
        <v>0.17497988736926784</v>
      </c>
    </row>
    <row r="11" spans="1:4" x14ac:dyDescent="0.25">
      <c r="A11">
        <v>2029</v>
      </c>
      <c r="B11" t="s">
        <v>44</v>
      </c>
      <c r="C11">
        <v>80.8</v>
      </c>
      <c r="D11" s="3">
        <f t="shared" si="0"/>
        <v>0.18744971842316971</v>
      </c>
    </row>
    <row r="12" spans="1:4" x14ac:dyDescent="0.25">
      <c r="A12">
        <v>2030</v>
      </c>
      <c r="B12" t="s">
        <v>44</v>
      </c>
      <c r="C12">
        <v>79.55</v>
      </c>
      <c r="D12" s="3">
        <f t="shared" si="0"/>
        <v>0.20002011263073216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"/>
  <sheetViews>
    <sheetView workbookViewId="0"/>
  </sheetViews>
  <sheetFormatPr defaultRowHeight="15" x14ac:dyDescent="0.25"/>
  <sheetData>
    <row r="1" spans="1:4" x14ac:dyDescent="0.25">
      <c r="A1" s="1" t="s">
        <v>0</v>
      </c>
      <c r="B1" s="1" t="s">
        <v>19</v>
      </c>
      <c r="C1" s="1" t="s">
        <v>30</v>
      </c>
      <c r="D1" s="1" t="s">
        <v>31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"/>
  <sheetViews>
    <sheetView workbookViewId="0"/>
  </sheetViews>
  <sheetFormatPr defaultRowHeight="15" x14ac:dyDescent="0.25"/>
  <sheetData>
    <row r="1" spans="1:3" x14ac:dyDescent="0.25">
      <c r="A1" s="1" t="s">
        <v>0</v>
      </c>
      <c r="B1" s="1" t="s">
        <v>19</v>
      </c>
      <c r="C1" s="1" t="s">
        <v>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Energy Demand</vt:lpstr>
      <vt:lpstr>Defined Supply</vt:lpstr>
      <vt:lpstr>Coproducts</vt:lpstr>
      <vt:lpstr>Fuel Production</vt:lpstr>
      <vt:lpstr>Production Limits</vt:lpstr>
      <vt:lpstr>Feedstock</vt:lpstr>
      <vt:lpstr>LCFS Benchmark</vt:lpstr>
      <vt:lpstr>Credit Type Limits</vt:lpstr>
      <vt:lpstr>Additional Credits</vt:lpstr>
      <vt:lpstr>Blend Requirements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Kessler, Jeff@ARB</cp:lastModifiedBy>
  <dcterms:created xsi:type="dcterms:W3CDTF">2022-09-22T20:08:20Z</dcterms:created>
  <dcterms:modified xsi:type="dcterms:W3CDTF">2022-09-22T20:29:03Z</dcterms:modified>
</cp:coreProperties>
</file>