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1080" windowHeight="0"/>
  </bookViews>
  <sheets>
    <sheet name="Bias Investigation" sheetId="5" r:id="rId1"/>
    <sheet name="FDM" sheetId="2" r:id="rId2"/>
    <sheet name="Prelim. Bias Inv." sheetId="4" r:id="rId3"/>
    <sheet name="Parameter Investigation" sheetId="3" r:id="rId4"/>
    <sheet name="old investigation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42" i="5" l="1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39" i="5"/>
  <c r="AH40" i="5"/>
  <c r="AH41" i="5"/>
  <c r="AG70" i="5"/>
  <c r="AG66" i="5"/>
  <c r="AG62" i="5"/>
  <c r="AG58" i="5"/>
  <c r="AG54" i="5"/>
  <c r="AG50" i="5"/>
  <c r="AG46" i="5"/>
  <c r="AG42" i="5"/>
  <c r="AF70" i="5"/>
  <c r="AF66" i="5"/>
  <c r="AF62" i="5"/>
  <c r="AF58" i="5"/>
  <c r="AF54" i="5"/>
  <c r="AF50" i="5"/>
  <c r="AF46" i="5"/>
  <c r="AF42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42" i="5"/>
  <c r="AE43" i="5"/>
  <c r="AE44" i="5"/>
  <c r="AH11" i="5" l="1"/>
  <c r="AH12" i="5"/>
  <c r="AH13" i="5"/>
  <c r="AH15" i="5"/>
  <c r="AH16" i="5"/>
  <c r="AH17" i="5"/>
  <c r="AH19" i="5"/>
  <c r="AH20" i="5"/>
  <c r="AH21" i="5"/>
  <c r="AH22" i="5"/>
  <c r="AH23" i="5"/>
  <c r="AH24" i="5"/>
  <c r="AH25" i="5"/>
  <c r="AH27" i="5"/>
  <c r="AH28" i="5"/>
  <c r="AH29" i="5"/>
  <c r="AH30" i="5"/>
  <c r="AH31" i="5"/>
  <c r="AH32" i="5"/>
  <c r="AH33" i="5"/>
  <c r="AH35" i="5"/>
  <c r="AH36" i="5"/>
  <c r="AH37" i="5"/>
  <c r="AH38" i="5"/>
  <c r="AG14" i="5"/>
  <c r="AG18" i="5"/>
  <c r="AG22" i="5"/>
  <c r="AG26" i="5"/>
  <c r="AG30" i="5"/>
  <c r="AG34" i="5"/>
  <c r="AG38" i="5"/>
  <c r="AF38" i="5"/>
  <c r="AF34" i="5"/>
  <c r="AH34" i="5" s="1"/>
  <c r="AF30" i="5"/>
  <c r="AF26" i="5"/>
  <c r="AH26" i="5" s="1"/>
  <c r="AF22" i="5"/>
  <c r="AF18" i="5"/>
  <c r="AH18" i="5" s="1"/>
  <c r="AF14" i="5"/>
  <c r="AH14" i="5" s="1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H10" i="5"/>
  <c r="AG10" i="5"/>
  <c r="AF10" i="5"/>
  <c r="AE10" i="5"/>
  <c r="N80" i="5"/>
  <c r="N81" i="5"/>
  <c r="N83" i="5"/>
  <c r="N84" i="5"/>
  <c r="N86" i="5"/>
  <c r="N87" i="5"/>
  <c r="N89" i="5"/>
  <c r="N90" i="5"/>
  <c r="N91" i="5"/>
  <c r="N92" i="5"/>
  <c r="N93" i="5"/>
  <c r="N95" i="5"/>
  <c r="N96" i="5"/>
  <c r="N97" i="5"/>
  <c r="N98" i="5"/>
  <c r="N99" i="5"/>
  <c r="N101" i="5"/>
  <c r="N102" i="5"/>
  <c r="N103" i="5"/>
  <c r="N104" i="5"/>
  <c r="N105" i="5"/>
  <c r="N107" i="5"/>
  <c r="N108" i="5"/>
  <c r="N109" i="5"/>
  <c r="N110" i="5"/>
  <c r="N111" i="5"/>
  <c r="N113" i="5"/>
  <c r="N114" i="5"/>
  <c r="N116" i="5"/>
  <c r="N117" i="5"/>
  <c r="N119" i="5"/>
  <c r="N120" i="5"/>
  <c r="N122" i="5"/>
  <c r="N123" i="5"/>
  <c r="N124" i="5"/>
  <c r="N126" i="5"/>
  <c r="N127" i="5"/>
  <c r="N128" i="5"/>
  <c r="N130" i="5"/>
  <c r="N131" i="5"/>
  <c r="N132" i="5"/>
  <c r="N134" i="5"/>
  <c r="N135" i="5"/>
  <c r="N136" i="5"/>
  <c r="N138" i="5"/>
  <c r="N139" i="5"/>
  <c r="N140" i="5"/>
  <c r="N142" i="5"/>
  <c r="N143" i="5"/>
  <c r="N144" i="5"/>
  <c r="N146" i="5"/>
  <c r="N147" i="5"/>
  <c r="N148" i="5"/>
  <c r="N150" i="5"/>
  <c r="N151" i="5"/>
  <c r="N152" i="5"/>
  <c r="N154" i="5"/>
  <c r="N155" i="5"/>
  <c r="N156" i="5"/>
  <c r="M121" i="5"/>
  <c r="M125" i="5"/>
  <c r="M129" i="5"/>
  <c r="M133" i="5"/>
  <c r="M137" i="5"/>
  <c r="M141" i="5"/>
  <c r="M145" i="5"/>
  <c r="M153" i="5"/>
  <c r="M149" i="5"/>
  <c r="L153" i="5"/>
  <c r="L149" i="5"/>
  <c r="L145" i="5"/>
  <c r="L141" i="5"/>
  <c r="L137" i="5"/>
  <c r="L133" i="5"/>
  <c r="L129" i="5"/>
  <c r="L125" i="5"/>
  <c r="L121" i="5"/>
  <c r="M118" i="5"/>
  <c r="M115" i="5"/>
  <c r="M112" i="5"/>
  <c r="M106" i="5"/>
  <c r="M100" i="5"/>
  <c r="M94" i="5"/>
  <c r="M88" i="5"/>
  <c r="M85" i="5"/>
  <c r="M82" i="5"/>
  <c r="M79" i="5"/>
  <c r="L118" i="5"/>
  <c r="L115" i="5"/>
  <c r="L112" i="5"/>
  <c r="L106" i="5"/>
  <c r="L100" i="5"/>
  <c r="L94" i="5"/>
  <c r="L88" i="5"/>
  <c r="L85" i="5"/>
  <c r="L82" i="5"/>
  <c r="L79" i="5"/>
  <c r="M45" i="5"/>
  <c r="M50" i="5"/>
  <c r="M55" i="5"/>
  <c r="M60" i="5"/>
  <c r="M65" i="5"/>
  <c r="M70" i="5"/>
  <c r="M75" i="5"/>
  <c r="M77" i="5"/>
  <c r="L77" i="5"/>
  <c r="L75" i="5"/>
  <c r="L70" i="5"/>
  <c r="L65" i="5"/>
  <c r="L60" i="5"/>
  <c r="L55" i="5"/>
  <c r="L50" i="5"/>
  <c r="L45" i="5"/>
  <c r="M40" i="5"/>
  <c r="L40" i="5"/>
  <c r="M35" i="5"/>
  <c r="L35" i="5"/>
  <c r="M30" i="5"/>
  <c r="L30" i="5"/>
  <c r="M25" i="5"/>
  <c r="L25" i="5"/>
  <c r="N118" i="5" l="1"/>
  <c r="N100" i="5"/>
  <c r="N112" i="5"/>
  <c r="K122" i="5"/>
  <c r="K123" i="5"/>
  <c r="K124" i="5"/>
  <c r="K125" i="5"/>
  <c r="N125" i="5" s="1"/>
  <c r="K126" i="5"/>
  <c r="K127" i="5"/>
  <c r="K128" i="5"/>
  <c r="K129" i="5"/>
  <c r="N129" i="5" s="1"/>
  <c r="K130" i="5"/>
  <c r="K131" i="5"/>
  <c r="K132" i="5"/>
  <c r="K133" i="5"/>
  <c r="N133" i="5" s="1"/>
  <c r="K134" i="5"/>
  <c r="K135" i="5"/>
  <c r="K136" i="5"/>
  <c r="K137" i="5"/>
  <c r="N137" i="5" s="1"/>
  <c r="K138" i="5"/>
  <c r="K139" i="5"/>
  <c r="K140" i="5"/>
  <c r="K141" i="5"/>
  <c r="N141" i="5" s="1"/>
  <c r="K142" i="5"/>
  <c r="K143" i="5"/>
  <c r="K144" i="5"/>
  <c r="K145" i="5"/>
  <c r="N145" i="5" s="1"/>
  <c r="K146" i="5"/>
  <c r="K147" i="5"/>
  <c r="K148" i="5"/>
  <c r="K149" i="5"/>
  <c r="N149" i="5" s="1"/>
  <c r="K150" i="5"/>
  <c r="K151" i="5"/>
  <c r="K152" i="5"/>
  <c r="K153" i="5"/>
  <c r="N153" i="5" s="1"/>
  <c r="K154" i="5"/>
  <c r="K155" i="5"/>
  <c r="K156" i="5"/>
  <c r="K121" i="5"/>
  <c r="N121" i="5" s="1"/>
  <c r="K100" i="5"/>
  <c r="K101" i="5"/>
  <c r="K102" i="5"/>
  <c r="K103" i="5"/>
  <c r="K104" i="5"/>
  <c r="K105" i="5"/>
  <c r="K106" i="5"/>
  <c r="N106" i="5" s="1"/>
  <c r="K107" i="5"/>
  <c r="K108" i="5"/>
  <c r="K109" i="5"/>
  <c r="K110" i="5"/>
  <c r="K111" i="5"/>
  <c r="K112" i="5"/>
  <c r="K113" i="5"/>
  <c r="K114" i="5"/>
  <c r="K115" i="5"/>
  <c r="N115" i="5" s="1"/>
  <c r="K116" i="5"/>
  <c r="K117" i="5"/>
  <c r="K118" i="5"/>
  <c r="K119" i="5"/>
  <c r="K120" i="5"/>
  <c r="K79" i="5"/>
  <c r="N79" i="5" s="1"/>
  <c r="K80" i="5"/>
  <c r="K81" i="5"/>
  <c r="K82" i="5"/>
  <c r="N82" i="5" s="1"/>
  <c r="K83" i="5"/>
  <c r="K84" i="5"/>
  <c r="K85" i="5"/>
  <c r="N85" i="5" s="1"/>
  <c r="K86" i="5"/>
  <c r="K87" i="5"/>
  <c r="K88" i="5"/>
  <c r="N88" i="5" s="1"/>
  <c r="K89" i="5"/>
  <c r="K90" i="5"/>
  <c r="K91" i="5"/>
  <c r="K92" i="5"/>
  <c r="K93" i="5"/>
  <c r="K94" i="5"/>
  <c r="N94" i="5" s="1"/>
  <c r="K95" i="5"/>
  <c r="K96" i="5"/>
  <c r="K97" i="5"/>
  <c r="K98" i="5"/>
  <c r="K99" i="5"/>
  <c r="G21" i="4"/>
  <c r="G20" i="4"/>
  <c r="G19" i="4"/>
  <c r="G18" i="4"/>
  <c r="G16" i="4"/>
  <c r="G15" i="4"/>
  <c r="G14" i="4"/>
  <c r="G13" i="4"/>
  <c r="G12" i="4"/>
  <c r="G11" i="4"/>
  <c r="G10" i="4"/>
  <c r="G9" i="4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26" i="5" l="1"/>
  <c r="K36" i="5"/>
  <c r="K37" i="5"/>
  <c r="K44" i="5"/>
  <c r="K45" i="5"/>
  <c r="K49" i="5"/>
  <c r="K50" i="5"/>
  <c r="K51" i="5"/>
  <c r="K52" i="5"/>
  <c r="K27" i="5"/>
  <c r="K28" i="5"/>
  <c r="K29" i="5"/>
  <c r="K30" i="5"/>
  <c r="K31" i="5"/>
  <c r="K32" i="5"/>
  <c r="K33" i="5"/>
  <c r="K34" i="5"/>
  <c r="K35" i="5"/>
  <c r="K38" i="5"/>
  <c r="K39" i="5"/>
  <c r="K40" i="5"/>
  <c r="K41" i="5"/>
  <c r="K42" i="5"/>
  <c r="K43" i="5"/>
  <c r="K46" i="5"/>
  <c r="K47" i="5"/>
  <c r="K48" i="5"/>
  <c r="K25" i="5"/>
  <c r="D19" i="2" l="1"/>
  <c r="F5" i="2" l="1"/>
  <c r="F6" i="2"/>
  <c r="F7" i="2"/>
  <c r="F8" i="2"/>
  <c r="F9" i="2"/>
  <c r="F4" i="2"/>
  <c r="D8" i="2" l="1"/>
  <c r="D5" i="2"/>
  <c r="D6" i="2"/>
  <c r="T5" i="2"/>
  <c r="U5" i="2" s="1"/>
  <c r="V5" i="2" s="1"/>
  <c r="D7" i="2"/>
  <c r="D9" i="2"/>
  <c r="B16" i="1" l="1"/>
  <c r="B15" i="1"/>
  <c r="B14" i="1"/>
  <c r="B11" i="1" l="1"/>
  <c r="B10" i="1"/>
  <c r="B9" i="1"/>
  <c r="B7" i="1"/>
</calcChain>
</file>

<file path=xl/sharedStrings.xml><?xml version="1.0" encoding="utf-8"?>
<sst xmlns="http://schemas.openxmlformats.org/spreadsheetml/2006/main" count="277" uniqueCount="152">
  <si>
    <t>Factr Investigation</t>
  </si>
  <si>
    <t>e</t>
  </si>
  <si>
    <t>Time taken</t>
  </si>
  <si>
    <t>"Loss"</t>
  </si>
  <si>
    <t>Mean Erro</t>
  </si>
  <si>
    <t>Std. Dev.</t>
  </si>
  <si>
    <t>Above</t>
  </si>
  <si>
    <t>10k_NNdef_e12_001pi_2</t>
  </si>
  <si>
    <t>10k_NNdef_e12_001pi</t>
  </si>
  <si>
    <t>10k_NNdef_e7_001pi</t>
  </si>
  <si>
    <t>10k_NNdef_e2_001pi</t>
  </si>
  <si>
    <t>Notes:</t>
  </si>
  <si>
    <t>= "convergence condition" so perhaps not relevant except with limited resources</t>
  </si>
  <si>
    <t>10k_NNdef_e1_001pi</t>
  </si>
  <si>
    <t>Changed training points to 1.25k</t>
  </si>
  <si>
    <t>1,25k_NNdef_e1_001pi</t>
  </si>
  <si>
    <t>1,25k_NNdef_e2_001pi</t>
  </si>
  <si>
    <t>1,25k_NNdef_e7_001pi</t>
  </si>
  <si>
    <t>1,25k_NNdef_e12_001pi</t>
  </si>
  <si>
    <t>Training Point Investigation</t>
  </si>
  <si>
    <t>Notes: I think it makes absolutely no impact, neither on time nor mean error. In fact, e12 seems more accurate. Perhaps maxiter is too low at 5000…</t>
  </si>
  <si>
    <t>time</t>
  </si>
  <si>
    <t>hour</t>
  </si>
  <si>
    <t>min</t>
  </si>
  <si>
    <t>N</t>
  </si>
  <si>
    <t>minutes</t>
  </si>
  <si>
    <t>time taken</t>
  </si>
  <si>
    <t>L2</t>
  </si>
  <si>
    <t>N/A</t>
  </si>
  <si>
    <t>100 point solution broke</t>
  </si>
  <si>
    <t>1,25k_NNdef_e8_001pi</t>
  </si>
  <si>
    <t>1,25k_NNdef_e4_001pi</t>
  </si>
  <si>
    <t>= "convergence condition" it seems like it stops b4 10k iterations on lower factr</t>
  </si>
  <si>
    <t>max iter</t>
  </si>
  <si>
    <t>15k_NNdef_e7_001pi</t>
  </si>
  <si>
    <t>5k_NNdef_e7_001pi</t>
  </si>
  <si>
    <t>2,5k_NNdef_e7_001pi</t>
  </si>
  <si>
    <t>shape</t>
  </si>
  <si>
    <t>Points</t>
  </si>
  <si>
    <t>32,16,32</t>
  </si>
  <si>
    <t>1k_NNdef_e7_001pi</t>
  </si>
  <si>
    <t>0.5k_NNdef_e7_001pi</t>
  </si>
  <si>
    <t>0.25k_NNdef_e7_001pi</t>
  </si>
  <si>
    <t>39.1 seconds per thousand training point</t>
  </si>
  <si>
    <t>NN Shape</t>
  </si>
  <si>
    <t>8k_NN20s_e7_001pi</t>
  </si>
  <si>
    <t>20x8</t>
  </si>
  <si>
    <t>8k_NNdef_e7_001pi</t>
  </si>
  <si>
    <t>32,16,33</t>
  </si>
  <si>
    <t>32,16,34</t>
  </si>
  <si>
    <t>16,8,16</t>
  </si>
  <si>
    <t>8k_NN16_e7_001pi</t>
  </si>
  <si>
    <t>8k_NN8_e7_001pi</t>
  </si>
  <si>
    <t>8k_NN4_e7_001pi</t>
  </si>
  <si>
    <t>8,4,8</t>
  </si>
  <si>
    <t>4,2,4</t>
  </si>
  <si>
    <t>2,1,2</t>
  </si>
  <si>
    <t>8k_NN2_e7_001pi</t>
  </si>
  <si>
    <t>this array might have been overwritten accidentally by an unintentional repeat experiment</t>
  </si>
  <si>
    <t>This solution breaks</t>
  </si>
  <si>
    <t>Takes about 100 iterations to converge</t>
  </si>
  <si>
    <t>parameters</t>
  </si>
  <si>
    <t>Viscosity (1/100pi, 1/400pi)</t>
  </si>
  <si>
    <t>green points are re-used from earlier</t>
  </si>
  <si>
    <t>15k_NNdef_e7_0025pi</t>
  </si>
  <si>
    <t>10k_NNdef_e7_0025pi</t>
  </si>
  <si>
    <t>5k_NNdef_e7_0025pi</t>
  </si>
  <si>
    <t>2,5k_NNdef_e7_0025pi</t>
  </si>
  <si>
    <t>1,25k_NNdef_e7_0025pi</t>
  </si>
  <si>
    <t>1k_NNdef_e7_0025pi</t>
  </si>
  <si>
    <t>1600x1600</t>
  </si>
  <si>
    <t>1pi case sees no shock forming</t>
  </si>
  <si>
    <t>6400x6400</t>
  </si>
  <si>
    <t>lower viscosity sees same pattern, longer to compute</t>
  </si>
  <si>
    <t>0.0025/pi</t>
  </si>
  <si>
    <t>1/pi</t>
  </si>
  <si>
    <t>0.01/pi</t>
  </si>
  <si>
    <t>2000 N =  2000x2000 grid</t>
  </si>
  <si>
    <t>Extrapolating:</t>
  </si>
  <si>
    <t>First FDM study</t>
  </si>
  <si>
    <t>literature review on adaptivity. Where could you alter the code to define a priori slightly distributions of the collocation points. Skew them towards the center for example and if you can to see if that makes any difference.</t>
  </si>
  <si>
    <t>theres ways to test it without having it go to higher dimensions</t>
  </si>
  <si>
    <t>Biasing</t>
  </si>
  <si>
    <t>8k_NNdef_e7_001pi_biastest</t>
  </si>
  <si>
    <t>0 to 1</t>
  </si>
  <si>
    <t>0 to 3/pi</t>
  </si>
  <si>
    <t>0 to 1 no bias</t>
  </si>
  <si>
    <t>8k_NNdef_e7_001pi_biastest2</t>
  </si>
  <si>
    <t>8k_Nndef_e7_001pi_biastest3</t>
  </si>
  <si>
    <t>8k_NNdef_e7_001pi_rangeadjusted</t>
  </si>
  <si>
    <t>For all bias investigations:</t>
  </si>
  <si>
    <t>factr</t>
  </si>
  <si>
    <t>max iterations</t>
  </si>
  <si>
    <t>Shape</t>
  </si>
  <si>
    <t>name</t>
  </si>
  <si>
    <t>training points</t>
  </si>
  <si>
    <t>division number</t>
  </si>
  <si>
    <t>division size</t>
  </si>
  <si>
    <t>bias</t>
  </si>
  <si>
    <t>8k_bias0_run1</t>
  </si>
  <si>
    <t>8k_bias1_run1</t>
  </si>
  <si>
    <t>Setup</t>
  </si>
  <si>
    <t>Results</t>
  </si>
  <si>
    <t>Time</t>
  </si>
  <si>
    <t>Error</t>
  </si>
  <si>
    <t>Std Dev</t>
  </si>
  <si>
    <t>0.25 : 0.5 : 0.25</t>
  </si>
  <si>
    <t>0.2 : 0.6 : 0.2</t>
  </si>
  <si>
    <t>0.15 : 0.7 : 0.15</t>
  </si>
  <si>
    <t>0.1 : 0.8 : 0.1</t>
  </si>
  <si>
    <t>0.6, 0.8, 0.6</t>
  </si>
  <si>
    <t>8k_bias0_run0</t>
  </si>
  <si>
    <t>8k_bias1_run0</t>
  </si>
  <si>
    <t>8k_bias2_run0</t>
  </si>
  <si>
    <t>8k_bias3_run0</t>
  </si>
  <si>
    <t>8k_bias3_run1</t>
  </si>
  <si>
    <t>8k_bias2_run1</t>
  </si>
  <si>
    <t>0.25 : 0.5 : 0.26</t>
  </si>
  <si>
    <t>0.2 : 0.6 : 0.3</t>
  </si>
  <si>
    <t>0.15 : 0.7 : 0.16</t>
  </si>
  <si>
    <t>0.1 : 0.8 : 0.2</t>
  </si>
  <si>
    <t>2,5k_bias0_run0</t>
  </si>
  <si>
    <t>2,5k_bias1_run0</t>
  </si>
  <si>
    <t>2,5k_bias2_run0</t>
  </si>
  <si>
    <t>2,5k_bias3_run0</t>
  </si>
  <si>
    <t>???</t>
  </si>
  <si>
    <t>pt1</t>
  </si>
  <si>
    <t>xdiv</t>
  </si>
  <si>
    <t>Case 0_results</t>
  </si>
  <si>
    <t>Last vector error only!</t>
  </si>
  <si>
    <t>Error over entire zone - trial run</t>
  </si>
  <si>
    <t>Automated, long run</t>
  </si>
  <si>
    <t>N/A - accidental deletion</t>
  </si>
  <si>
    <t>Biased Area</t>
  </si>
  <si>
    <t>Bias (Non-Dim)</t>
  </si>
  <si>
    <t>Area</t>
  </si>
  <si>
    <t>Case0a</t>
  </si>
  <si>
    <t>Case1a</t>
  </si>
  <si>
    <t>Case2a</t>
  </si>
  <si>
    <t>Means</t>
  </si>
  <si>
    <t>Mean Time</t>
  </si>
  <si>
    <t>Mean Error</t>
  </si>
  <si>
    <t>Fraction of biased points over fraction of biased area</t>
  </si>
  <si>
    <t>Case 0 =</t>
  </si>
  <si>
    <t>2500 points</t>
  </si>
  <si>
    <t>Case 1 =</t>
  </si>
  <si>
    <t>1000 points</t>
  </si>
  <si>
    <t xml:space="preserve">Case 2 = </t>
  </si>
  <si>
    <t>500 points</t>
  </si>
  <si>
    <t>For Plotting</t>
  </si>
  <si>
    <t>case 4b</t>
  </si>
  <si>
    <t>case 3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</si>
</sst>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E+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7"/>
      <color rgb="FFD4D4D4"/>
      <name val="Consolas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quotePrefix="1"/>
    <xf numFmtId="0" fontId="0" fillId="2" borderId="2" xfId="0" applyFill="1" applyBorder="1"/>
    <xf numFmtId="0" fontId="0" fillId="2" borderId="2" xfId="0" quotePrefix="1" applyFill="1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11" fontId="0" fillId="0" borderId="7" xfId="0" applyNumberFormat="1" applyBorder="1"/>
    <xf numFmtId="11" fontId="2" fillId="0" borderId="7" xfId="0" applyNumberFormat="1" applyFont="1" applyBorder="1"/>
    <xf numFmtId="0" fontId="0" fillId="0" borderId="1" xfId="0" applyBorder="1"/>
    <xf numFmtId="11" fontId="0" fillId="0" borderId="8" xfId="0" applyNumberFormat="1" applyBorder="1"/>
    <xf numFmtId="0" fontId="0" fillId="2" borderId="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0" borderId="5" xfId="0" applyFont="1" applyBorder="1"/>
    <xf numFmtId="11" fontId="0" fillId="0" borderId="6" xfId="0" applyNumberFormat="1" applyBorder="1"/>
    <xf numFmtId="164" fontId="0" fillId="0" borderId="5" xfId="0" applyNumberFormat="1" applyBorder="1"/>
    <xf numFmtId="164" fontId="0" fillId="0" borderId="0" xfId="0" applyNumberFormat="1" applyBorder="1"/>
    <xf numFmtId="0" fontId="0" fillId="0" borderId="10" xfId="0" applyFill="1" applyBorder="1"/>
    <xf numFmtId="11" fontId="0" fillId="0" borderId="0" xfId="0" applyNumberFormat="1"/>
    <xf numFmtId="11" fontId="0" fillId="0" borderId="0" xfId="0" applyNumberFormat="1" applyBorder="1"/>
    <xf numFmtId="0" fontId="0" fillId="0" borderId="0" xfId="0" applyFill="1"/>
    <xf numFmtId="164" fontId="0" fillId="0" borderId="0" xfId="0" applyNumberFormat="1" applyFill="1" applyBorder="1"/>
    <xf numFmtId="11" fontId="0" fillId="0" borderId="1" xfId="0" applyNumberFormat="1" applyBorder="1"/>
    <xf numFmtId="11" fontId="3" fillId="0" borderId="7" xfId="0" applyNumberFormat="1" applyFont="1" applyBorder="1"/>
    <xf numFmtId="11" fontId="0" fillId="0" borderId="5" xfId="0" applyNumberFormat="1" applyBorder="1"/>
    <xf numFmtId="11" fontId="0" fillId="0" borderId="5" xfId="0" applyNumberFormat="1" applyFont="1" applyBorder="1"/>
    <xf numFmtId="165" fontId="0" fillId="0" borderId="5" xfId="0" applyNumberFormat="1" applyBorder="1"/>
    <xf numFmtId="165" fontId="0" fillId="0" borderId="0" xfId="0" applyNumberFormat="1" applyBorder="1"/>
    <xf numFmtId="165" fontId="0" fillId="0" borderId="1" xfId="0" applyNumberFormat="1" applyBorder="1"/>
    <xf numFmtId="0" fontId="0" fillId="2" borderId="13" xfId="0" applyFill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2" borderId="12" xfId="0" applyFill="1" applyBorder="1"/>
    <xf numFmtId="164" fontId="0" fillId="0" borderId="1" xfId="0" applyNumberFormat="1" applyFill="1" applyBorder="1"/>
    <xf numFmtId="1" fontId="0" fillId="0" borderId="1" xfId="0" applyNumberFormat="1" applyBorder="1"/>
    <xf numFmtId="165" fontId="0" fillId="0" borderId="0" xfId="0" applyNumberFormat="1"/>
    <xf numFmtId="3" fontId="0" fillId="0" borderId="4" xfId="0" applyNumberFormat="1" applyBorder="1"/>
    <xf numFmtId="3" fontId="0" fillId="0" borderId="13" xfId="0" applyNumberFormat="1" applyBorder="1"/>
    <xf numFmtId="3" fontId="0" fillId="0" borderId="13" xfId="0" applyNumberFormat="1" applyFill="1" applyBorder="1"/>
    <xf numFmtId="3" fontId="0" fillId="0" borderId="12" xfId="0" applyNumberFormat="1" applyFill="1" applyBorder="1"/>
    <xf numFmtId="0" fontId="0" fillId="2" borderId="6" xfId="0" applyFill="1" applyBorder="1"/>
    <xf numFmtId="0" fontId="0" fillId="2" borderId="9" xfId="0" quotePrefix="1" applyFill="1" applyBorder="1"/>
    <xf numFmtId="3" fontId="0" fillId="0" borderId="12" xfId="0" applyNumberFormat="1" applyBorder="1"/>
    <xf numFmtId="164" fontId="0" fillId="0" borderId="1" xfId="0" applyNumberFormat="1" applyBorder="1"/>
    <xf numFmtId="11" fontId="0" fillId="3" borderId="0" xfId="0" applyNumberFormat="1" applyFill="1" applyBorder="1"/>
    <xf numFmtId="165" fontId="0" fillId="3" borderId="0" xfId="0" applyNumberFormat="1" applyFill="1" applyBorder="1"/>
    <xf numFmtId="11" fontId="0" fillId="0" borderId="0" xfId="0" applyNumberFormat="1" applyFill="1" applyBorder="1"/>
    <xf numFmtId="0" fontId="0" fillId="4" borderId="0" xfId="0" applyFill="1"/>
    <xf numFmtId="3" fontId="0" fillId="0" borderId="4" xfId="0" applyNumberFormat="1" applyFill="1" applyBorder="1"/>
    <xf numFmtId="0" fontId="0" fillId="0" borderId="8" xfId="0" applyBorder="1"/>
    <xf numFmtId="0" fontId="0" fillId="0" borderId="0" xfId="0" applyNumberFormat="1"/>
    <xf numFmtId="165" fontId="0" fillId="0" borderId="0" xfId="0" applyNumberFormat="1" applyFill="1" applyBorder="1"/>
    <xf numFmtId="0" fontId="0" fillId="5" borderId="9" xfId="0" applyFill="1" applyBorder="1"/>
    <xf numFmtId="0" fontId="0" fillId="5" borderId="10" xfId="0" applyFill="1" applyBorder="1"/>
    <xf numFmtId="0" fontId="4" fillId="0" borderId="0" xfId="0" applyFont="1"/>
    <xf numFmtId="3" fontId="0" fillId="0" borderId="0" xfId="0" applyNumberFormat="1" applyFill="1" applyBorder="1"/>
    <xf numFmtId="3" fontId="0" fillId="0" borderId="0" xfId="0" applyNumberFormat="1" applyBorder="1"/>
    <xf numFmtId="0" fontId="0" fillId="0" borderId="0" xfId="0" applyAlignment="1">
      <alignment horizontal="right"/>
    </xf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7" borderId="2" xfId="0" applyFill="1" applyBorder="1" applyAlignment="1">
      <alignment horizontal="right"/>
    </xf>
    <xf numFmtId="0" fontId="0" fillId="7" borderId="2" xfId="0" quotePrefix="1" applyFill="1" applyBorder="1" applyAlignment="1">
      <alignment horizontal="right"/>
    </xf>
    <xf numFmtId="0" fontId="6" fillId="7" borderId="2" xfId="0" applyFont="1" applyFill="1" applyBorder="1"/>
    <xf numFmtId="0" fontId="6" fillId="8" borderId="2" xfId="0" applyFont="1" applyFill="1" applyBorder="1"/>
    <xf numFmtId="11" fontId="0" fillId="8" borderId="2" xfId="0" applyNumberFormat="1" applyFill="1" applyBorder="1"/>
    <xf numFmtId="9" fontId="0" fillId="0" borderId="0" xfId="0" applyNumberFormat="1" applyAlignment="1">
      <alignment horizontal="left"/>
    </xf>
    <xf numFmtId="0" fontId="0" fillId="6" borderId="2" xfId="0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8" borderId="2" xfId="0" applyFill="1" applyBorder="1" applyAlignment="1">
      <alignment horizontal="right"/>
    </xf>
    <xf numFmtId="0" fontId="0" fillId="8" borderId="2" xfId="0" quotePrefix="1" applyFill="1" applyBorder="1" applyAlignment="1">
      <alignment horizontal="right"/>
    </xf>
    <xf numFmtId="0" fontId="6" fillId="9" borderId="0" xfId="0" applyFont="1" applyFill="1" applyBorder="1"/>
    <xf numFmtId="0" fontId="6" fillId="7" borderId="14" xfId="0" applyFont="1" applyFill="1" applyBorder="1"/>
    <xf numFmtId="0" fontId="0" fillId="7" borderId="14" xfId="0" applyFill="1" applyBorder="1" applyAlignment="1">
      <alignment horizontal="right"/>
    </xf>
    <xf numFmtId="0" fontId="0" fillId="7" borderId="14" xfId="0" applyFill="1" applyBorder="1"/>
    <xf numFmtId="2" fontId="0" fillId="7" borderId="2" xfId="0" applyNumberFormat="1" applyFill="1" applyBorder="1"/>
    <xf numFmtId="2" fontId="0" fillId="8" borderId="2" xfId="0" applyNumberFormat="1" applyFill="1" applyBorder="1"/>
    <xf numFmtId="2" fontId="0" fillId="0" borderId="0" xfId="0" applyNumberFormat="1"/>
    <xf numFmtId="2" fontId="6" fillId="8" borderId="2" xfId="0" applyNumberFormat="1" applyFont="1" applyFill="1" applyBorder="1"/>
    <xf numFmtId="2" fontId="0" fillId="8" borderId="14" xfId="0" applyNumberFormat="1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2" fontId="0" fillId="8" borderId="11" xfId="0" applyNumberFormat="1" applyFill="1" applyBorder="1"/>
    <xf numFmtId="0" fontId="0" fillId="7" borderId="16" xfId="0" applyFill="1" applyBorder="1"/>
    <xf numFmtId="0" fontId="0" fillId="7" borderId="16" xfId="0" applyFill="1" applyBorder="1" applyAlignment="1">
      <alignment horizontal="right"/>
    </xf>
    <xf numFmtId="0" fontId="0" fillId="7" borderId="17" xfId="0" applyFill="1" applyBorder="1"/>
    <xf numFmtId="0" fontId="0" fillId="8" borderId="16" xfId="0" applyFill="1" applyBorder="1"/>
    <xf numFmtId="2" fontId="0" fillId="8" borderId="16" xfId="0" applyNumberFormat="1" applyFill="1" applyBorder="1"/>
    <xf numFmtId="0" fontId="0" fillId="0" borderId="0" xfId="0" applyAlignment="1">
      <alignment horizontal="left"/>
    </xf>
    <xf numFmtId="0" fontId="0" fillId="7" borderId="18" xfId="0" applyFill="1" applyBorder="1"/>
    <xf numFmtId="2" fontId="0" fillId="8" borderId="9" xfId="0" applyNumberFormat="1" applyFill="1" applyBorder="1"/>
    <xf numFmtId="2" fontId="0" fillId="8" borderId="18" xfId="0" applyNumberFormat="1" applyFill="1" applyBorder="1"/>
    <xf numFmtId="0" fontId="0" fillId="8" borderId="0" xfId="0" applyFill="1"/>
    <xf numFmtId="0" fontId="6" fillId="10" borderId="2" xfId="0" applyFont="1" applyFill="1" applyBorder="1"/>
    <xf numFmtId="0" fontId="3" fillId="10" borderId="2" xfId="0" applyFont="1" applyFill="1" applyBorder="1"/>
    <xf numFmtId="0" fontId="0" fillId="10" borderId="2" xfId="0" applyFill="1" applyBorder="1"/>
    <xf numFmtId="0" fontId="0" fillId="10" borderId="16" xfId="0" applyFill="1" applyBorder="1"/>
    <xf numFmtId="0" fontId="0" fillId="10" borderId="11" xfId="0" applyFill="1" applyBorder="1"/>
    <xf numFmtId="0" fontId="0" fillId="10" borderId="0" xfId="0" applyFill="1"/>
    <xf numFmtId="0" fontId="0" fillId="7" borderId="0" xfId="0" applyFill="1"/>
    <xf numFmtId="0" fontId="5" fillId="0" borderId="0" xfId="0" applyFont="1"/>
    <xf numFmtId="0" fontId="6" fillId="0" borderId="0" xfId="0" applyFont="1"/>
    <xf numFmtId="0" fontId="5" fillId="10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6" fillId="7" borderId="15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7" borderId="15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5" fillId="8" borderId="12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vs bias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Investigation'!$C$6:$K$6</c:f>
              <c:numCache>
                <c:formatCode>General</c:formatCode>
                <c:ptCount val="9"/>
                <c:pt idx="0">
                  <c:v>0.28000000000000003</c:v>
                </c:pt>
                <c:pt idx="1">
                  <c:v>0.3</c:v>
                </c:pt>
                <c:pt idx="2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 formatCode="0.00">
                  <c:v>0.9</c:v>
                </c:pt>
              </c:numCache>
            </c:numRef>
          </c:xVal>
          <c:yVal>
            <c:numRef>
              <c:f>'Bias Investigation'!$C$8:$K$8</c:f>
              <c:numCache>
                <c:formatCode>General</c:formatCode>
                <c:ptCount val="9"/>
                <c:pt idx="0">
                  <c:v>5.7099952665768403E-3</c:v>
                </c:pt>
                <c:pt idx="1">
                  <c:v>4.3041335786281497E-3</c:v>
                </c:pt>
                <c:pt idx="2">
                  <c:v>2.82717324468389E-3</c:v>
                </c:pt>
                <c:pt idx="4">
                  <c:v>8.4947721897162307E-2</c:v>
                </c:pt>
                <c:pt idx="5">
                  <c:v>2.1371568722350499E-2</c:v>
                </c:pt>
                <c:pt idx="6">
                  <c:v>9.8173887093831805E-2</c:v>
                </c:pt>
                <c:pt idx="7">
                  <c:v>1.1034961894986E-2</c:v>
                </c:pt>
                <c:pt idx="8" formatCode="0.00">
                  <c:v>0.22877876166556699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C-4505-84EA-3B301BF4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01680"/>
        <c:axId val="549002664"/>
      </c:scatterChart>
      <c:valAx>
        <c:axId val="5490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2664"/>
        <c:crosses val="autoZero"/>
        <c:crossBetween val="midCat"/>
      </c:valAx>
      <c:valAx>
        <c:axId val="54900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Quoted "loss"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Investigation'!$I$12:$I$21</c:f>
              <c:numCache>
                <c:formatCode>0.00E+00</c:formatCode>
                <c:ptCount val="10"/>
                <c:pt idx="0">
                  <c:v>1.3250999999999999E-4</c:v>
                </c:pt>
                <c:pt idx="1">
                  <c:v>7.8171999999999996E-5</c:v>
                </c:pt>
                <c:pt idx="2">
                  <c:v>1.2766000000000001E-4</c:v>
                </c:pt>
                <c:pt idx="3">
                  <c:v>7.9333999999999996E-5</c:v>
                </c:pt>
                <c:pt idx="4">
                  <c:v>8.7949999999999996E-5</c:v>
                </c:pt>
                <c:pt idx="5">
                  <c:v>1.1074E-4</c:v>
                </c:pt>
                <c:pt idx="6">
                  <c:v>1.0219E-4</c:v>
                </c:pt>
                <c:pt idx="7">
                  <c:v>2.1203E-5</c:v>
                </c:pt>
                <c:pt idx="8">
                  <c:v>1.0512E-4</c:v>
                </c:pt>
                <c:pt idx="9">
                  <c:v>4.6115000000000001E-4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6-4658-BD19-1CF20EEB0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39040"/>
        <c:axId val="218538056"/>
      </c:scatterChart>
      <c:valAx>
        <c:axId val="218539040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8056"/>
        <c:crosses val="autoZero"/>
        <c:crossBetween val="midCat"/>
      </c:valAx>
      <c:valAx>
        <c:axId val="21853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3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Std Dev of Mean error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Investigation'!$H$12:$H$21</c:f>
              <c:numCache>
                <c:formatCode>0.00E+00</c:formatCode>
                <c:ptCount val="10"/>
                <c:pt idx="0">
                  <c:v>7.1940873030109896E-3</c:v>
                </c:pt>
                <c:pt idx="1">
                  <c:v>1.4829626998888699E-2</c:v>
                </c:pt>
                <c:pt idx="2">
                  <c:v>3.9610914770558697E-2</c:v>
                </c:pt>
                <c:pt idx="3">
                  <c:v>1.5860218218216901E-3</c:v>
                </c:pt>
                <c:pt idx="4">
                  <c:v>7.8169043365932597E-2</c:v>
                </c:pt>
                <c:pt idx="5">
                  <c:v>1.1499878843823799E-3</c:v>
                </c:pt>
                <c:pt idx="6">
                  <c:v>5.5100170890262402E-2</c:v>
                </c:pt>
                <c:pt idx="7">
                  <c:v>9.2785021388951602E-2</c:v>
                </c:pt>
                <c:pt idx="8">
                  <c:v>0.115154414429195</c:v>
                </c:pt>
                <c:pt idx="9">
                  <c:v>0.246458001421723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A-47FB-A317-ECED8AEA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034776"/>
        <c:axId val="449036744"/>
      </c:scatterChart>
      <c:valAx>
        <c:axId val="449034776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6744"/>
        <c:crosses val="autoZero"/>
        <c:crossBetween val="midCat"/>
      </c:valAx>
      <c:valAx>
        <c:axId val="44903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0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00630643165092"/>
          <c:y val="8.0941234389005773E-2"/>
          <c:w val="0.78823696663214116"/>
          <c:h val="0.75947341776855082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Investigation'!$F$3:$F$6</c:f>
              <c:numCache>
                <c:formatCode>0.0</c:formatCode>
                <c:ptCount val="4"/>
                <c:pt idx="0">
                  <c:v>52.949294805526698</c:v>
                </c:pt>
                <c:pt idx="1">
                  <c:v>91.8348450660705</c:v>
                </c:pt>
                <c:pt idx="2">
                  <c:v>204.45709896087601</c:v>
                </c:pt>
                <c:pt idx="3">
                  <c:v>192.77824378013599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B-4A3E-8BA6-7DABB4FFD3CA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Investigation'!$F$7:$F$9</c:f>
              <c:numCache>
                <c:formatCode>0.0</c:formatCode>
                <c:ptCount val="3"/>
                <c:pt idx="0">
                  <c:v>43.893846273422199</c:v>
                </c:pt>
                <c:pt idx="1">
                  <c:v>478.48508191108698</c:v>
                </c:pt>
                <c:pt idx="2">
                  <c:v>844.03140664100601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5B-4A3E-8BA6-7DABB4FFD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0793772352487063"/>
          <c:y val="9.2911750130197104E-2"/>
          <c:w val="0.31997507396305741"/>
          <c:h val="0.2098144332505921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16938889582698"/>
          <c:y val="0.19012461642151174"/>
          <c:w val="0.7222923856942306"/>
          <c:h val="0.71213173989169365"/>
        </c:manualLayout>
      </c:layout>
      <c:scatterChart>
        <c:scatterStyle val="lineMarker"/>
        <c:varyColors val="0"/>
        <c:ser>
          <c:idx val="0"/>
          <c:order val="0"/>
          <c:tx>
            <c:v>1,25k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Investigation'!$D$3:$D$6</c:f>
              <c:numCache>
                <c:formatCode>#E+00</c:formatCode>
                <c:ptCount val="4"/>
                <c:pt idx="0">
                  <c:v>1000000000000</c:v>
                </c:pt>
                <c:pt idx="1">
                  <c:v>100000000</c:v>
                </c:pt>
                <c:pt idx="2">
                  <c:v>10000</c:v>
                </c:pt>
                <c:pt idx="3">
                  <c:v>10</c:v>
                </c:pt>
              </c:numCache>
            </c:numRef>
          </c:xVal>
          <c:yVal>
            <c:numRef>
              <c:f>'Parameter Investigation'!$G$3:$G$6</c:f>
              <c:numCache>
                <c:formatCode>0.00E+00</c:formatCode>
                <c:ptCount val="4"/>
                <c:pt idx="0">
                  <c:v>0.103670941514677</c:v>
                </c:pt>
                <c:pt idx="1">
                  <c:v>4.8059012960791798E-2</c:v>
                </c:pt>
                <c:pt idx="2">
                  <c:v>2.7328461395077899E-2</c:v>
                </c:pt>
                <c:pt idx="3">
                  <c:v>4.6972963714470399E-3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C0-473F-9889-425812E28521}"/>
            </c:ext>
          </c:extLst>
        </c:ser>
        <c:ser>
          <c:idx val="1"/>
          <c:order val="1"/>
          <c:tx>
            <c:v>10k Training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Investigation'!$D$7:$D$9</c:f>
              <c:numCache>
                <c:formatCode>#E+00</c:formatCode>
                <c:ptCount val="3"/>
                <c:pt idx="0">
                  <c:v>1000000000000</c:v>
                </c:pt>
                <c:pt idx="1">
                  <c:v>10000000</c:v>
                </c:pt>
                <c:pt idx="2">
                  <c:v>10</c:v>
                </c:pt>
              </c:numCache>
            </c:numRef>
          </c:xVal>
          <c:yVal>
            <c:numRef>
              <c:f>'Parameter Investigation'!$G$7:$G$9</c:f>
              <c:numCache>
                <c:formatCode>0.00E+00</c:formatCode>
                <c:ptCount val="3"/>
                <c:pt idx="0">
                  <c:v>0.123982515799316</c:v>
                </c:pt>
                <c:pt idx="1">
                  <c:v>1.06507246710737E-3</c:v>
                </c:pt>
                <c:pt idx="2">
                  <c:v>2.93686413354651E-4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C0-473F-9889-425812E28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058464"/>
        <c:axId val="453059120"/>
      </c:scatterChart>
      <c:valAx>
        <c:axId val="4530584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factr (10 highest, 12 lowest)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9120"/>
        <c:crosses val="autoZero"/>
        <c:crossBetween val="midCat"/>
      </c:valAx>
      <c:valAx>
        <c:axId val="4530591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05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87175123881471"/>
          <c:y val="0.68994348032549246"/>
          <c:w val="0.31891942193602207"/>
          <c:h val="0.2074334083766713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8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38871300846168"/>
          <c:y val="6.9762691990973291E-2"/>
          <c:w val="0.73951353416072685"/>
          <c:h val="0.8192512071142964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Investigation'!$G$24:$G$30</c:f>
              <c:numCache>
                <c:formatCode>0.00E+00</c:formatCode>
                <c:ptCount val="7"/>
                <c:pt idx="0">
                  <c:v>6.1709486100775999E-4</c:v>
                </c:pt>
                <c:pt idx="1">
                  <c:v>2.3937971413045098E-3</c:v>
                </c:pt>
                <c:pt idx="2">
                  <c:v>2.79187732253411E-3</c:v>
                </c:pt>
                <c:pt idx="3">
                  <c:v>9.7994272515990991E-4</c:v>
                </c:pt>
                <c:pt idx="4">
                  <c:v>1.40670524337733E-2</c:v>
                </c:pt>
                <c:pt idx="5">
                  <c:v>6.2744229102297905E-2</c:v>
                </c:pt>
                <c:pt idx="6">
                  <c:v>0.18969252688892599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3-4CEE-BD03-50EE6F291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layout>
            <c:manualLayout>
              <c:xMode val="edge"/>
              <c:yMode val="edge"/>
              <c:x val="0.34023906789847708"/>
              <c:y val="0.90169802492181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566121946023669E-2"/>
              <c:y val="0.3179825448451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Investigation'!$J$24:$J$30</c:f>
              <c:numCache>
                <c:formatCode>General</c:formatCode>
                <c:ptCount val="7"/>
                <c:pt idx="0">
                  <c:v>3021</c:v>
                </c:pt>
                <c:pt idx="1">
                  <c:v>1201</c:v>
                </c:pt>
                <c:pt idx="2" formatCode="0.00E+00">
                  <c:v>345</c:v>
                </c:pt>
                <c:pt idx="3">
                  <c:v>345</c:v>
                </c:pt>
                <c:pt idx="4">
                  <c:v>109</c:v>
                </c:pt>
                <c:pt idx="5">
                  <c:v>39</c:v>
                </c:pt>
                <c:pt idx="6">
                  <c:v>16</c:v>
                </c:pt>
              </c:numCache>
            </c:numRef>
          </c:xVal>
          <c:yVal>
            <c:numRef>
              <c:f>'Parameter Investigation'!$F$24:$F$30</c:f>
              <c:numCache>
                <c:formatCode>0.0</c:formatCode>
                <c:ptCount val="7"/>
                <c:pt idx="0">
                  <c:v>253.708580493927</c:v>
                </c:pt>
                <c:pt idx="1">
                  <c:v>215.85521507263101</c:v>
                </c:pt>
                <c:pt idx="2">
                  <c:v>154.24544668197601</c:v>
                </c:pt>
                <c:pt idx="3">
                  <c:v>151.296366930007</c:v>
                </c:pt>
                <c:pt idx="4">
                  <c:v>88.078809976577702</c:v>
                </c:pt>
                <c:pt idx="5">
                  <c:v>14.197102069854701</c:v>
                </c:pt>
                <c:pt idx="6">
                  <c:v>8.5745811462402308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0-46C7-9B65-8641A6DD1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097512"/>
        <c:axId val="442092920"/>
      </c:scatterChart>
      <c:valAx>
        <c:axId val="442097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Parameter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2920"/>
        <c:crosses val="autoZero"/>
        <c:crossBetween val="midCat"/>
      </c:valAx>
      <c:valAx>
        <c:axId val="4420929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4.7037037037037037E-2"/>
              <c:y val="0.21705307539682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2097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tx>
            <c:v>v=0.01/pi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F9A-9648-81D1079984E0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Investigation'!$F$39:$F$44</c:f>
              <c:numCache>
                <c:formatCode>0.0</c:formatCode>
                <c:ptCount val="6"/>
                <c:pt idx="0">
                  <c:v>578.686787843704</c:v>
                </c:pt>
                <c:pt idx="1">
                  <c:v>479.79432606696997</c:v>
                </c:pt>
                <c:pt idx="2">
                  <c:v>184.59354424476601</c:v>
                </c:pt>
                <c:pt idx="3">
                  <c:v>89.498661279678302</c:v>
                </c:pt>
                <c:pt idx="4">
                  <c:v>58.020461559295597</c:v>
                </c:pt>
                <c:pt idx="5">
                  <c:v>49.193748712539602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7F-4F9A-9648-81D10799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C-4AAF-9588-DE9FEDF7567A}"/>
            </c:ext>
          </c:extLst>
        </c:ser>
        <c:ser>
          <c:idx val="1"/>
          <c:order val="1"/>
          <c:tx>
            <c:v>v=0.0025/pi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'Parameter Investigation'!$B$39:$B$44</c:f>
              <c:numCache>
                <c:formatCode>#,##0</c:formatCode>
                <c:ptCount val="6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1250</c:v>
                </c:pt>
                <c:pt idx="5">
                  <c:v>1000</c:v>
                </c:pt>
              </c:numCache>
            </c:numRef>
          </c:xVal>
          <c:yVal>
            <c:numRef>
              <c:f>'Parameter Investigation'!$G$39:$G$44</c:f>
              <c:numCache>
                <c:formatCode>0.00E+00</c:formatCode>
                <c:ptCount val="6"/>
                <c:pt idx="0">
                  <c:v>8.7650201254014203E-3</c:v>
                </c:pt>
                <c:pt idx="1">
                  <c:v>9.0721275416093608E-3</c:v>
                </c:pt>
                <c:pt idx="2">
                  <c:v>4.0609019243281697E-2</c:v>
                </c:pt>
                <c:pt idx="3">
                  <c:v>5.4287982272768702E-2</c:v>
                </c:pt>
                <c:pt idx="4">
                  <c:v>4.0394726237772897E-2</c:v>
                </c:pt>
                <c:pt idx="5">
                  <c:v>0.122576039763605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C-4AAF-9588-DE9FEDF7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Mean error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Investigation'!$M$25,'Bias Investigation'!$M$30,'Bias Investigation'!$M$35,'Bias Investigation'!$M$40,'Bias Investigation'!$M$45,'Bias Investigation'!$M$50,'Bias Investigation'!$M$55,'Bias Investigation'!$M$60,'Bias Investigation'!$M$65,'Bias Investigation'!$M$70,'Bias Investigation'!$M$75,'Bias Investigation'!$M$77)</c:f>
              <c:numCache>
                <c:formatCode>General</c:formatCode>
                <c:ptCount val="12"/>
                <c:pt idx="0">
                  <c:v>1.0155834253610083E-2</c:v>
                </c:pt>
                <c:pt idx="1">
                  <c:v>1.9203727881959429E-2</c:v>
                </c:pt>
                <c:pt idx="2">
                  <c:v>1.1297623757397023E-2</c:v>
                </c:pt>
                <c:pt idx="3">
                  <c:v>7.1422367833983702E-3</c:v>
                </c:pt>
                <c:pt idx="4">
                  <c:v>1.0949051416399675E-2</c:v>
                </c:pt>
                <c:pt idx="5">
                  <c:v>9.8888211988901083E-3</c:v>
                </c:pt>
                <c:pt idx="6">
                  <c:v>4.2583924744298129E-3</c:v>
                </c:pt>
                <c:pt idx="7">
                  <c:v>9.9211384739153613E-3</c:v>
                </c:pt>
                <c:pt idx="8">
                  <c:v>6.3858494136090653E-3</c:v>
                </c:pt>
                <c:pt idx="9">
                  <c:v>8.0817945689056394E-3</c:v>
                </c:pt>
                <c:pt idx="10">
                  <c:v>7.4336296542579002E-3</c:v>
                </c:pt>
                <c:pt idx="11">
                  <c:v>9.5414182366526407E-2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A1-4962-A0BA-D3D4BBA4C308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Investigation'!$M$79,'Bias Investigation'!$M$82,'Bias Investigation'!$M$85,'Bias Investigation'!$M$88,'Bias Investigation'!$M$94,'Bias Investigation'!$M$100,'Bias Investigation'!$M$106,'Bias Investigation'!$M$112,'Bias Investigation'!$M$115,'Bias Investigation'!$M$118)</c:f>
              <c:numCache>
                <c:formatCode>General</c:formatCode>
                <c:ptCount val="10"/>
                <c:pt idx="0">
                  <c:v>1.2106825378077149E-2</c:v>
                </c:pt>
                <c:pt idx="1">
                  <c:v>1.8005271944493497E-2</c:v>
                </c:pt>
                <c:pt idx="2">
                  <c:v>1.5090136776328934E-2</c:v>
                </c:pt>
                <c:pt idx="3">
                  <c:v>1.7295057216796392E-2</c:v>
                </c:pt>
                <c:pt idx="4">
                  <c:v>1.7561534428507757E-2</c:v>
                </c:pt>
                <c:pt idx="5">
                  <c:v>3.5413236211971753E-2</c:v>
                </c:pt>
                <c:pt idx="6">
                  <c:v>2.9407150215571151E-2</c:v>
                </c:pt>
                <c:pt idx="7">
                  <c:v>1.5987955592970168E-2</c:v>
                </c:pt>
                <c:pt idx="8">
                  <c:v>8.9146340370048968E-2</c:v>
                </c:pt>
                <c:pt idx="9">
                  <c:v>4.5603836183596806E-2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A1-4962-A0BA-D3D4BBA4C308}"/>
            </c:ext>
          </c:extLst>
        </c:ser>
        <c:ser>
          <c:idx val="5"/>
          <c:order val="5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A1-4962-A0BA-D3D4BBA4C308}"/>
            </c:ext>
          </c:extLst>
        </c:ser>
        <c:ser>
          <c:idx val="6"/>
          <c:order val="6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Investigation'!$AH$10,'Bias Investigation'!$AH$14,'Bias Investigation'!$AH$18,'Bias Investigation'!$AH$22,'Bias Investigation'!$AH$26,'Bias Investigation'!$AH$30,'Bias Investigation'!$AH$34,'Bias Investigation'!$AH$38)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Investigation'!$AG$10,'Bias Investigation'!$AG$14,'Bias Investigation'!$AG$18,'Bias Investigation'!$AG$22,'Bias Investigation'!$AG$26,'Bias Investigation'!$AG$30,'Bias Investigation'!$AG$34,'Bias Investigation'!$AG$38)</c:f>
              <c:numCache>
                <c:formatCode>General</c:formatCode>
                <c:ptCount val="8"/>
                <c:pt idx="0">
                  <c:v>3.5621117300472897E-2</c:v>
                </c:pt>
                <c:pt idx="1">
                  <c:v>1.7814031994966457E-2</c:v>
                </c:pt>
                <c:pt idx="2">
                  <c:v>2.0711313801393801E-2</c:v>
                </c:pt>
                <c:pt idx="3">
                  <c:v>2.8750024745623874E-2</c:v>
                </c:pt>
                <c:pt idx="4">
                  <c:v>2.0902492758191036E-2</c:v>
                </c:pt>
                <c:pt idx="5">
                  <c:v>5.3047315440453449E-2</c:v>
                </c:pt>
                <c:pt idx="6">
                  <c:v>3.6213536833707621E-2</c:v>
                </c:pt>
                <c:pt idx="7">
                  <c:v>6.1667618950630027E-2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A1-4962-A0BA-D3D4BBA4C308}"/>
            </c:ext>
          </c:extLst>
        </c:ser>
        <c:ser>
          <c:idx val="7"/>
          <c:order val="7"/>
          <c:tx>
            <c:v>Case 4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('Bias Investigation'!$AH$42,'Bias Investigation'!$AH$46,'Bias Investigation'!$AH$50,'Bias Investigation'!$AH$54,'Bias Investigation'!$AH$58,'Bias Investigation'!$AH$62,'Bias Investigation'!$AH$66,'Bias Investigation'!$AH$70)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Investigation'!$AG$42,'Bias Investigation'!$AG$46,'Bias Investigation'!$AG$50,'Bias Investigation'!$AG$54,'Bias Investigation'!$AG$58,'Bias Investigation'!$AG$62,'Bias Investigation'!$AG$66,'Bias Investigation'!$AG$70)</c:f>
              <c:numCache>
                <c:formatCode>General</c:formatCode>
                <c:ptCount val="8"/>
                <c:pt idx="0">
                  <c:v>1.4356220411758325E-2</c:v>
                </c:pt>
                <c:pt idx="1">
                  <c:v>4.3738680484927076E-3</c:v>
                </c:pt>
                <c:pt idx="2">
                  <c:v>2.3390125548524678E-2</c:v>
                </c:pt>
                <c:pt idx="3">
                  <c:v>1.275006626664223E-2</c:v>
                </c:pt>
                <c:pt idx="4">
                  <c:v>2.2677278363206457E-2</c:v>
                </c:pt>
                <c:pt idx="5">
                  <c:v>9.2251482218539092E-3</c:v>
                </c:pt>
                <c:pt idx="6">
                  <c:v>2.1524148150888527E-2</c:v>
                </c:pt>
                <c:pt idx="7">
                  <c:v>6.8383986705942996E-3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7-4AAD-ACC0-061045264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46888"/>
        <c:axId val="4364436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Investigation'!$I$25:$I$78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3.1582093496743601E-3</c:v>
                      </c:pt>
                      <c:pt idx="1">
                        <c:v>2.8074310698208298E-2</c:v>
                      </c:pt>
                      <c:pt idx="2">
                        <c:v>4.2643653411633103E-3</c:v>
                      </c:pt>
                      <c:pt idx="3">
                        <c:v>4.9679530296094501E-3</c:v>
                      </c:pt>
                      <c:pt idx="4">
                        <c:v>1.0314332849394999E-2</c:v>
                      </c:pt>
                      <c:pt idx="5">
                        <c:v>1.8320322739958199E-2</c:v>
                      </c:pt>
                      <c:pt idx="6">
                        <c:v>1.25301797309317E-2</c:v>
                      </c:pt>
                      <c:pt idx="7">
                        <c:v>3.4031266965235403E-2</c:v>
                      </c:pt>
                      <c:pt idx="8">
                        <c:v>9.9483788208490301E-3</c:v>
                      </c:pt>
                      <c:pt idx="9">
                        <c:v>2.11884911528228E-2</c:v>
                      </c:pt>
                      <c:pt idx="10">
                        <c:v>8.3224515072660606E-3</c:v>
                      </c:pt>
                      <c:pt idx="11">
                        <c:v>7.22780154934717E-3</c:v>
                      </c:pt>
                      <c:pt idx="12">
                        <c:v>2.3902841141274899E-2</c:v>
                      </c:pt>
                      <c:pt idx="13">
                        <c:v>1.42127055994693E-2</c:v>
                      </c:pt>
                      <c:pt idx="14">
                        <c:v>2.82231898962768E-3</c:v>
                      </c:pt>
                      <c:pt idx="15">
                        <c:v>4.0209453266178401E-3</c:v>
                      </c:pt>
                      <c:pt idx="16">
                        <c:v>6.8764091184328998E-3</c:v>
                      </c:pt>
                      <c:pt idx="17">
                        <c:v>1.0023386982541601E-2</c:v>
                      </c:pt>
                      <c:pt idx="18">
                        <c:v>1.25809033380754E-2</c:v>
                      </c:pt>
                      <c:pt idx="19">
                        <c:v>2.2095391513241099E-3</c:v>
                      </c:pt>
                      <c:pt idx="20">
                        <c:v>1.9831928147600299E-2</c:v>
                      </c:pt>
                      <c:pt idx="21">
                        <c:v>5.1623770369204503E-3</c:v>
                      </c:pt>
                      <c:pt idx="22">
                        <c:v>9.1284318857089101E-3</c:v>
                      </c:pt>
                      <c:pt idx="23">
                        <c:v>1.2978867870315601E-2</c:v>
                      </c:pt>
                      <c:pt idx="24">
                        <c:v>7.6436521414531104E-3</c:v>
                      </c:pt>
                      <c:pt idx="25">
                        <c:v>5.8006870521954404E-3</c:v>
                      </c:pt>
                      <c:pt idx="26">
                        <c:v>9.0223903501197404E-3</c:v>
                      </c:pt>
                      <c:pt idx="27">
                        <c:v>1.1671668165158701E-2</c:v>
                      </c:pt>
                      <c:pt idx="28">
                        <c:v>7.2270901250018598E-3</c:v>
                      </c:pt>
                      <c:pt idx="29">
                        <c:v>1.5722270301974799E-2</c:v>
                      </c:pt>
                      <c:pt idx="30">
                        <c:v>3.0626270731394698E-3</c:v>
                      </c:pt>
                      <c:pt idx="31">
                        <c:v>5.1737149925414902E-3</c:v>
                      </c:pt>
                      <c:pt idx="32">
                        <c:v>3.4093056034586598E-3</c:v>
                      </c:pt>
                      <c:pt idx="33">
                        <c:v>5.2639554755669398E-3</c:v>
                      </c:pt>
                      <c:pt idx="34">
                        <c:v>4.3823592274425099E-3</c:v>
                      </c:pt>
                      <c:pt idx="35">
                        <c:v>1.94743680672472E-2</c:v>
                      </c:pt>
                      <c:pt idx="36">
                        <c:v>6.4014191702002499E-3</c:v>
                      </c:pt>
                      <c:pt idx="37">
                        <c:v>6.0065589947340299E-3</c:v>
                      </c:pt>
                      <c:pt idx="38">
                        <c:v>5.8263717179189304E-3</c:v>
                      </c:pt>
                      <c:pt idx="39">
                        <c:v>1.1896974419476399E-2</c:v>
                      </c:pt>
                      <c:pt idx="40">
                        <c:v>7.1855590930655104E-3</c:v>
                      </c:pt>
                      <c:pt idx="41">
                        <c:v>1.0361173824533901E-2</c:v>
                      </c:pt>
                      <c:pt idx="42">
                        <c:v>3.9744737600203601E-3</c:v>
                      </c:pt>
                      <c:pt idx="43">
                        <c:v>5.5001255504037901E-3</c:v>
                      </c:pt>
                      <c:pt idx="44">
                        <c:v>4.9079148400217598E-3</c:v>
                      </c:pt>
                      <c:pt idx="45">
                        <c:v>6.7650491763014001E-3</c:v>
                      </c:pt>
                      <c:pt idx="46">
                        <c:v>5.6316398985410297E-3</c:v>
                      </c:pt>
                      <c:pt idx="47">
                        <c:v>7.2827855142103704E-3</c:v>
                      </c:pt>
                      <c:pt idx="48">
                        <c:v>1.15254549055064E-2</c:v>
                      </c:pt>
                      <c:pt idx="49">
                        <c:v>9.2040433499690003E-3</c:v>
                      </c:pt>
                      <c:pt idx="50">
                        <c:v>3.3213371776361E-3</c:v>
                      </c:pt>
                      <c:pt idx="51">
                        <c:v>1.15459221308797E-2</c:v>
                      </c:pt>
                      <c:pt idx="52">
                        <c:v>8.9963266200469794E-2</c:v>
                      </c:pt>
                      <c:pt idx="53">
                        <c:v>0.10086509853258301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026-4511-BE7D-69D69E6616D0}"/>
                  </c:ext>
                </c:extLst>
              </c15:ser>
            </c15:filteredScatterSeries>
            <c15:filteredScatterSeries>
              <c15:ser>
                <c:idx val="1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Investigation'!$I$79:$I$120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2.1609350605284801E-2</c:v>
                      </c:pt>
                      <c:pt idx="1">
                        <c:v>7.4504455677922698E-3</c:v>
                      </c:pt>
                      <c:pt idx="2">
                        <c:v>7.26067996115438E-3</c:v>
                      </c:pt>
                      <c:pt idx="3">
                        <c:v>2.2070907515835798E-2</c:v>
                      </c:pt>
                      <c:pt idx="4">
                        <c:v>1.0629633622481699E-2</c:v>
                      </c:pt>
                      <c:pt idx="5">
                        <c:v>2.1315274695162999E-2</c:v>
                      </c:pt>
                      <c:pt idx="6">
                        <c:v>8.1178900089792193E-3</c:v>
                      </c:pt>
                      <c:pt idx="7">
                        <c:v>6.33000259124138E-3</c:v>
                      </c:pt>
                      <c:pt idx="8">
                        <c:v>3.0822517728766201E-2</c:v>
                      </c:pt>
                      <c:pt idx="9">
                        <c:v>2.36680343771495E-2</c:v>
                      </c:pt>
                      <c:pt idx="10">
                        <c:v>1.47522778336956E-2</c:v>
                      </c:pt>
                      <c:pt idx="11">
                        <c:v>7.61859888025169E-3</c:v>
                      </c:pt>
                      <c:pt idx="12">
                        <c:v>2.7044817975664302E-2</c:v>
                      </c:pt>
                      <c:pt idx="13">
                        <c:v>2.54086940811801E-2</c:v>
                      </c:pt>
                      <c:pt idx="14">
                        <c:v>5.2779201528371598E-3</c:v>
                      </c:pt>
                      <c:pt idx="15">
                        <c:v>4.4282074248180999E-3</c:v>
                      </c:pt>
                      <c:pt idx="16">
                        <c:v>7.7151577122235903E-3</c:v>
                      </c:pt>
                      <c:pt idx="17">
                        <c:v>6.7243810696071601E-3</c:v>
                      </c:pt>
                      <c:pt idx="18">
                        <c:v>3.9046678090644799E-2</c:v>
                      </c:pt>
                      <c:pt idx="19">
                        <c:v>3.1635742692003303E-2</c:v>
                      </c:pt>
                      <c:pt idx="20">
                        <c:v>1.58190395817496E-2</c:v>
                      </c:pt>
                      <c:pt idx="21">
                        <c:v>1.37391275624461E-2</c:v>
                      </c:pt>
                      <c:pt idx="22">
                        <c:v>2.7319075220650899E-2</c:v>
                      </c:pt>
                      <c:pt idx="23">
                        <c:v>3.2053113399636603E-2</c:v>
                      </c:pt>
                      <c:pt idx="24">
                        <c:v>4.1938134372338703E-2</c:v>
                      </c:pt>
                      <c:pt idx="25">
                        <c:v>3.6987811538539098E-2</c:v>
                      </c:pt>
                      <c:pt idx="26">
                        <c:v>6.0442155178219097E-2</c:v>
                      </c:pt>
                      <c:pt idx="27">
                        <c:v>3.2750261382646903E-2</c:v>
                      </c:pt>
                      <c:pt idx="28">
                        <c:v>2.0246461688014899E-2</c:v>
                      </c:pt>
                      <c:pt idx="29">
                        <c:v>4.6339788316866498E-2</c:v>
                      </c:pt>
                      <c:pt idx="30">
                        <c:v>6.0344183128223698E-2</c:v>
                      </c:pt>
                      <c:pt idx="31">
                        <c:v>1.0455241955021601E-2</c:v>
                      </c:pt>
                      <c:pt idx="32">
                        <c:v>6.30696482265331E-3</c:v>
                      </c:pt>
                      <c:pt idx="33">
                        <c:v>2.15862804014481E-2</c:v>
                      </c:pt>
                      <c:pt idx="34">
                        <c:v>1.44971041822776E-2</c:v>
                      </c:pt>
                      <c:pt idx="35">
                        <c:v>1.18804821951848E-2</c:v>
                      </c:pt>
                      <c:pt idx="36">
                        <c:v>8.2715962066156001E-2</c:v>
                      </c:pt>
                      <c:pt idx="37">
                        <c:v>8.7701984581003894E-2</c:v>
                      </c:pt>
                      <c:pt idx="38">
                        <c:v>9.7021074462986995E-2</c:v>
                      </c:pt>
                      <c:pt idx="39">
                        <c:v>5.9884745777324102E-3</c:v>
                      </c:pt>
                      <c:pt idx="40">
                        <c:v>6.1092150466046699E-2</c:v>
                      </c:pt>
                      <c:pt idx="41">
                        <c:v>6.9730883507011301E-2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5C-4496-9DAD-5112D85CEAD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Case 2 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3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Investigation'!$K$121:$K$156</c15:sqref>
                        </c15:formulaRef>
                      </c:ext>
                    </c:extLst>
                    <c:numCache>
                      <c:formatCode>0.00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1.1428571428571428</c:v>
                      </c:pt>
                      <c:pt idx="9">
                        <c:v>1.1428571428571428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1.2142857142857142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1.357142857142857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1.4285714285714286</c:v>
                      </c:pt>
                      <c:pt idx="25">
                        <c:v>1.4285714285714286</c:v>
                      </c:pt>
                      <c:pt idx="26">
                        <c:v>1.4285714285714286</c:v>
                      </c:pt>
                      <c:pt idx="27">
                        <c:v>1.4285714285714286</c:v>
                      </c:pt>
                      <c:pt idx="28">
                        <c:v>1.607142857142857</c:v>
                      </c:pt>
                      <c:pt idx="29">
                        <c:v>1.607142857142857</c:v>
                      </c:pt>
                      <c:pt idx="30">
                        <c:v>1.607142857142857</c:v>
                      </c:pt>
                      <c:pt idx="31">
                        <c:v>1.607142857142857</c:v>
                      </c:pt>
                      <c:pt idx="32">
                        <c:v>1.7857142857142856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Investigation'!$I$121:$I$156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1.15896133181486E-2</c:v>
                      </c:pt>
                      <c:pt idx="1">
                        <c:v>2.0014943505040801E-2</c:v>
                      </c:pt>
                      <c:pt idx="2">
                        <c:v>3.8772968351066202E-2</c:v>
                      </c:pt>
                      <c:pt idx="3">
                        <c:v>3.5306444560924501E-2</c:v>
                      </c:pt>
                      <c:pt idx="4">
                        <c:v>5.3413083958449403E-2</c:v>
                      </c:pt>
                      <c:pt idx="5">
                        <c:v>3.40931627824878E-2</c:v>
                      </c:pt>
                      <c:pt idx="6">
                        <c:v>1.8782712308940599E-2</c:v>
                      </c:pt>
                      <c:pt idx="7">
                        <c:v>1.7990758927255102E-2</c:v>
                      </c:pt>
                      <c:pt idx="8">
                        <c:v>2.91975054746345E-2</c:v>
                      </c:pt>
                      <c:pt idx="9">
                        <c:v>9.2349037362508199E-2</c:v>
                      </c:pt>
                      <c:pt idx="10">
                        <c:v>2.8467173025955101E-2</c:v>
                      </c:pt>
                      <c:pt idx="11">
                        <c:v>6.2876809140489404E-2</c:v>
                      </c:pt>
                      <c:pt idx="12">
                        <c:v>5.0668029159224699E-2</c:v>
                      </c:pt>
                      <c:pt idx="13">
                        <c:v>2.4021704461021198E-2</c:v>
                      </c:pt>
                      <c:pt idx="14">
                        <c:v>3.6114072904704503E-2</c:v>
                      </c:pt>
                      <c:pt idx="15">
                        <c:v>5.8975314389770501E-2</c:v>
                      </c:pt>
                      <c:pt idx="16">
                        <c:v>2.6107385239993199E-2</c:v>
                      </c:pt>
                      <c:pt idx="17">
                        <c:v>3.5438747965108798E-2</c:v>
                      </c:pt>
                      <c:pt idx="18">
                        <c:v>1.5847863860744001E-2</c:v>
                      </c:pt>
                      <c:pt idx="19">
                        <c:v>0.103212466495577</c:v>
                      </c:pt>
                      <c:pt idx="20">
                        <c:v>2.7523741032886299E-2</c:v>
                      </c:pt>
                      <c:pt idx="21">
                        <c:v>0.12075985919747199</c:v>
                      </c:pt>
                      <c:pt idx="22">
                        <c:v>7.02587799330565E-2</c:v>
                      </c:pt>
                      <c:pt idx="23">
                        <c:v>2.1173066717006899E-2</c:v>
                      </c:pt>
                      <c:pt idx="24">
                        <c:v>2.56732807807541E-2</c:v>
                      </c:pt>
                      <c:pt idx="25">
                        <c:v>3.31640883438463E-2</c:v>
                      </c:pt>
                      <c:pt idx="26">
                        <c:v>1.5123115443736001E-2</c:v>
                      </c:pt>
                      <c:pt idx="27">
                        <c:v>5.0732061215493097E-2</c:v>
                      </c:pt>
                      <c:pt idx="28">
                        <c:v>4.6804994736508801E-2</c:v>
                      </c:pt>
                      <c:pt idx="29">
                        <c:v>9.3094807321174693E-3</c:v>
                      </c:pt>
                      <c:pt idx="30">
                        <c:v>6.3936813498875998E-3</c:v>
                      </c:pt>
                      <c:pt idx="31">
                        <c:v>8.4016102448394095E-3</c:v>
                      </c:pt>
                      <c:pt idx="32">
                        <c:v>7.6519056018825804E-2</c:v>
                      </c:pt>
                      <c:pt idx="33">
                        <c:v>5.7981800403632197E-2</c:v>
                      </c:pt>
                      <c:pt idx="34">
                        <c:v>7.9992179252174195E-2</c:v>
                      </c:pt>
                      <c:pt idx="35">
                        <c:v>8.2540704433596804E-2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A1-4962-A0BA-D3D4BBA4C308}"/>
                  </c:ext>
                </c:extLst>
              </c15:ser>
            </c15:filteredScatterSeries>
          </c:ext>
        </c:extLst>
      </c:scatterChart>
      <c:valAx>
        <c:axId val="436446888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3608"/>
        <c:crosses val="autoZero"/>
        <c:crossBetween val="midCat"/>
        <c:majorUnit val="0.1"/>
      </c:valAx>
      <c:valAx>
        <c:axId val="436443608"/>
        <c:scaling>
          <c:orientation val="minMax"/>
          <c:max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Mean error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6076407115777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446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Time taken vs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case 0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Investigation'!$K$25,'Bias Investigation'!$K$30,'Bias Investigation'!$K$35,'Bias Investigation'!$K$40,'Bias Investigation'!$K$45,'Bias Investigation'!$K$50,'Bias Investigation'!$K$55,'Bias Investigation'!$K$60,'Bias Investigation'!$K$65,'Bias Investigation'!$K$70,'Bias Investigation'!$K$75,'Bias Investigation'!$K$77)</c:f>
              <c:numCache>
                <c:formatCode>0.00</c:formatCode>
                <c:ptCount val="12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1.4999999999999998</c:v>
                </c:pt>
                <c:pt idx="8">
                  <c:v>1.607142857142857</c:v>
                </c:pt>
                <c:pt idx="9">
                  <c:v>1.7857142857142856</c:v>
                </c:pt>
                <c:pt idx="10">
                  <c:v>2.1428571428571428</c:v>
                </c:pt>
                <c:pt idx="11">
                  <c:v>2.4999999999999996</c:v>
                </c:pt>
              </c:numCache>
            </c:numRef>
          </c:xVal>
          <c:yVal>
            <c:numRef>
              <c:f>('Bias Investigation'!$L$25,'Bias Investigation'!$L$30,'Bias Investigation'!$L$35,'Bias Investigation'!$L$40,'Bias Investigation'!$L$45,'Bias Investigation'!$L$50,'Bias Investigation'!$L$55,'Bias Investigation'!$L$60,'Bias Investigation'!$L$65,'Bias Investigation'!$L$70,'Bias Investigation'!$L$75,'Bias Investigation'!$L$77)</c:f>
              <c:numCache>
                <c:formatCode>General</c:formatCode>
                <c:ptCount val="12"/>
                <c:pt idx="0">
                  <c:v>100.54872822761499</c:v>
                </c:pt>
                <c:pt idx="1">
                  <c:v>90.947809553146016</c:v>
                </c:pt>
                <c:pt idx="2">
                  <c:v>103.52308235168444</c:v>
                </c:pt>
                <c:pt idx="3">
                  <c:v>103.03359847068741</c:v>
                </c:pt>
                <c:pt idx="4">
                  <c:v>92.514421701431161</c:v>
                </c:pt>
                <c:pt idx="5">
                  <c:v>101.05813760757425</c:v>
                </c:pt>
                <c:pt idx="6">
                  <c:v>98.389407539367625</c:v>
                </c:pt>
                <c:pt idx="7">
                  <c:v>111.84773588180501</c:v>
                </c:pt>
                <c:pt idx="8">
                  <c:v>93.668633460998322</c:v>
                </c:pt>
                <c:pt idx="9">
                  <c:v>93.739301776885924</c:v>
                </c:pt>
                <c:pt idx="10">
                  <c:v>109.898081064224</c:v>
                </c:pt>
                <c:pt idx="11">
                  <c:v>104.59427654743151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9-4B98-9DD8-E6545477150D}"/>
            </c:ext>
          </c:extLst>
        </c:ser>
        <c:ser>
          <c:idx val="3"/>
          <c:order val="3"/>
          <c:tx>
            <c:v>case 1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('Bias Investigation'!$K$79,'Bias Investigation'!$K$82,'Bias Investigation'!$K$85,'Bias Investigation'!$K$88,'Bias Investigation'!$K$94,'Bias Investigation'!$K$100,'Bias Investigation'!$K$106,'Bias Investigation'!$K$112,'Bias Investigation'!$K$115,'Bias Investigation'!$K$118)</c:f>
              <c:numCache>
                <c:formatCode>0.00</c:formatCode>
                <c:ptCount val="10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1.7857142857142856</c:v>
                </c:pt>
                <c:pt idx="8">
                  <c:v>2.1428571428571428</c:v>
                </c:pt>
                <c:pt idx="9">
                  <c:v>2.4999999999999996</c:v>
                </c:pt>
              </c:numCache>
            </c:numRef>
          </c:xVal>
          <c:yVal>
            <c:numRef>
              <c:f>('Bias Investigation'!$L$79,'Bias Investigation'!$L$82,'Bias Investigation'!$L$85,'Bias Investigation'!$L$88,'Bias Investigation'!$L$94,'Bias Investigation'!$L$100,'Bias Investigation'!$L$106,'Bias Investigation'!$L$112,'Bias Investigation'!$L$115,'Bias Investigation'!$L$118)</c:f>
              <c:numCache>
                <c:formatCode>General</c:formatCode>
                <c:ptCount val="10"/>
                <c:pt idx="0">
                  <c:v>56.571527640024762</c:v>
                </c:pt>
                <c:pt idx="1">
                  <c:v>53.653436183929436</c:v>
                </c:pt>
                <c:pt idx="2">
                  <c:v>62.162009080251003</c:v>
                </c:pt>
                <c:pt idx="3">
                  <c:v>65.13991582393642</c:v>
                </c:pt>
                <c:pt idx="4">
                  <c:v>62.879492998123119</c:v>
                </c:pt>
                <c:pt idx="5">
                  <c:v>73.995046854019137</c:v>
                </c:pt>
                <c:pt idx="6">
                  <c:v>65.019710620244311</c:v>
                </c:pt>
                <c:pt idx="7">
                  <c:v>72.08856940269466</c:v>
                </c:pt>
                <c:pt idx="8">
                  <c:v>67.186979611714619</c:v>
                </c:pt>
                <c:pt idx="9">
                  <c:v>69.337410767873095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A9-4B98-9DD8-E6545477150D}"/>
            </c:ext>
          </c:extLst>
        </c:ser>
        <c:ser>
          <c:idx val="4"/>
          <c:order val="4"/>
          <c:tx>
            <c:v>case 2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('Bias Investigation'!$N$121,'Bias Investigation'!$N$125,'Bias Investigation'!$N$129,'Bias Investigation'!$N$133,'Bias Investigation'!$N$137,'Bias Investigation'!$N$141,'Bias Investigation'!$N$145,'Bias Investigation'!$N$149,'Bias Investigation'!$N$153)</c:f>
              <c:numCache>
                <c:formatCode>General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Investigation'!$L$121,'Bias Investigation'!$L$125,'Bias Investigation'!$L$129,'Bias Investigation'!$L$133,'Bias Investigation'!$L$137,'Bias Investigation'!$L$141,'Bias Investigation'!$L$145,'Bias Investigation'!$L$149,'Bias Investigation'!$L$153)</c:f>
              <c:numCache>
                <c:formatCode>General</c:formatCode>
                <c:ptCount val="9"/>
                <c:pt idx="0">
                  <c:v>49.673409938812227</c:v>
                </c:pt>
                <c:pt idx="1">
                  <c:v>51.776682972907999</c:v>
                </c:pt>
                <c:pt idx="2">
                  <c:v>48.532677590846951</c:v>
                </c:pt>
                <c:pt idx="3">
                  <c:v>51.961370408534954</c:v>
                </c:pt>
                <c:pt idx="4">
                  <c:v>53.790343046188298</c:v>
                </c:pt>
                <c:pt idx="5">
                  <c:v>56.144269883632624</c:v>
                </c:pt>
                <c:pt idx="6">
                  <c:v>55.612961351871448</c:v>
                </c:pt>
                <c:pt idx="7">
                  <c:v>67.330834209918947</c:v>
                </c:pt>
                <c:pt idx="8">
                  <c:v>73.274076282978001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A9-4B98-9DD8-E6545477150D}"/>
            </c:ext>
          </c:extLst>
        </c:ser>
        <c:ser>
          <c:idx val="5"/>
          <c:order val="5"/>
          <c:tx>
            <c:v>case 3 avg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('Bias Investigation'!$AH$10,'Bias Investigation'!$AH$14,'Bias Investigation'!$AH$18,'Bias Investigation'!$AH$22,'Bias Investigation'!$AH$26,'Bias Investigation'!$AH$30,'Bias Investigation'!$AH$34,'Bias Investigation'!$AH$38)</c:f>
              <c:numCache>
                <c:formatCode>General</c:formatCode>
                <c:ptCount val="8"/>
                <c:pt idx="0">
                  <c:v>1</c:v>
                </c:pt>
                <c:pt idx="1">
                  <c:v>1.0497237569060773</c:v>
                </c:pt>
                <c:pt idx="2">
                  <c:v>1.1049723756906078</c:v>
                </c:pt>
                <c:pt idx="3">
                  <c:v>1.2154696132596685</c:v>
                </c:pt>
                <c:pt idx="4">
                  <c:v>1.3259668508287292</c:v>
                </c:pt>
                <c:pt idx="5">
                  <c:v>1.5193370165745859</c:v>
                </c:pt>
                <c:pt idx="6">
                  <c:v>1.6574585635359116</c:v>
                </c:pt>
                <c:pt idx="7">
                  <c:v>1.9337016574585635</c:v>
                </c:pt>
              </c:numCache>
            </c:numRef>
          </c:xVal>
          <c:yVal>
            <c:numRef>
              <c:f>('Bias Investigation'!$AF$10,'Bias Investigation'!$AF$14,'Bias Investigation'!$AF$18,'Bias Investigation'!$AF$22,'Bias Investigation'!$AF$26,'Bias Investigation'!$AF$30,'Bias Investigation'!$AF$34,'Bias Investigation'!$AF$38)</c:f>
              <c:numCache>
                <c:formatCode>General</c:formatCode>
                <c:ptCount val="8"/>
                <c:pt idx="0">
                  <c:v>58.833884537219973</c:v>
                </c:pt>
                <c:pt idx="1">
                  <c:v>68.656833469867678</c:v>
                </c:pt>
                <c:pt idx="2">
                  <c:v>66.056586742401095</c:v>
                </c:pt>
                <c:pt idx="3">
                  <c:v>60.179294884204822</c:v>
                </c:pt>
                <c:pt idx="4">
                  <c:v>68.148815155029226</c:v>
                </c:pt>
                <c:pt idx="5">
                  <c:v>72.107628762721944</c:v>
                </c:pt>
                <c:pt idx="6">
                  <c:v>86.894996643066378</c:v>
                </c:pt>
                <c:pt idx="7">
                  <c:v>90.983768403530078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A9-4B98-9DD8-E65454771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22056"/>
        <c:axId val="520324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case 0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'Bias Investigation'!$K$25:$K$78</c15:sqref>
                        </c15:formulaRef>
                      </c:ext>
                    </c:extLst>
                    <c:numCache>
                      <c:formatCode>0.00</c:formatCode>
                      <c:ptCount val="54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1.0714285714285714</c:v>
                      </c:pt>
                      <c:pt idx="6">
                        <c:v>1.0714285714285714</c:v>
                      </c:pt>
                      <c:pt idx="7">
                        <c:v>1.0714285714285714</c:v>
                      </c:pt>
                      <c:pt idx="8">
                        <c:v>1.0714285714285714</c:v>
                      </c:pt>
                      <c:pt idx="9">
                        <c:v>1.0714285714285714</c:v>
                      </c:pt>
                      <c:pt idx="10">
                        <c:v>1.1428571428571428</c:v>
                      </c:pt>
                      <c:pt idx="11">
                        <c:v>1.1428571428571428</c:v>
                      </c:pt>
                      <c:pt idx="12">
                        <c:v>1.1428571428571428</c:v>
                      </c:pt>
                      <c:pt idx="13">
                        <c:v>1.1428571428571428</c:v>
                      </c:pt>
                      <c:pt idx="14">
                        <c:v>1.1428571428571428</c:v>
                      </c:pt>
                      <c:pt idx="15">
                        <c:v>1.2142857142857142</c:v>
                      </c:pt>
                      <c:pt idx="16">
                        <c:v>1.2142857142857142</c:v>
                      </c:pt>
                      <c:pt idx="17">
                        <c:v>1.2142857142857142</c:v>
                      </c:pt>
                      <c:pt idx="18">
                        <c:v>1.2142857142857142</c:v>
                      </c:pt>
                      <c:pt idx="19">
                        <c:v>1.2142857142857142</c:v>
                      </c:pt>
                      <c:pt idx="20">
                        <c:v>1.2857142857142856</c:v>
                      </c:pt>
                      <c:pt idx="21">
                        <c:v>1.2857142857142856</c:v>
                      </c:pt>
                      <c:pt idx="22">
                        <c:v>1.2857142857142856</c:v>
                      </c:pt>
                      <c:pt idx="23">
                        <c:v>1.2857142857142856</c:v>
                      </c:pt>
                      <c:pt idx="24">
                        <c:v>1.2857142857142856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1.357142857142857</c:v>
                      </c:pt>
                      <c:pt idx="28">
                        <c:v>1.357142857142857</c:v>
                      </c:pt>
                      <c:pt idx="29">
                        <c:v>1.357142857142857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1.4285714285714286</c:v>
                      </c:pt>
                      <c:pt idx="34">
                        <c:v>1.4285714285714286</c:v>
                      </c:pt>
                      <c:pt idx="35">
                        <c:v>1.4999999999999998</c:v>
                      </c:pt>
                      <c:pt idx="36">
                        <c:v>1.4999999999999998</c:v>
                      </c:pt>
                      <c:pt idx="37">
                        <c:v>1.4999999999999998</c:v>
                      </c:pt>
                      <c:pt idx="38">
                        <c:v>1.4999999999999998</c:v>
                      </c:pt>
                      <c:pt idx="39">
                        <c:v>1.4999999999999998</c:v>
                      </c:pt>
                      <c:pt idx="40">
                        <c:v>1.607142857142857</c:v>
                      </c:pt>
                      <c:pt idx="41">
                        <c:v>1.607142857142857</c:v>
                      </c:pt>
                      <c:pt idx="42">
                        <c:v>1.607142857142857</c:v>
                      </c:pt>
                      <c:pt idx="43">
                        <c:v>1.607142857142857</c:v>
                      </c:pt>
                      <c:pt idx="44">
                        <c:v>1.607142857142857</c:v>
                      </c:pt>
                      <c:pt idx="45">
                        <c:v>1.7857142857142856</c:v>
                      </c:pt>
                      <c:pt idx="46">
                        <c:v>1.7857142857142856</c:v>
                      </c:pt>
                      <c:pt idx="47">
                        <c:v>1.7857142857142856</c:v>
                      </c:pt>
                      <c:pt idx="48">
                        <c:v>1.7857142857142856</c:v>
                      </c:pt>
                      <c:pt idx="49">
                        <c:v>1.7857142857142856</c:v>
                      </c:pt>
                      <c:pt idx="50">
                        <c:v>2.1428571428571428</c:v>
                      </c:pt>
                      <c:pt idx="51">
                        <c:v>2.1428571428571428</c:v>
                      </c:pt>
                      <c:pt idx="52">
                        <c:v>2.4999999999999996</c:v>
                      </c:pt>
                      <c:pt idx="53">
                        <c:v>2.4999999999999996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'Bias Investigation'!$H$25:$H$78</c15:sqref>
                        </c15:formulaRef>
                      </c:ext>
                    </c:extLst>
                    <c:numCache>
                      <c:formatCode>General</c:formatCode>
                      <c:ptCount val="54"/>
                      <c:pt idx="0">
                        <c:v>111.814006328582</c:v>
                      </c:pt>
                      <c:pt idx="1">
                        <c:v>101.469020366668</c:v>
                      </c:pt>
                      <c:pt idx="2">
                        <c:v>96.232031583785997</c:v>
                      </c:pt>
                      <c:pt idx="3">
                        <c:v>111.45154666900601</c:v>
                      </c:pt>
                      <c:pt idx="4">
                        <c:v>81.777036190032902</c:v>
                      </c:pt>
                      <c:pt idx="5">
                        <c:v>102.142310857772</c:v>
                      </c:pt>
                      <c:pt idx="6">
                        <c:v>72.058296442031804</c:v>
                      </c:pt>
                      <c:pt idx="7">
                        <c:v>105.773405313491</c:v>
                      </c:pt>
                      <c:pt idx="8">
                        <c:v>76.110450506210299</c:v>
                      </c:pt>
                      <c:pt idx="9">
                        <c:v>98.654584646224905</c:v>
                      </c:pt>
                      <c:pt idx="10">
                        <c:v>112.269344806671</c:v>
                      </c:pt>
                      <c:pt idx="11">
                        <c:v>91.827549934387207</c:v>
                      </c:pt>
                      <c:pt idx="12">
                        <c:v>130.01699686050401</c:v>
                      </c:pt>
                      <c:pt idx="13">
                        <c:v>76.190719127655001</c:v>
                      </c:pt>
                      <c:pt idx="14">
                        <c:v>107.310801029205</c:v>
                      </c:pt>
                      <c:pt idx="15">
                        <c:v>100.461384057998</c:v>
                      </c:pt>
                      <c:pt idx="16">
                        <c:v>92.255847454071002</c:v>
                      </c:pt>
                      <c:pt idx="17">
                        <c:v>111.79615020751901</c:v>
                      </c:pt>
                      <c:pt idx="18">
                        <c:v>106.417412042617</c:v>
                      </c:pt>
                      <c:pt idx="19">
                        <c:v>104.237198591232</c:v>
                      </c:pt>
                      <c:pt idx="20">
                        <c:v>118.664956092834</c:v>
                      </c:pt>
                      <c:pt idx="21">
                        <c:v>85.638558387756305</c:v>
                      </c:pt>
                      <c:pt idx="22">
                        <c:v>66.314270496368394</c:v>
                      </c:pt>
                      <c:pt idx="23">
                        <c:v>69.376468181610093</c:v>
                      </c:pt>
                      <c:pt idx="24">
                        <c:v>122.57785534858699</c:v>
                      </c:pt>
                      <c:pt idx="25">
                        <c:v>83.342139959335299</c:v>
                      </c:pt>
                      <c:pt idx="26">
                        <c:v>107.430936574935</c:v>
                      </c:pt>
                      <c:pt idx="27">
                        <c:v>101.151332616806</c:v>
                      </c:pt>
                      <c:pt idx="28">
                        <c:v>101.322838306427</c:v>
                      </c:pt>
                      <c:pt idx="29">
                        <c:v>112.043440580368</c:v>
                      </c:pt>
                      <c:pt idx="30">
                        <c:v>97.749732494354205</c:v>
                      </c:pt>
                      <c:pt idx="31">
                        <c:v>74.646540641784597</c:v>
                      </c:pt>
                      <c:pt idx="32">
                        <c:v>122.705850124359</c:v>
                      </c:pt>
                      <c:pt idx="33">
                        <c:v>99.828910827636705</c:v>
                      </c:pt>
                      <c:pt idx="34">
                        <c:v>97.016003608703599</c:v>
                      </c:pt>
                      <c:pt idx="35">
                        <c:v>104.453422784805</c:v>
                      </c:pt>
                      <c:pt idx="36">
                        <c:v>105.617467164993</c:v>
                      </c:pt>
                      <c:pt idx="37">
                        <c:v>117.21054267883299</c:v>
                      </c:pt>
                      <c:pt idx="38">
                        <c:v>115.208547115325</c:v>
                      </c:pt>
                      <c:pt idx="39">
                        <c:v>116.748699665069</c:v>
                      </c:pt>
                      <c:pt idx="40">
                        <c:v>105.059230089187</c:v>
                      </c:pt>
                      <c:pt idx="41">
                        <c:v>86.425096035003605</c:v>
                      </c:pt>
                      <c:pt idx="42">
                        <c:v>71.8324809074401</c:v>
                      </c:pt>
                      <c:pt idx="43">
                        <c:v>90.009540796279893</c:v>
                      </c:pt>
                      <c:pt idx="44">
                        <c:v>115.016819477081</c:v>
                      </c:pt>
                      <c:pt idx="45">
                        <c:v>97.844920396804795</c:v>
                      </c:pt>
                      <c:pt idx="46">
                        <c:v>83.492730855941701</c:v>
                      </c:pt>
                      <c:pt idx="47">
                        <c:v>88.755849123001099</c:v>
                      </c:pt>
                      <c:pt idx="48">
                        <c:v>106.537467241287</c:v>
                      </c:pt>
                      <c:pt idx="49">
                        <c:v>92.065541267395005</c:v>
                      </c:pt>
                      <c:pt idx="50">
                        <c:v>104.886251211166</c:v>
                      </c:pt>
                      <c:pt idx="51">
                        <c:v>114.90991091728201</c:v>
                      </c:pt>
                      <c:pt idx="52">
                        <c:v>108.18661499023401</c:v>
                      </c:pt>
                      <c:pt idx="53">
                        <c:v>101.00193810462901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8CC-41CA-A066-ECD4904C36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case 1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x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Investigation'!$K$79:$K$120</c15:sqref>
                        </c15:formulaRef>
                      </c:ext>
                    </c:extLst>
                    <c:numCache>
                      <c:formatCode>0.00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1.0714285714285714</c:v>
                      </c:pt>
                      <c:pt idx="4">
                        <c:v>1.0714285714285714</c:v>
                      </c:pt>
                      <c:pt idx="5">
                        <c:v>1.0714285714285714</c:v>
                      </c:pt>
                      <c:pt idx="6">
                        <c:v>1.1428571428571428</c:v>
                      </c:pt>
                      <c:pt idx="7">
                        <c:v>1.1428571428571428</c:v>
                      </c:pt>
                      <c:pt idx="8">
                        <c:v>1.1428571428571428</c:v>
                      </c:pt>
                      <c:pt idx="9">
                        <c:v>1.2142857142857142</c:v>
                      </c:pt>
                      <c:pt idx="10">
                        <c:v>1.2142857142857142</c:v>
                      </c:pt>
                      <c:pt idx="11">
                        <c:v>1.2142857142857142</c:v>
                      </c:pt>
                      <c:pt idx="12">
                        <c:v>1.2142857142857142</c:v>
                      </c:pt>
                      <c:pt idx="13">
                        <c:v>1.2142857142857142</c:v>
                      </c:pt>
                      <c:pt idx="14">
                        <c:v>1.2142857142857142</c:v>
                      </c:pt>
                      <c:pt idx="15">
                        <c:v>1.2857142857142856</c:v>
                      </c:pt>
                      <c:pt idx="16">
                        <c:v>1.2857142857142856</c:v>
                      </c:pt>
                      <c:pt idx="17">
                        <c:v>1.2857142857142856</c:v>
                      </c:pt>
                      <c:pt idx="18">
                        <c:v>1.2857142857142856</c:v>
                      </c:pt>
                      <c:pt idx="19">
                        <c:v>1.2857142857142856</c:v>
                      </c:pt>
                      <c:pt idx="20">
                        <c:v>1.2857142857142856</c:v>
                      </c:pt>
                      <c:pt idx="21">
                        <c:v>1.357142857142857</c:v>
                      </c:pt>
                      <c:pt idx="22">
                        <c:v>1.357142857142857</c:v>
                      </c:pt>
                      <c:pt idx="23">
                        <c:v>1.357142857142857</c:v>
                      </c:pt>
                      <c:pt idx="24">
                        <c:v>1.357142857142857</c:v>
                      </c:pt>
                      <c:pt idx="25">
                        <c:v>1.357142857142857</c:v>
                      </c:pt>
                      <c:pt idx="26">
                        <c:v>1.357142857142857</c:v>
                      </c:pt>
                      <c:pt idx="27">
                        <c:v>1.4285714285714286</c:v>
                      </c:pt>
                      <c:pt idx="28">
                        <c:v>1.4285714285714286</c:v>
                      </c:pt>
                      <c:pt idx="29">
                        <c:v>1.4285714285714286</c:v>
                      </c:pt>
                      <c:pt idx="30">
                        <c:v>1.4285714285714286</c:v>
                      </c:pt>
                      <c:pt idx="31">
                        <c:v>1.4285714285714286</c:v>
                      </c:pt>
                      <c:pt idx="32">
                        <c:v>1.4285714285714286</c:v>
                      </c:pt>
                      <c:pt idx="33">
                        <c:v>1.7857142857142856</c:v>
                      </c:pt>
                      <c:pt idx="34">
                        <c:v>1.7857142857142856</c:v>
                      </c:pt>
                      <c:pt idx="35">
                        <c:v>1.7857142857142856</c:v>
                      </c:pt>
                      <c:pt idx="36">
                        <c:v>2.1428571428571428</c:v>
                      </c:pt>
                      <c:pt idx="37">
                        <c:v>2.1428571428571428</c:v>
                      </c:pt>
                      <c:pt idx="38">
                        <c:v>2.1428571428571428</c:v>
                      </c:pt>
                      <c:pt idx="39">
                        <c:v>2.4999999999999996</c:v>
                      </c:pt>
                      <c:pt idx="40">
                        <c:v>2.4999999999999996</c:v>
                      </c:pt>
                      <c:pt idx="41">
                        <c:v>2.4999999999999996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'Bias Investigation'!$H$79:$H$120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57.973000288009601</c:v>
                      </c:pt>
                      <c:pt idx="1">
                        <c:v>43.205080032348597</c:v>
                      </c:pt>
                      <c:pt idx="2">
                        <c:v>68.536502599716101</c:v>
                      </c:pt>
                      <c:pt idx="3">
                        <c:v>43.4860999584198</c:v>
                      </c:pt>
                      <c:pt idx="4">
                        <c:v>65.5980064868927</c:v>
                      </c:pt>
                      <c:pt idx="5">
                        <c:v>51.876202106475802</c:v>
                      </c:pt>
                      <c:pt idx="6">
                        <c:v>48.124320507049497</c:v>
                      </c:pt>
                      <c:pt idx="7">
                        <c:v>68.569950103759695</c:v>
                      </c:pt>
                      <c:pt idx="8">
                        <c:v>69.791756629943805</c:v>
                      </c:pt>
                      <c:pt idx="9">
                        <c:v>68.212762117385793</c:v>
                      </c:pt>
                      <c:pt idx="10">
                        <c:v>62.571171283721903</c:v>
                      </c:pt>
                      <c:pt idx="11">
                        <c:v>65.831348657608004</c:v>
                      </c:pt>
                      <c:pt idx="12">
                        <c:v>67.288493633270207</c:v>
                      </c:pt>
                      <c:pt idx="13">
                        <c:v>69.960030317306504</c:v>
                      </c:pt>
                      <c:pt idx="14">
                        <c:v>56.975688934326101</c:v>
                      </c:pt>
                      <c:pt idx="15">
                        <c:v>71.879483699798499</c:v>
                      </c:pt>
                      <c:pt idx="16">
                        <c:v>43.534489393234203</c:v>
                      </c:pt>
                      <c:pt idx="17">
                        <c:v>54.396600723266602</c:v>
                      </c:pt>
                      <c:pt idx="18">
                        <c:v>76.357018470764103</c:v>
                      </c:pt>
                      <c:pt idx="19">
                        <c:v>62.352533817291203</c:v>
                      </c:pt>
                      <c:pt idx="20">
                        <c:v>68.756831884384098</c:v>
                      </c:pt>
                      <c:pt idx="21">
                        <c:v>79.2137033939361</c:v>
                      </c:pt>
                      <c:pt idx="22">
                        <c:v>76.8024227619171</c:v>
                      </c:pt>
                      <c:pt idx="23">
                        <c:v>68.306752443313599</c:v>
                      </c:pt>
                      <c:pt idx="24">
                        <c:v>69.959800720214801</c:v>
                      </c:pt>
                      <c:pt idx="25">
                        <c:v>70.901469230651799</c:v>
                      </c:pt>
                      <c:pt idx="26">
                        <c:v>78.786132574081407</c:v>
                      </c:pt>
                      <c:pt idx="27">
                        <c:v>68.468916416168199</c:v>
                      </c:pt>
                      <c:pt idx="28">
                        <c:v>70.300188779830904</c:v>
                      </c:pt>
                      <c:pt idx="29">
                        <c:v>70.428398132324205</c:v>
                      </c:pt>
                      <c:pt idx="30">
                        <c:v>59.931849956512401</c:v>
                      </c:pt>
                      <c:pt idx="31">
                        <c:v>59.402281761169398</c:v>
                      </c:pt>
                      <c:pt idx="32">
                        <c:v>61.586628675460801</c:v>
                      </c:pt>
                      <c:pt idx="33">
                        <c:v>74.6678049564361</c:v>
                      </c:pt>
                      <c:pt idx="34">
                        <c:v>71.5303955078125</c:v>
                      </c:pt>
                      <c:pt idx="35">
                        <c:v>70.067507743835407</c:v>
                      </c:pt>
                      <c:pt idx="36">
                        <c:v>57.847320556640597</c:v>
                      </c:pt>
                      <c:pt idx="37">
                        <c:v>71.939916610717702</c:v>
                      </c:pt>
                      <c:pt idx="38">
                        <c:v>71.773701667785602</c:v>
                      </c:pt>
                      <c:pt idx="39">
                        <c:v>61.961659669876099</c:v>
                      </c:pt>
                      <c:pt idx="40">
                        <c:v>72.368551254272404</c:v>
                      </c:pt>
                      <c:pt idx="41">
                        <c:v>73.682021379470797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A9-4B98-9DD8-E6545477150D}"/>
                  </c:ext>
                </c:extLst>
              </c15:ser>
            </c15:filteredScatterSeries>
          </c:ext>
        </c:extLst>
      </c:scatterChart>
      <c:valAx>
        <c:axId val="520322056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Bias</a:t>
                </a:r>
              </a:p>
            </c:rich>
          </c:tx>
          <c:layout>
            <c:manualLayout>
              <c:xMode val="edge"/>
              <c:yMode val="edge"/>
              <c:x val="0.28107633420822398"/>
              <c:y val="0.89907407407407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4024"/>
        <c:crosses val="autoZero"/>
        <c:crossBetween val="midCat"/>
      </c:valAx>
      <c:valAx>
        <c:axId val="5203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Time taken (s)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319282589676290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032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case 3 error vs nondim bias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Case 2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'Bias Investigation'!$K$121:$K$156</c:f>
              <c:numCache>
                <c:formatCode>0.00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1.0714285714285714</c:v>
                </c:pt>
                <c:pt idx="5">
                  <c:v>1.0714285714285714</c:v>
                </c:pt>
                <c:pt idx="6">
                  <c:v>1.0714285714285714</c:v>
                </c:pt>
                <c:pt idx="7">
                  <c:v>1.0714285714285714</c:v>
                </c:pt>
                <c:pt idx="8">
                  <c:v>1.1428571428571428</c:v>
                </c:pt>
                <c:pt idx="9">
                  <c:v>1.1428571428571428</c:v>
                </c:pt>
                <c:pt idx="10">
                  <c:v>1.1428571428571428</c:v>
                </c:pt>
                <c:pt idx="11">
                  <c:v>1.1428571428571428</c:v>
                </c:pt>
                <c:pt idx="12">
                  <c:v>1.2142857142857142</c:v>
                </c:pt>
                <c:pt idx="13">
                  <c:v>1.2142857142857142</c:v>
                </c:pt>
                <c:pt idx="14">
                  <c:v>1.2142857142857142</c:v>
                </c:pt>
                <c:pt idx="15">
                  <c:v>1.2142857142857142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1.357142857142857</c:v>
                </c:pt>
                <c:pt idx="21">
                  <c:v>1.357142857142857</c:v>
                </c:pt>
                <c:pt idx="22">
                  <c:v>1.357142857142857</c:v>
                </c:pt>
                <c:pt idx="23">
                  <c:v>1.357142857142857</c:v>
                </c:pt>
                <c:pt idx="24">
                  <c:v>1.4285714285714286</c:v>
                </c:pt>
                <c:pt idx="25">
                  <c:v>1.4285714285714286</c:v>
                </c:pt>
                <c:pt idx="26">
                  <c:v>1.4285714285714286</c:v>
                </c:pt>
                <c:pt idx="27">
                  <c:v>1.4285714285714286</c:v>
                </c:pt>
                <c:pt idx="28">
                  <c:v>1.607142857142857</c:v>
                </c:pt>
                <c:pt idx="29">
                  <c:v>1.607142857142857</c:v>
                </c:pt>
                <c:pt idx="30">
                  <c:v>1.607142857142857</c:v>
                </c:pt>
                <c:pt idx="31">
                  <c:v>1.607142857142857</c:v>
                </c:pt>
                <c:pt idx="32">
                  <c:v>1.7857142857142856</c:v>
                </c:pt>
                <c:pt idx="33">
                  <c:v>1.7857142857142856</c:v>
                </c:pt>
                <c:pt idx="34">
                  <c:v>1.7857142857142856</c:v>
                </c:pt>
                <c:pt idx="35">
                  <c:v>1.7857142857142856</c:v>
                </c:pt>
              </c:numCache>
            </c:numRef>
          </c:xVal>
          <c:yVal>
            <c:numRef>
              <c:f>'Bias Investigation'!$I$121:$I$156</c:f>
              <c:numCache>
                <c:formatCode>General</c:formatCode>
                <c:ptCount val="36"/>
                <c:pt idx="0">
                  <c:v>1.15896133181486E-2</c:v>
                </c:pt>
                <c:pt idx="1">
                  <c:v>2.0014943505040801E-2</c:v>
                </c:pt>
                <c:pt idx="2">
                  <c:v>3.8772968351066202E-2</c:v>
                </c:pt>
                <c:pt idx="3">
                  <c:v>3.5306444560924501E-2</c:v>
                </c:pt>
                <c:pt idx="4">
                  <c:v>5.3413083958449403E-2</c:v>
                </c:pt>
                <c:pt idx="5">
                  <c:v>3.40931627824878E-2</c:v>
                </c:pt>
                <c:pt idx="6">
                  <c:v>1.8782712308940599E-2</c:v>
                </c:pt>
                <c:pt idx="7">
                  <c:v>1.7990758927255102E-2</c:v>
                </c:pt>
                <c:pt idx="8">
                  <c:v>2.91975054746345E-2</c:v>
                </c:pt>
                <c:pt idx="9">
                  <c:v>9.2349037362508199E-2</c:v>
                </c:pt>
                <c:pt idx="10">
                  <c:v>2.8467173025955101E-2</c:v>
                </c:pt>
                <c:pt idx="11">
                  <c:v>6.2876809140489404E-2</c:v>
                </c:pt>
                <c:pt idx="12">
                  <c:v>5.0668029159224699E-2</c:v>
                </c:pt>
                <c:pt idx="13">
                  <c:v>2.4021704461021198E-2</c:v>
                </c:pt>
                <c:pt idx="14">
                  <c:v>3.6114072904704503E-2</c:v>
                </c:pt>
                <c:pt idx="15">
                  <c:v>5.8975314389770501E-2</c:v>
                </c:pt>
                <c:pt idx="16">
                  <c:v>2.6107385239993199E-2</c:v>
                </c:pt>
                <c:pt idx="17">
                  <c:v>3.5438747965108798E-2</c:v>
                </c:pt>
                <c:pt idx="18">
                  <c:v>1.5847863860744001E-2</c:v>
                </c:pt>
                <c:pt idx="19">
                  <c:v>0.103212466495577</c:v>
                </c:pt>
                <c:pt idx="20">
                  <c:v>2.7523741032886299E-2</c:v>
                </c:pt>
                <c:pt idx="21">
                  <c:v>0.12075985919747199</c:v>
                </c:pt>
                <c:pt idx="22">
                  <c:v>7.02587799330565E-2</c:v>
                </c:pt>
                <c:pt idx="23">
                  <c:v>2.1173066717006899E-2</c:v>
                </c:pt>
                <c:pt idx="24">
                  <c:v>2.56732807807541E-2</c:v>
                </c:pt>
                <c:pt idx="25">
                  <c:v>3.31640883438463E-2</c:v>
                </c:pt>
                <c:pt idx="26">
                  <c:v>1.5123115443736001E-2</c:v>
                </c:pt>
                <c:pt idx="27">
                  <c:v>5.0732061215493097E-2</c:v>
                </c:pt>
                <c:pt idx="28">
                  <c:v>4.6804994736508801E-2</c:v>
                </c:pt>
                <c:pt idx="29">
                  <c:v>9.3094807321174693E-3</c:v>
                </c:pt>
                <c:pt idx="30">
                  <c:v>6.3936813498875998E-3</c:v>
                </c:pt>
                <c:pt idx="31">
                  <c:v>8.4016102448394095E-3</c:v>
                </c:pt>
                <c:pt idx="32">
                  <c:v>7.6519056018825804E-2</c:v>
                </c:pt>
                <c:pt idx="33">
                  <c:v>5.7981800403632197E-2</c:v>
                </c:pt>
                <c:pt idx="34">
                  <c:v>7.9992179252174195E-2</c:v>
                </c:pt>
                <c:pt idx="35">
                  <c:v>8.2540704433596804E-2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5-43AD-9277-FA3A534DA734}"/>
            </c:ext>
          </c:extLst>
        </c:ser>
        <c:ser>
          <c:idx val="1"/>
          <c:order val="1"/>
          <c:tx>
            <c:v>case 2 means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('Bias Investigation'!$K$121,'Bias Investigation'!$K$125,'Bias Investigation'!$K$129,'Bias Investigation'!$K$133,'Bias Investigation'!$K$137,'Bias Investigation'!$K$141,'Bias Investigation'!$K$145,'Bias Investigation'!$K$149,'Bias Investigation'!$K$153)</c:f>
              <c:numCache>
                <c:formatCode>0.00</c:formatCode>
                <c:ptCount val="9"/>
                <c:pt idx="0">
                  <c:v>1</c:v>
                </c:pt>
                <c:pt idx="1">
                  <c:v>1.0714285714285714</c:v>
                </c:pt>
                <c:pt idx="2">
                  <c:v>1.1428571428571428</c:v>
                </c:pt>
                <c:pt idx="3">
                  <c:v>1.2142857142857142</c:v>
                </c:pt>
                <c:pt idx="4">
                  <c:v>1.2857142857142856</c:v>
                </c:pt>
                <c:pt idx="5">
                  <c:v>1.357142857142857</c:v>
                </c:pt>
                <c:pt idx="6">
                  <c:v>1.4285714285714286</c:v>
                </c:pt>
                <c:pt idx="7">
                  <c:v>1.607142857142857</c:v>
                </c:pt>
                <c:pt idx="8">
                  <c:v>1.7857142857142856</c:v>
                </c:pt>
              </c:numCache>
            </c:numRef>
          </c:xVal>
          <c:yVal>
            <c:numRef>
              <c:f>('Bias Investigation'!$M$121,'Bias Investigation'!$M$125,'Bias Investigation'!$M$129,'Bias Investigation'!$M$133,'Bias Investigation'!$M$137,'Bias Investigation'!$M$141,'Bias Investigation'!$M$145,'Bias Investigation'!$M$149,'Bias Investigation'!$M$153)</c:f>
              <c:numCache>
                <c:formatCode>General</c:formatCode>
                <c:ptCount val="9"/>
                <c:pt idx="0">
                  <c:v>2.6420992433795025E-2</c:v>
                </c:pt>
                <c:pt idx="1">
                  <c:v>3.1069929494283229E-2</c:v>
                </c:pt>
                <c:pt idx="2">
                  <c:v>5.3222631250896803E-2</c:v>
                </c:pt>
                <c:pt idx="3">
                  <c:v>4.2444780228680222E-2</c:v>
                </c:pt>
                <c:pt idx="4">
                  <c:v>4.5151615890355747E-2</c:v>
                </c:pt>
                <c:pt idx="5">
                  <c:v>5.9928861720105427E-2</c:v>
                </c:pt>
                <c:pt idx="6">
                  <c:v>3.1173136445957372E-2</c:v>
                </c:pt>
                <c:pt idx="7">
                  <c:v>1.772744176583832E-2</c:v>
                </c:pt>
                <c:pt idx="8">
                  <c:v>7.4258435027057257E-2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5-43AD-9277-FA3A534DA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33440"/>
        <c:axId val="451032456"/>
      </c:scatterChart>
      <c:valAx>
        <c:axId val="45103344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2456"/>
        <c:crosses val="autoZero"/>
        <c:crossBetween val="midCat"/>
      </c:valAx>
      <c:valAx>
        <c:axId val="45103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3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14814814814815"/>
          <c:y val="0.1481723163841808"/>
          <c:w val="0.80872754629629628"/>
          <c:h val="0.668185969868173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FDM!$C$5:$C$9</c:f>
              <c:numCache>
                <c:formatCode>General</c:formatCode>
                <c:ptCount val="5"/>
                <c:pt idx="0">
                  <c:v>2.6</c:v>
                </c:pt>
                <c:pt idx="1">
                  <c:v>32.9</c:v>
                </c:pt>
                <c:pt idx="2">
                  <c:v>123</c:v>
                </c:pt>
                <c:pt idx="3">
                  <c:v>587.5</c:v>
                </c:pt>
                <c:pt idx="4">
                  <c:v>2232.0823805332102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D-4E74-8D4F-8E2290E1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173712"/>
        <c:axId val="458174040"/>
      </c:scatterChart>
      <c:valAx>
        <c:axId val="458173712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8131824146981628"/>
              <c:y val="0.9018598716827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4040"/>
        <c:crosses val="autoZero"/>
        <c:crossBetween val="midCat"/>
        <c:majorUnit val="800"/>
        <c:minorUnit val="200"/>
      </c:valAx>
      <c:valAx>
        <c:axId val="458174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5817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FDM!$A$5:$A$9</c:f>
              <c:numCache>
                <c:formatCode>General</c:formatCode>
                <c:ptCount val="5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3201</c:v>
                </c:pt>
                <c:pt idx="4">
                  <c:v>6400</c:v>
                </c:pt>
              </c:numCache>
            </c:numRef>
          </c:xVal>
          <c:yVal>
            <c:numRef>
              <c:f>FDM!$E$5:$E$9</c:f>
              <c:numCache>
                <c:formatCode>0.00E+00</c:formatCode>
                <c:ptCount val="5"/>
                <c:pt idx="0" formatCode="General">
                  <c:v>1.0892432352534499E-3</c:v>
                </c:pt>
                <c:pt idx="1">
                  <c:v>2.0139355917542198E-5</c:v>
                </c:pt>
                <c:pt idx="2">
                  <c:v>8.1559224931773499E-7</c:v>
                </c:pt>
                <c:pt idx="3">
                  <c:v>4.6655951243451998E-8</c:v>
                </c:pt>
                <c:pt idx="4">
                  <c:v>2.8559992622875399E-9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A-4A56-982F-20AC306A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727336"/>
        <c:axId val="490729304"/>
      </c:scatterChart>
      <c:valAx>
        <c:axId val="490727336"/>
        <c:scaling>
          <c:orientation val="minMax"/>
          <c:max val="64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Grid Size</a:t>
                </a:r>
              </a:p>
            </c:rich>
          </c:tx>
          <c:layout>
            <c:manualLayout>
              <c:xMode val="edge"/>
              <c:yMode val="edge"/>
              <c:x val="0.49975590551181104"/>
              <c:y val="0.88741231670365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9304"/>
        <c:crosses val="autoZero"/>
        <c:crossBetween val="midCat"/>
        <c:majorUnit val="800"/>
        <c:minorUnit val="200"/>
      </c:valAx>
      <c:valAx>
        <c:axId val="490729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L2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072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56899693788276462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8k Points, Biased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'Prelim. Bias Inv.'!$G$9:$G$16</c:f>
              <c:numCache>
                <c:formatCode>General</c:formatCode>
                <c:ptCount val="8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  <c:pt idx="4">
                  <c:v>1.25</c:v>
                </c:pt>
                <c:pt idx="5">
                  <c:v>1.4999999999999998</c:v>
                </c:pt>
                <c:pt idx="6">
                  <c:v>1.7499999999999998</c:v>
                </c:pt>
                <c:pt idx="7">
                  <c:v>2</c:v>
                </c:pt>
              </c:numCache>
            </c:numRef>
          </c:xVal>
          <c:yVal>
            <c:numRef>
              <c:f>'Prelim. Bias Inv.'!$J$9:$J$16</c:f>
              <c:numCache>
                <c:formatCode>General</c:formatCode>
                <c:ptCount val="8"/>
                <c:pt idx="0">
                  <c:v>4.2488640125852304E-3</c:v>
                </c:pt>
                <c:pt idx="1">
                  <c:v>1.6072221063274301E-3</c:v>
                </c:pt>
                <c:pt idx="2">
                  <c:v>1.82242784880268E-3</c:v>
                </c:pt>
                <c:pt idx="3">
                  <c:v>7.47970370899868E-3</c:v>
                </c:pt>
                <c:pt idx="4">
                  <c:v>2.2049460806415002E-3</c:v>
                </c:pt>
                <c:pt idx="5">
                  <c:v>2.5720768185244799E-3</c:v>
                </c:pt>
                <c:pt idx="6">
                  <c:v>1.8323629909740499E-3</c:v>
                </c:pt>
                <c:pt idx="7">
                  <c:v>2.38427413612335E-3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C-41C2-B241-C1C5B772A697}"/>
            </c:ext>
          </c:extLst>
        </c:ser>
        <c:ser>
          <c:idx val="2"/>
          <c:order val="1"/>
          <c:tx>
            <c:v>8k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Investigation'!$G$25</c:f>
              <c:numCache>
                <c:formatCode>0.00E+00</c:formatCode>
                <c:ptCount val="1"/>
                <c:pt idx="0">
                  <c:v>2.3937971413045098E-3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EC-41C2-B241-C1C5B772A697}"/>
            </c:ext>
          </c:extLst>
        </c:ser>
        <c:ser>
          <c:idx val="1"/>
          <c:order val="2"/>
          <c:tx>
            <c:v>2k Points, Biased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'Prelim. Bias Inv.'!$G$18:$G$21</c:f>
              <c:numCache>
                <c:formatCode>General</c:formatCode>
                <c:ptCount val="4"/>
                <c:pt idx="0">
                  <c:v>1.25</c:v>
                </c:pt>
                <c:pt idx="1">
                  <c:v>1.4999999999999998</c:v>
                </c:pt>
                <c:pt idx="2">
                  <c:v>1.7499999999999998</c:v>
                </c:pt>
                <c:pt idx="3">
                  <c:v>2</c:v>
                </c:pt>
              </c:numCache>
            </c:numRef>
          </c:xVal>
          <c:yVal>
            <c:numRef>
              <c:f>'Prelim. Bias Inv.'!$J$18:$J$21</c:f>
              <c:numCache>
                <c:formatCode>General</c:formatCode>
                <c:ptCount val="4"/>
                <c:pt idx="0">
                  <c:v>1.7201413965715399E-2</c:v>
                </c:pt>
                <c:pt idx="1">
                  <c:v>1.0163619445984699E-2</c:v>
                </c:pt>
                <c:pt idx="2">
                  <c:v>3.6305701878396701E-3</c:v>
                </c:pt>
                <c:pt idx="3">
                  <c:v>7.0018257112560304E-3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C-41C2-B241-C1C5B772A697}"/>
            </c:ext>
          </c:extLst>
        </c:ser>
        <c:ser>
          <c:idx val="3"/>
          <c:order val="3"/>
          <c:tx>
            <c:v>2k points, No Bias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1.3332999999999999</c:v>
              </c:pt>
            </c:numLit>
          </c:xVal>
          <c:yVal>
            <c:numRef>
              <c:f>'Parameter Investigation'!$G$36</c:f>
              <c:numCache>
                <c:formatCode>0.00E+00</c:formatCode>
                <c:ptCount val="1"/>
                <c:pt idx="0">
                  <c:v>1.0347065951169901E-2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EC-41C2-B241-C1C5B772A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009112"/>
        <c:axId val="218766840"/>
      </c:scatterChart>
      <c:valAx>
        <c:axId val="532009112"/>
        <c:scaling>
          <c:orientation val="minMax"/>
          <c:max val="2.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Bias Ratio</a:t>
                </a:r>
                <a:r>
                  <a:rPr lang="en-GB" baseline="0"/>
                  <a:t> (</a:t>
                </a:r>
                <a:r>
                  <a:rPr lang="en-GB"/>
                  <a:t>arbitrary scale)</a:t>
                </a:r>
              </a:p>
            </c:rich>
          </c:tx>
          <c:layout>
            <c:manualLayout>
              <c:xMode val="edge"/>
              <c:yMode val="edge"/>
              <c:x val="0.2845126859142606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66840"/>
        <c:crosses val="autoZero"/>
        <c:crossBetween val="midCat"/>
      </c:valAx>
      <c:valAx>
        <c:axId val="21876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009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Time taken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7871490771164"/>
          <c:y val="0.18475"/>
          <c:w val="0.73573909723891695"/>
          <c:h val="0.6399489801522357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608830024917746"/>
                  <c:y val="-4.307062818221591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Investigation'!$F$12:$F$21</c:f>
              <c:numCache>
                <c:formatCode>0.0</c:formatCode>
                <c:ptCount val="10"/>
                <c:pt idx="0">
                  <c:v>608.09351110458294</c:v>
                </c:pt>
                <c:pt idx="1">
                  <c:v>398.40929651260302</c:v>
                </c:pt>
                <c:pt idx="2">
                  <c:v>216.86293625831601</c:v>
                </c:pt>
                <c:pt idx="3">
                  <c:v>117.685332775115</c:v>
                </c:pt>
                <c:pt idx="4">
                  <c:v>104.03811097145</c:v>
                </c:pt>
                <c:pt idx="5">
                  <c:v>87.4289097785949</c:v>
                </c:pt>
                <c:pt idx="6">
                  <c:v>43.422446250915499</c:v>
                </c:pt>
                <c:pt idx="7">
                  <c:v>69.557783603668199</c:v>
                </c:pt>
                <c:pt idx="8">
                  <c:v>33.475319623947101</c:v>
                </c:pt>
                <c:pt idx="9">
                  <c:v>34.113586902618401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61-49D1-98BA-356DAC4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21512"/>
        <c:axId val="446522496"/>
      </c:scatterChart>
      <c:valAx>
        <c:axId val="446521512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2496"/>
        <c:crosses val="autoZero"/>
        <c:crossBetween val="midCat"/>
      </c:valAx>
      <c:valAx>
        <c:axId val="4465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Time taken (s)</a:t>
                </a:r>
              </a:p>
            </c:rich>
          </c:tx>
          <c:layout>
            <c:manualLayout>
              <c:xMode val="edge"/>
              <c:yMode val="edge"/>
              <c:x val="3.6736717685711996E-3"/>
              <c:y val="0.328728824108754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652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Mean error measured vs training points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68240040979947"/>
          <c:y val="0.18843385360031339"/>
          <c:w val="0.66681395110064046"/>
          <c:h val="0.6053467409172954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'Parameter Investigation'!$B$12:$B$21</c:f>
              <c:numCache>
                <c:formatCode>#,##0</c:formatCode>
                <c:ptCount val="10"/>
                <c:pt idx="0">
                  <c:v>15000</c:v>
                </c:pt>
                <c:pt idx="1">
                  <c:v>10000</c:v>
                </c:pt>
                <c:pt idx="2">
                  <c:v>5000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1250</c:v>
                </c:pt>
                <c:pt idx="7">
                  <c:v>1000</c:v>
                </c:pt>
                <c:pt idx="8">
                  <c:v>500</c:v>
                </c:pt>
                <c:pt idx="9">
                  <c:v>250</c:v>
                </c:pt>
              </c:numCache>
            </c:numRef>
          </c:xVal>
          <c:yVal>
            <c:numRef>
              <c:f>'Parameter Investigation'!$G$12:$G$21</c:f>
              <c:numCache>
                <c:formatCode>0.00E+00</c:formatCode>
                <c:ptCount val="10"/>
                <c:pt idx="0">
                  <c:v>2.2480057037084999E-3</c:v>
                </c:pt>
                <c:pt idx="1">
                  <c:v>2.76471460398731E-3</c:v>
                </c:pt>
                <c:pt idx="2">
                  <c:v>5.4909298471183098E-3</c:v>
                </c:pt>
                <c:pt idx="3">
                  <c:v>1.49870858570551E-3</c:v>
                </c:pt>
                <c:pt idx="4">
                  <c:v>1.0347065951169901E-2</c:v>
                </c:pt>
                <c:pt idx="5">
                  <c:v>9.8976037493723698E-4</c:v>
                </c:pt>
                <c:pt idx="6">
                  <c:v>8.2375914870441401E-3</c:v>
                </c:pt>
                <c:pt idx="7">
                  <c:v>1.24622909768439E-2</c:v>
                </c:pt>
                <c:pt idx="8">
                  <c:v>1.6395980841099899E-2</c:v>
                </c:pt>
                <c:pt idx="9">
                  <c:v>5.7229023969825703E-2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19-484A-9A14-14D22E93F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82864"/>
        <c:axId val="357684504"/>
      </c:scatterChart>
      <c:valAx>
        <c:axId val="357682864"/>
        <c:scaling>
          <c:orientation val="minMax"/>
          <c:max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Training Points used</a:t>
                </a:r>
              </a:p>
            </c:rich>
          </c:tx>
          <c:layout>
            <c:manualLayout>
              <c:xMode val="edge"/>
              <c:yMode val="edge"/>
              <c:x val="0.35443340522260586"/>
              <c:y val="0.87503615507690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4504"/>
        <c:crosses val="autoZero"/>
        <c:crossBetween val="midCat"/>
      </c:valAx>
      <c:valAx>
        <c:axId val="3576845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000"/>
                  <a:t>Mean error</a:t>
                </a:r>
              </a:p>
            </c:rich>
          </c:tx>
          <c:layout>
            <c:manualLayout>
              <c:xMode val="edge"/>
              <c:yMode val="edge"/>
              <c:x val="1.7668567173805556E-2"/>
              <c:y val="0.32865422565893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768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microsoft.com/office/2007/relationships/hdphoto" Target="../media/hdphoto1.wdp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280843</xdr:colOff>
      <xdr:row>3</xdr:row>
      <xdr:rowOff>32326</xdr:rowOff>
    </xdr:from>
    <xdr:to>
      <xdr:col>6</xdr:col>
      <xdr:colOff>770370</xdr:colOff>
      <xdr:row>18</xdr:row>
      <xdr:rowOff>13276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317175</xdr:colOff>
      <xdr:row>16</xdr:row>
      <xdr:rowOff>124387</xdr:rowOff>
    </xdr:from>
    <xdr:to>
      <xdr:col>46</xdr:col>
      <xdr:colOff>268266</xdr:colOff>
      <xdr:row>33</xdr:row>
      <xdr:rowOff>32714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417318</xdr:colOff>
      <xdr:row>38</xdr:row>
      <xdr:rowOff>60050</xdr:rowOff>
    </xdr:from>
    <xdr:to>
      <xdr:col>46</xdr:col>
      <xdr:colOff>464671</xdr:colOff>
      <xdr:row>57</xdr:row>
      <xdr:rowOff>121024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563804</xdr:colOff>
      <xdr:row>13</xdr:row>
      <xdr:rowOff>23731</xdr:rowOff>
    </xdr:from>
    <xdr:to>
      <xdr:col>19</xdr:col>
      <xdr:colOff>169162</xdr:colOff>
      <xdr:row>16</xdr:row>
      <xdr:rowOff>80177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rightnessContrast bright="-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98804" y="2425186"/>
          <a:ext cx="2052994" cy="610627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842137</xdr:colOff>
      <xdr:row>3</xdr:row>
      <xdr:rowOff>95759</xdr:rowOff>
    </xdr:from>
    <xdr:to>
      <xdr:col>11</xdr:col>
      <xdr:colOff>622774</xdr:colOff>
      <xdr:row>17</xdr:row>
      <xdr:rowOff>153017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13</xdr:row>
      <xdr:rowOff>101599</xdr:rowOff>
    </xdr:from>
    <xdr:to>
      <xdr:col>17</xdr:col>
      <xdr:colOff>157575</xdr:colOff>
      <xdr:row>25</xdr:row>
      <xdr:rowOff>15799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98425</xdr:colOff>
      <xdr:row>1</xdr:row>
      <xdr:rowOff>34925</xdr:rowOff>
    </xdr:from>
    <xdr:to>
      <xdr:col>17</xdr:col>
      <xdr:colOff>151225</xdr:colOff>
      <xdr:row>12</xdr:row>
      <xdr:rowOff>133275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438338</xdr:colOff>
      <xdr:row>1</xdr:row>
      <xdr:rowOff>118409</xdr:rowOff>
    </xdr:from>
    <xdr:to>
      <xdr:col>31</xdr:col>
      <xdr:colOff>29882</xdr:colOff>
      <xdr:row>29</xdr:row>
      <xdr:rowOff>88475</xdr:rowOff>
    </xdr:to>
    <xdr:grpSp>
      <xdr:nvGrpSpPr>
        <xdr:cNvPr id="13" name="Group 12"/>
        <xdr:cNvGrpSpPr/>
      </xdr:nvGrpSpPr>
      <xdr:grpSpPr>
        <a:xfrm>
          <a:off x="11986871" y="304676"/>
          <a:ext cx="9345144" cy="5185532"/>
          <a:chOff x="11091396" y="529291"/>
          <a:chExt cx="9392956" cy="5199477"/>
        </a:xfrm>
      </xdr:grpSpPr>
      <xdr:pic>
        <xdr:nvPicPr>
          <xdr:cNvPr id="8" name="Picture 7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5864167" y="3400237"/>
            <a:ext cx="4620185" cy="2328531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12" name="Group 11"/>
          <xdr:cNvGrpSpPr/>
        </xdr:nvGrpSpPr>
        <xdr:grpSpPr>
          <a:xfrm>
            <a:off x="11091396" y="529291"/>
            <a:ext cx="9311650" cy="2779806"/>
            <a:chOff x="11136219" y="566644"/>
            <a:chExt cx="9311650" cy="2779806"/>
          </a:xfrm>
        </xdr:grpSpPr>
        <xdr:pic>
          <xdr:nvPicPr>
            <xdr:cNvPr id="7" name="Picture 6"/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913100" y="1042726"/>
              <a:ext cx="4534769" cy="2285953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grpSp>
          <xdr:nvGrpSpPr>
            <xdr:cNvPr id="11" name="Group 10"/>
            <xdr:cNvGrpSpPr/>
          </xdr:nvGrpSpPr>
          <xdr:grpSpPr>
            <a:xfrm>
              <a:off x="11136219" y="566644"/>
              <a:ext cx="4592918" cy="2779806"/>
              <a:chOff x="11136219" y="566644"/>
              <a:chExt cx="4592918" cy="2779806"/>
            </a:xfrm>
          </xdr:grpSpPr>
          <xdr:graphicFrame macro="">
            <xdr:nvGraphicFramePr>
              <xdr:cNvPr id="2" name="Chart 1"/>
              <xdr:cNvGraphicFramePr/>
            </xdr:nvGraphicFramePr>
            <xdr:xfrm>
              <a:off x="11136219" y="566644"/>
              <a:ext cx="4592918" cy="2779806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4" name="Straight Connector 3"/>
              <xdr:cNvCxnSpPr/>
            </xdr:nvCxnSpPr>
            <xdr:spPr>
              <a:xfrm flipH="1">
                <a:off x="12758271" y="72539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cxnSp macro="">
            <xdr:nvCxnSpPr>
              <xdr:cNvPr id="6" name="Straight Connector 5"/>
              <xdr:cNvCxnSpPr/>
            </xdr:nvCxnSpPr>
            <xdr:spPr>
              <a:xfrm flipH="1">
                <a:off x="13818347" y="719044"/>
                <a:ext cx="6350" cy="2048062"/>
              </a:xfrm>
              <a:prstGeom prst="line">
                <a:avLst/>
              </a:prstGeom>
              <a:ln w="9525" cap="flat" cmpd="sng" algn="ctr">
                <a:solidFill>
                  <a:schemeClr val="dk1"/>
                </a:solidFill>
                <a:prstDash val="dash"/>
                <a:round/>
                <a:headEnd type="none" w="med" len="med"/>
                <a:tailEnd type="none" w="med" len="med"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9" name="Oval 8"/>
              <xdr:cNvSpPr/>
            </xdr:nvSpPr>
            <xdr:spPr>
              <a:xfrm>
                <a:off x="12958109" y="2272926"/>
                <a:ext cx="254000" cy="237565"/>
              </a:xfrm>
              <a:prstGeom prst="ellipse">
                <a:avLst/>
              </a:prstGeom>
              <a:noFill/>
              <a:ln>
                <a:solidFill>
                  <a:srgbClr val="FF0000"/>
                </a:solidFill>
                <a:prstDash val="solid"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">
          <xdr:nvSpPr>
            <xdr:cNvPr id="10" name="Arc 9"/>
            <xdr:cNvSpPr/>
          </xdr:nvSpPr>
          <xdr:spPr>
            <a:xfrm rot="10800000">
              <a:off x="13180359" y="2013697"/>
              <a:ext cx="3113741" cy="902074"/>
            </a:xfrm>
            <a:prstGeom prst="arc">
              <a:avLst>
                <a:gd name="adj1" fmla="val 11655414"/>
                <a:gd name="adj2" fmla="val 0"/>
              </a:avLst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/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99059</xdr:colOff>
      <xdr:row>11</xdr:row>
      <xdr:rowOff>84204</xdr:rowOff>
    </xdr:from>
    <xdr:to>
      <xdr:col>16</xdr:col>
      <xdr:colOff>52344</xdr:colOff>
      <xdr:row>22</xdr:row>
      <xdr:rowOff>251347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93184</xdr:colOff>
      <xdr:row>11</xdr:row>
      <xdr:rowOff>94019</xdr:rowOff>
    </xdr:from>
    <xdr:to>
      <xdr:col>22</xdr:col>
      <xdr:colOff>46470</xdr:colOff>
      <xdr:row>22</xdr:row>
      <xdr:rowOff>261162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468536</xdr:colOff>
      <xdr:row>22</xdr:row>
      <xdr:rowOff>288018</xdr:rowOff>
    </xdr:from>
    <xdr:to>
      <xdr:col>18</xdr:col>
      <xdr:colOff>421821</xdr:colOff>
      <xdr:row>32</xdr:row>
      <xdr:rowOff>155804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536116</xdr:colOff>
      <xdr:row>22</xdr:row>
      <xdr:rowOff>273957</xdr:rowOff>
    </xdr:from>
    <xdr:to>
      <xdr:col>24</xdr:col>
      <xdr:colOff>489402</xdr:colOff>
      <xdr:row>32</xdr:row>
      <xdr:rowOff>141743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467772</xdr:colOff>
      <xdr:row>1</xdr:row>
      <xdr:rowOff>184835</xdr:rowOff>
    </xdr:from>
    <xdr:to>
      <xdr:col>16</xdr:col>
      <xdr:colOff>49196</xdr:colOff>
      <xdr:row>11</xdr:row>
      <xdr:rowOff>78323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94368</xdr:colOff>
      <xdr:row>1</xdr:row>
      <xdr:rowOff>180032</xdr:rowOff>
    </xdr:from>
    <xdr:to>
      <xdr:col>21</xdr:col>
      <xdr:colOff>286368</xdr:colOff>
      <xdr:row>11</xdr:row>
      <xdr:rowOff>73520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66854</xdr:colOff>
      <xdr:row>34</xdr:row>
      <xdr:rowOff>81034</xdr:rowOff>
    </xdr:from>
    <xdr:to>
      <xdr:col>18</xdr:col>
      <xdr:colOff>273578</xdr:colOff>
      <xdr:row>45</xdr:row>
      <xdr:rowOff>79145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268200</xdr:colOff>
      <xdr:row>34</xdr:row>
      <xdr:rowOff>56531</xdr:rowOff>
    </xdr:from>
    <xdr:to>
      <xdr:col>23</xdr:col>
      <xdr:colOff>474311</xdr:colOff>
      <xdr:row>45</xdr:row>
      <xdr:rowOff>54642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562658</xdr:colOff>
      <xdr:row>46</xdr:row>
      <xdr:rowOff>128607</xdr:rowOff>
    </xdr:from>
    <xdr:to>
      <xdr:col>16</xdr:col>
      <xdr:colOff>494393</xdr:colOff>
      <xdr:row>58</xdr:row>
      <xdr:rowOff>110878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27377</xdr:colOff>
      <xdr:row>46</xdr:row>
      <xdr:rowOff>160992</xdr:rowOff>
    </xdr:from>
    <xdr:to>
      <xdr:col>22</xdr:col>
      <xdr:colOff>587704</xdr:colOff>
      <xdr:row>58</xdr:row>
      <xdr:rowOff>144078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156"/>
  <sheetViews>
    <sheetView tabSelected="1" topLeftCell="AA14" zoomScaleNormal="100" workbookViewId="0">
      <selection activeCell="AK35" sqref="AK35"/>
    </sheetView>
  </sheetViews>
  <sheetFormatPr defaultRowHeight="14.5" x14ac:dyDescent="0.35"/>
  <cols>
    <col min="2" max="10" width="13.7265625" customWidth="1"/>
    <col min="11" max="11" width="13.7265625" style="80" customWidth="1"/>
    <col min="12" max="13" width="13.7265625" customWidth="1"/>
    <col min="22" max="27" width="8.7265625" style="103"/>
    <col min="28" max="31" width="8.7265625" style="96"/>
    <col min="32" max="33" width="8.7265625" style="102"/>
  </cols>
  <sheetData>
    <row r="1" spans="2:34" x14ac:dyDescent="0.35">
      <c r="C1" s="121" t="s">
        <v>129</v>
      </c>
      <c r="D1" s="121"/>
      <c r="E1" s="121"/>
      <c r="F1" s="121"/>
      <c r="G1" s="121"/>
      <c r="H1" s="121"/>
      <c r="I1" s="121"/>
      <c r="J1" s="121"/>
      <c r="K1" s="121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</row>
    <row r="2" spans="2:34" x14ac:dyDescent="0.35">
      <c r="B2" s="66" t="s">
        <v>94</v>
      </c>
      <c r="C2" s="118" t="s">
        <v>128</v>
      </c>
      <c r="D2" s="119"/>
      <c r="E2" s="119"/>
      <c r="F2" s="119"/>
      <c r="G2" s="119"/>
      <c r="H2" s="119"/>
      <c r="I2" s="119"/>
      <c r="J2" s="119"/>
      <c r="K2" s="120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</row>
    <row r="3" spans="2:34" x14ac:dyDescent="0.35">
      <c r="B3" s="66" t="s">
        <v>95</v>
      </c>
      <c r="C3" s="122">
        <v>2500</v>
      </c>
      <c r="D3" s="123"/>
      <c r="E3" s="123"/>
      <c r="F3" s="123"/>
      <c r="G3" s="123"/>
      <c r="H3" s="123"/>
      <c r="I3" s="123"/>
      <c r="J3" s="123"/>
      <c r="K3" s="124"/>
      <c r="M3" t="s">
        <v>143</v>
      </c>
      <c r="N3" t="s">
        <v>144</v>
      </c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2:34" x14ac:dyDescent="0.35">
      <c r="B4" s="66" t="s">
        <v>126</v>
      </c>
      <c r="C4" s="122">
        <v>0.1</v>
      </c>
      <c r="D4" s="123"/>
      <c r="E4" s="123"/>
      <c r="F4" s="123"/>
      <c r="G4" s="123"/>
      <c r="H4" s="123"/>
      <c r="I4" s="123"/>
      <c r="J4" s="123"/>
      <c r="K4" s="124"/>
      <c r="M4" t="s">
        <v>145</v>
      </c>
      <c r="N4" t="s">
        <v>146</v>
      </c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2:34" x14ac:dyDescent="0.35">
      <c r="B5" s="66" t="s">
        <v>127</v>
      </c>
      <c r="C5" s="122">
        <v>0.4</v>
      </c>
      <c r="D5" s="123"/>
      <c r="E5" s="123"/>
      <c r="F5" s="123"/>
      <c r="G5" s="123"/>
      <c r="H5" s="123"/>
      <c r="I5" s="123"/>
      <c r="J5" s="123"/>
      <c r="K5" s="124"/>
      <c r="M5" t="s">
        <v>147</v>
      </c>
      <c r="N5" t="s">
        <v>148</v>
      </c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</row>
    <row r="6" spans="2:34" x14ac:dyDescent="0.35">
      <c r="B6" s="66" t="s">
        <v>98</v>
      </c>
      <c r="C6" s="62">
        <v>0.28000000000000003</v>
      </c>
      <c r="D6" s="62">
        <v>0.3</v>
      </c>
      <c r="E6" s="64">
        <v>0.4</v>
      </c>
      <c r="F6" s="64"/>
      <c r="G6" s="64">
        <v>0.5</v>
      </c>
      <c r="H6" s="62">
        <v>0.6</v>
      </c>
      <c r="I6" s="62">
        <v>0.7</v>
      </c>
      <c r="J6" s="62">
        <v>0.8</v>
      </c>
      <c r="K6" s="78">
        <v>0.9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</row>
    <row r="7" spans="2:34" x14ac:dyDescent="0.35">
      <c r="B7" s="67" t="s">
        <v>103</v>
      </c>
      <c r="C7" s="63">
        <v>164.67476129531801</v>
      </c>
      <c r="D7" s="63">
        <v>190.88939642906101</v>
      </c>
      <c r="E7" s="72">
        <v>133.46045684814399</v>
      </c>
      <c r="F7" s="72"/>
      <c r="G7" s="73">
        <v>122.851951122283</v>
      </c>
      <c r="H7" s="63">
        <v>91.901008605957003</v>
      </c>
      <c r="I7" s="63">
        <v>77.341222286224294</v>
      </c>
      <c r="J7" s="63">
        <v>101.304563045501</v>
      </c>
      <c r="K7" s="79">
        <v>108.06644010543801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</row>
    <row r="8" spans="2:34" x14ac:dyDescent="0.35">
      <c r="B8" s="67" t="s">
        <v>104</v>
      </c>
      <c r="C8" s="63">
        <v>5.7099952665768403E-3</v>
      </c>
      <c r="D8" s="63">
        <v>4.3041335786281497E-3</v>
      </c>
      <c r="E8" s="72">
        <v>2.82717324468389E-3</v>
      </c>
      <c r="F8" s="72"/>
      <c r="G8" s="72">
        <v>8.4947721897162307E-2</v>
      </c>
      <c r="H8" s="63">
        <v>2.1371568722350499E-2</v>
      </c>
      <c r="I8" s="63">
        <v>9.8173887093831805E-2</v>
      </c>
      <c r="J8" s="63">
        <v>1.1034961894986E-2</v>
      </c>
      <c r="K8" s="79">
        <v>0.22877876166556699</v>
      </c>
      <c r="V8" s="116" t="s">
        <v>101</v>
      </c>
      <c r="W8" s="116"/>
      <c r="X8" s="116"/>
      <c r="Y8" s="116"/>
      <c r="Z8" s="116"/>
      <c r="AA8" s="116"/>
      <c r="AB8" s="117" t="s">
        <v>102</v>
      </c>
      <c r="AC8" s="117"/>
      <c r="AD8" s="117"/>
      <c r="AE8" s="117"/>
      <c r="AF8" s="106" t="s">
        <v>139</v>
      </c>
      <c r="AG8" s="106"/>
      <c r="AH8" s="104" t="s">
        <v>149</v>
      </c>
    </row>
    <row r="9" spans="2:34" x14ac:dyDescent="0.35">
      <c r="B9" s="67" t="s">
        <v>105</v>
      </c>
      <c r="C9" s="63">
        <v>3.74758471031367E-2</v>
      </c>
      <c r="D9" s="63">
        <v>2.9115771914161301E-2</v>
      </c>
      <c r="E9" s="72">
        <v>1.8396133504005499E-2</v>
      </c>
      <c r="F9" s="72"/>
      <c r="G9" s="72">
        <v>0.32531973050388102</v>
      </c>
      <c r="H9" s="63">
        <v>0.122043181137584</v>
      </c>
      <c r="I9" s="63">
        <v>0.34553497832471902</v>
      </c>
      <c r="J9" s="63">
        <v>5.0230909480799099E-2</v>
      </c>
      <c r="K9" s="79">
        <v>0.505046515618509</v>
      </c>
      <c r="V9" s="66" t="s">
        <v>94</v>
      </c>
      <c r="W9" s="66" t="s">
        <v>95</v>
      </c>
      <c r="X9" s="66" t="s">
        <v>126</v>
      </c>
      <c r="Y9" s="66" t="s">
        <v>127</v>
      </c>
      <c r="Z9" s="66" t="s">
        <v>133</v>
      </c>
      <c r="AA9" s="66" t="s">
        <v>98</v>
      </c>
      <c r="AB9" s="67" t="s">
        <v>103</v>
      </c>
      <c r="AC9" s="67" t="s">
        <v>104</v>
      </c>
      <c r="AD9" s="67" t="s">
        <v>105</v>
      </c>
      <c r="AE9" s="81" t="s">
        <v>134</v>
      </c>
      <c r="AF9" s="97" t="s">
        <v>140</v>
      </c>
      <c r="AG9" s="97" t="s">
        <v>141</v>
      </c>
      <c r="AH9" s="105" t="s">
        <v>134</v>
      </c>
    </row>
    <row r="10" spans="2:34" x14ac:dyDescent="0.35">
      <c r="B10" s="71"/>
      <c r="V10" s="62" t="s">
        <v>151</v>
      </c>
      <c r="W10" s="62">
        <v>1000</v>
      </c>
      <c r="X10" s="62">
        <v>0.15</v>
      </c>
      <c r="Y10" s="62">
        <v>0.5</v>
      </c>
      <c r="Z10" s="62">
        <v>0.36199999999999999</v>
      </c>
      <c r="AA10" s="62">
        <v>0.36199999999999999</v>
      </c>
      <c r="AB10" s="63">
        <v>47.015145778655999</v>
      </c>
      <c r="AC10" s="63">
        <v>4.8586525731232198E-2</v>
      </c>
      <c r="AD10" s="63">
        <v>0.25415430866283101</v>
      </c>
      <c r="AE10" s="79">
        <f t="shared" ref="AE10:AE73" si="0">AA10/(Z10)</f>
        <v>1</v>
      </c>
      <c r="AF10" s="99">
        <f>AVERAGE(AB10:AB13)</f>
        <v>58.833884537219973</v>
      </c>
      <c r="AG10" s="99">
        <f>AVERAGE(AC10:AC13)</f>
        <v>3.5621117300472897E-2</v>
      </c>
      <c r="AH10">
        <f>IF(AF10=0,"",AE10)</f>
        <v>1</v>
      </c>
    </row>
    <row r="11" spans="2:34" x14ac:dyDescent="0.35">
      <c r="B11" s="71"/>
      <c r="V11" s="62"/>
      <c r="W11" s="62"/>
      <c r="X11" s="62"/>
      <c r="Y11" s="62"/>
      <c r="Z11" s="62">
        <v>0.36199999999999999</v>
      </c>
      <c r="AA11" s="62">
        <v>0.36199999999999999</v>
      </c>
      <c r="AB11" s="63">
        <v>61.941532611846903</v>
      </c>
      <c r="AC11" s="63">
        <v>1.4602309588940401E-2</v>
      </c>
      <c r="AD11" s="63">
        <v>0.11171262099264399</v>
      </c>
      <c r="AE11" s="79">
        <f t="shared" si="0"/>
        <v>1</v>
      </c>
      <c r="AF11" s="99"/>
      <c r="AG11" s="99"/>
      <c r="AH11" t="str">
        <f t="shared" ref="AH11:AH72" si="1">IF(AF11=0,"",AE11)</f>
        <v/>
      </c>
    </row>
    <row r="12" spans="2:34" x14ac:dyDescent="0.35">
      <c r="B12" s="121" t="s">
        <v>130</v>
      </c>
      <c r="C12" s="121"/>
      <c r="D12" s="121"/>
      <c r="E12" s="121"/>
      <c r="F12" s="121"/>
      <c r="G12" s="121"/>
      <c r="H12" s="121"/>
      <c r="I12" s="121"/>
      <c r="J12" s="121"/>
      <c r="K12" s="121"/>
      <c r="V12" s="62"/>
      <c r="W12" s="62"/>
      <c r="X12" s="62"/>
      <c r="Y12" s="62"/>
      <c r="Z12" s="62">
        <v>0.36199999999999999</v>
      </c>
      <c r="AA12" s="62">
        <v>0.36199999999999999</v>
      </c>
      <c r="AB12" s="63">
        <v>69.421290159225407</v>
      </c>
      <c r="AC12" s="63">
        <v>6.7985050061582494E-2</v>
      </c>
      <c r="AD12" s="63">
        <v>0.28737065197552097</v>
      </c>
      <c r="AE12" s="79">
        <f t="shared" si="0"/>
        <v>1</v>
      </c>
      <c r="AF12" s="99"/>
      <c r="AG12" s="99"/>
      <c r="AH12" t="str">
        <f t="shared" si="1"/>
        <v/>
      </c>
    </row>
    <row r="13" spans="2:34" x14ac:dyDescent="0.35">
      <c r="B13" s="66" t="s">
        <v>94</v>
      </c>
      <c r="C13" s="118" t="s">
        <v>132</v>
      </c>
      <c r="D13" s="119"/>
      <c r="E13" s="119"/>
      <c r="F13" s="119"/>
      <c r="G13" s="119"/>
      <c r="H13" s="119"/>
      <c r="I13" s="119"/>
      <c r="J13" s="119"/>
      <c r="K13" s="120"/>
      <c r="V13" s="62"/>
      <c r="W13" s="62"/>
      <c r="X13" s="62"/>
      <c r="Y13" s="62"/>
      <c r="Z13" s="62">
        <v>0.36199999999999999</v>
      </c>
      <c r="AA13" s="62">
        <v>0.36199999999999999</v>
      </c>
      <c r="AB13" s="63">
        <v>56.957569599151597</v>
      </c>
      <c r="AC13" s="63">
        <v>1.1310583820136499E-2</v>
      </c>
      <c r="AD13" s="63">
        <v>7.8437634933376105E-2</v>
      </c>
      <c r="AE13" s="79">
        <f t="shared" si="0"/>
        <v>1</v>
      </c>
      <c r="AF13" s="99"/>
      <c r="AG13" s="99"/>
      <c r="AH13" t="str">
        <f t="shared" si="1"/>
        <v/>
      </c>
    </row>
    <row r="14" spans="2:34" x14ac:dyDescent="0.35">
      <c r="B14" s="66" t="s">
        <v>95</v>
      </c>
      <c r="C14" s="122">
        <v>2500</v>
      </c>
      <c r="D14" s="123"/>
      <c r="E14" s="123"/>
      <c r="F14" s="123"/>
      <c r="G14" s="123"/>
      <c r="H14" s="123"/>
      <c r="I14" s="123"/>
      <c r="J14" s="123"/>
      <c r="K14" s="124"/>
      <c r="V14" s="62"/>
      <c r="W14" s="62"/>
      <c r="X14" s="62"/>
      <c r="Y14" s="62"/>
      <c r="Z14" s="62">
        <v>0.36199999999999999</v>
      </c>
      <c r="AA14" s="62">
        <v>0.38</v>
      </c>
      <c r="AB14" s="63">
        <v>68.827859163284302</v>
      </c>
      <c r="AC14" s="63">
        <v>8.9848862907068207E-3</v>
      </c>
      <c r="AD14" s="63">
        <v>8.1262325448958297E-2</v>
      </c>
      <c r="AE14" s="79">
        <f t="shared" si="0"/>
        <v>1.0497237569060773</v>
      </c>
      <c r="AF14" s="99">
        <f>AVERAGE(AB14:AB17)</f>
        <v>68.656833469867678</v>
      </c>
      <c r="AG14" s="99">
        <f>AVERAGE(AC14:AC17)</f>
        <v>1.7814031994966457E-2</v>
      </c>
      <c r="AH14">
        <f t="shared" si="1"/>
        <v>1.0497237569060773</v>
      </c>
    </row>
    <row r="15" spans="2:34" x14ac:dyDescent="0.35">
      <c r="B15" s="66" t="s">
        <v>126</v>
      </c>
      <c r="C15" s="122">
        <v>0.1</v>
      </c>
      <c r="D15" s="123"/>
      <c r="E15" s="123"/>
      <c r="F15" s="123"/>
      <c r="G15" s="123"/>
      <c r="H15" s="123"/>
      <c r="I15" s="123"/>
      <c r="J15" s="123"/>
      <c r="K15" s="124"/>
      <c r="V15" s="62"/>
      <c r="W15" s="62"/>
      <c r="X15" s="62"/>
      <c r="Y15" s="62"/>
      <c r="Z15" s="62">
        <v>0.36199999999999999</v>
      </c>
      <c r="AA15" s="62">
        <v>0.38</v>
      </c>
      <c r="AB15" s="63">
        <v>70.660170316696096</v>
      </c>
      <c r="AC15" s="63">
        <v>3.4891879683862197E-2</v>
      </c>
      <c r="AD15" s="63">
        <v>0.20886362348416601</v>
      </c>
      <c r="AE15" s="79">
        <f t="shared" si="0"/>
        <v>1.0497237569060773</v>
      </c>
      <c r="AF15" s="99"/>
      <c r="AG15" s="99"/>
      <c r="AH15" t="str">
        <f t="shared" si="1"/>
        <v/>
      </c>
    </row>
    <row r="16" spans="2:34" x14ac:dyDescent="0.35">
      <c r="B16" s="66" t="s">
        <v>127</v>
      </c>
      <c r="C16" s="122">
        <v>0.4</v>
      </c>
      <c r="D16" s="123"/>
      <c r="E16" s="123"/>
      <c r="F16" s="123"/>
      <c r="G16" s="123"/>
      <c r="H16" s="123"/>
      <c r="I16" s="123"/>
      <c r="J16" s="123"/>
      <c r="K16" s="124"/>
      <c r="V16" s="62"/>
      <c r="W16" s="62"/>
      <c r="X16" s="62"/>
      <c r="Y16" s="62"/>
      <c r="Z16" s="62">
        <v>0.36199999999999999</v>
      </c>
      <c r="AA16" s="62">
        <v>0.38</v>
      </c>
      <c r="AB16" s="63">
        <v>74.3129079341888</v>
      </c>
      <c r="AC16" s="63">
        <v>2.2304218987008701E-2</v>
      </c>
      <c r="AD16" s="63">
        <v>0.124495570712817</v>
      </c>
      <c r="AE16" s="79">
        <f t="shared" si="0"/>
        <v>1.0497237569060773</v>
      </c>
      <c r="AF16" s="99"/>
      <c r="AG16" s="99"/>
      <c r="AH16" t="str">
        <f t="shared" si="1"/>
        <v/>
      </c>
    </row>
    <row r="17" spans="2:34" x14ac:dyDescent="0.35">
      <c r="B17" s="66" t="s">
        <v>98</v>
      </c>
      <c r="C17" s="62">
        <v>0.28000000000000003</v>
      </c>
      <c r="D17" s="62">
        <v>0.3</v>
      </c>
      <c r="E17" s="64">
        <v>0.4</v>
      </c>
      <c r="F17" s="64"/>
      <c r="G17" s="64">
        <v>0.5</v>
      </c>
      <c r="H17" s="62">
        <v>0.6</v>
      </c>
      <c r="I17" s="62">
        <v>0.7</v>
      </c>
      <c r="J17" s="62">
        <v>0.8</v>
      </c>
      <c r="K17" s="78">
        <v>0.9</v>
      </c>
      <c r="V17" s="62"/>
      <c r="W17" s="62"/>
      <c r="X17" s="62"/>
      <c r="Y17" s="62"/>
      <c r="Z17" s="62">
        <v>0.36199999999999999</v>
      </c>
      <c r="AA17" s="62">
        <v>0.38</v>
      </c>
      <c r="AB17" s="63">
        <v>60.826396465301499</v>
      </c>
      <c r="AC17" s="63">
        <v>5.0751430182881096E-3</v>
      </c>
      <c r="AD17" s="63">
        <v>4.2608404284442597E-2</v>
      </c>
      <c r="AE17" s="79">
        <f t="shared" si="0"/>
        <v>1.0497237569060773</v>
      </c>
      <c r="AF17" s="99"/>
      <c r="AG17" s="99"/>
      <c r="AH17" t="str">
        <f t="shared" si="1"/>
        <v/>
      </c>
    </row>
    <row r="18" spans="2:34" x14ac:dyDescent="0.35">
      <c r="B18" s="67" t="s">
        <v>103</v>
      </c>
      <c r="C18" s="63">
        <v>164.67476129531801</v>
      </c>
      <c r="D18" s="63">
        <v>190.88939642906101</v>
      </c>
      <c r="E18" s="72">
        <v>133.46045684814399</v>
      </c>
      <c r="F18" s="72"/>
      <c r="G18" s="73">
        <v>122.851951122283</v>
      </c>
      <c r="H18" s="63">
        <v>91.901008605957003</v>
      </c>
      <c r="I18" s="63">
        <v>77.341222286224294</v>
      </c>
      <c r="J18" s="63">
        <v>101.304563045501</v>
      </c>
      <c r="K18" s="79">
        <v>108.06644010543801</v>
      </c>
      <c r="Q18" s="107" t="s">
        <v>142</v>
      </c>
      <c r="R18" s="108"/>
      <c r="S18" s="109"/>
      <c r="V18" s="62"/>
      <c r="W18" s="62"/>
      <c r="X18" s="62"/>
      <c r="Y18" s="62"/>
      <c r="Z18" s="62">
        <v>0.36199999999999999</v>
      </c>
      <c r="AA18" s="62">
        <v>0.4</v>
      </c>
      <c r="AB18" s="63">
        <v>52.4951236248016</v>
      </c>
      <c r="AC18" s="63">
        <v>1.910678761272E-2</v>
      </c>
      <c r="AD18" s="63">
        <v>0.13546541508811899</v>
      </c>
      <c r="AE18" s="79">
        <f t="shared" si="0"/>
        <v>1.1049723756906078</v>
      </c>
      <c r="AF18" s="99">
        <f>AVERAGE(AB18:AB21)</f>
        <v>66.056586742401095</v>
      </c>
      <c r="AG18" s="99">
        <f>AVERAGE(AC18:AC21)</f>
        <v>2.0711313801393801E-2</v>
      </c>
      <c r="AH18">
        <f t="shared" si="1"/>
        <v>1.1049723756906078</v>
      </c>
    </row>
    <row r="19" spans="2:34" x14ac:dyDescent="0.35">
      <c r="B19" s="67" t="s">
        <v>104</v>
      </c>
      <c r="C19" s="63">
        <v>5.7099952665768403E-3</v>
      </c>
      <c r="D19" s="63">
        <v>4.3041335786281497E-3</v>
      </c>
      <c r="E19" s="72">
        <v>2.82717324468389E-3</v>
      </c>
      <c r="F19" s="72"/>
      <c r="G19" s="72">
        <v>8.4947721897162307E-2</v>
      </c>
      <c r="H19" s="63">
        <v>2.1371568722350499E-2</v>
      </c>
      <c r="I19" s="63">
        <v>9.8173887093831805E-2</v>
      </c>
      <c r="J19" s="63">
        <v>1.1034961894986E-2</v>
      </c>
      <c r="K19" s="79">
        <v>0.22877876166556699</v>
      </c>
      <c r="Q19" s="110"/>
      <c r="R19" s="111"/>
      <c r="S19" s="112"/>
      <c r="V19" s="62"/>
      <c r="W19" s="62"/>
      <c r="X19" s="62"/>
      <c r="Y19" s="62"/>
      <c r="Z19" s="62">
        <v>0.36199999999999999</v>
      </c>
      <c r="AA19" s="62">
        <v>0.4</v>
      </c>
      <c r="AB19" s="63">
        <v>70.736562967300401</v>
      </c>
      <c r="AC19" s="63">
        <v>5.5203169377745498E-3</v>
      </c>
      <c r="AD19" s="63">
        <v>3.6516377742662302E-2</v>
      </c>
      <c r="AE19" s="79">
        <f t="shared" si="0"/>
        <v>1.1049723756906078</v>
      </c>
      <c r="AF19" s="99"/>
      <c r="AG19" s="99"/>
      <c r="AH19" t="str">
        <f t="shared" si="1"/>
        <v/>
      </c>
    </row>
    <row r="20" spans="2:34" x14ac:dyDescent="0.35">
      <c r="B20" s="67" t="s">
        <v>105</v>
      </c>
      <c r="C20" s="63">
        <v>3.74758471031367E-2</v>
      </c>
      <c r="D20" s="63">
        <v>2.9115771914161301E-2</v>
      </c>
      <c r="E20" s="72">
        <v>1.8396133504005499E-2</v>
      </c>
      <c r="F20" s="72"/>
      <c r="G20" s="72">
        <v>0.32531973050388102</v>
      </c>
      <c r="H20" s="63">
        <v>0.122043181137584</v>
      </c>
      <c r="I20" s="63">
        <v>0.34553497832471902</v>
      </c>
      <c r="J20" s="63">
        <v>5.0230909480799099E-2</v>
      </c>
      <c r="K20" s="79">
        <v>0.505046515618509</v>
      </c>
      <c r="Q20" s="113"/>
      <c r="R20" s="114"/>
      <c r="S20" s="115"/>
      <c r="V20" s="62"/>
      <c r="W20" s="62"/>
      <c r="X20" s="62"/>
      <c r="Y20" s="62"/>
      <c r="Z20" s="62">
        <v>0.36199999999999999</v>
      </c>
      <c r="AA20" s="62">
        <v>0.4</v>
      </c>
      <c r="AB20" s="63">
        <v>64.9378147125244</v>
      </c>
      <c r="AC20" s="63">
        <v>7.2110737814425497E-3</v>
      </c>
      <c r="AD20" s="63">
        <v>5.2008451643036302E-2</v>
      </c>
      <c r="AE20" s="79">
        <f t="shared" si="0"/>
        <v>1.1049723756906078</v>
      </c>
      <c r="AF20" s="99"/>
      <c r="AG20" s="99"/>
      <c r="AH20" t="str">
        <f t="shared" si="1"/>
        <v/>
      </c>
    </row>
    <row r="21" spans="2:34" x14ac:dyDescent="0.35">
      <c r="V21" s="62"/>
      <c r="W21" s="62"/>
      <c r="X21" s="62"/>
      <c r="Y21" s="62"/>
      <c r="Z21" s="62">
        <v>0.36199999999999999</v>
      </c>
      <c r="AA21" s="62">
        <v>0.4</v>
      </c>
      <c r="AB21" s="63">
        <v>76.056845664977999</v>
      </c>
      <c r="AC21" s="63">
        <v>5.1007076873638098E-2</v>
      </c>
      <c r="AD21" s="63">
        <v>0.23407823246016801</v>
      </c>
      <c r="AE21" s="79">
        <f t="shared" si="0"/>
        <v>1.1049723756906078</v>
      </c>
      <c r="AF21" s="99"/>
      <c r="AG21" s="99"/>
      <c r="AH21" t="str">
        <f t="shared" si="1"/>
        <v/>
      </c>
    </row>
    <row r="22" spans="2:34" x14ac:dyDescent="0.35">
      <c r="B22" s="74" t="s">
        <v>131</v>
      </c>
      <c r="V22" s="62"/>
      <c r="W22" s="62"/>
      <c r="X22" s="62"/>
      <c r="Y22" s="62"/>
      <c r="Z22" s="62">
        <v>0.36199999999999999</v>
      </c>
      <c r="AA22" s="62">
        <v>0.44</v>
      </c>
      <c r="AB22" s="63">
        <v>46.545724391937199</v>
      </c>
      <c r="AC22" s="63">
        <v>6.9583092334628803E-3</v>
      </c>
      <c r="AD22" s="63">
        <v>7.0296724025015106E-2</v>
      </c>
      <c r="AE22" s="79">
        <f t="shared" si="0"/>
        <v>1.2154696132596685</v>
      </c>
      <c r="AF22" s="99">
        <f>AVERAGE(AB22:AB25)</f>
        <v>60.179294884204822</v>
      </c>
      <c r="AG22" s="99">
        <f>AVERAGE(AC22:AC25)</f>
        <v>2.8750024745623874E-2</v>
      </c>
      <c r="AH22">
        <f t="shared" si="1"/>
        <v>1.2154696132596685</v>
      </c>
    </row>
    <row r="23" spans="2:34" x14ac:dyDescent="0.35">
      <c r="B23" s="116" t="s">
        <v>101</v>
      </c>
      <c r="C23" s="116"/>
      <c r="D23" s="116"/>
      <c r="E23" s="116"/>
      <c r="F23" s="116"/>
      <c r="G23" s="125"/>
      <c r="H23" s="117" t="s">
        <v>102</v>
      </c>
      <c r="I23" s="117"/>
      <c r="J23" s="117"/>
      <c r="K23" s="117"/>
      <c r="L23" s="106" t="s">
        <v>139</v>
      </c>
      <c r="M23" s="106"/>
      <c r="V23" s="62"/>
      <c r="W23" s="62"/>
      <c r="X23" s="62"/>
      <c r="Y23" s="62"/>
      <c r="Z23" s="62">
        <v>0.36199999999999999</v>
      </c>
      <c r="AA23" s="62">
        <v>0.44</v>
      </c>
      <c r="AB23" s="63">
        <v>74.221243619918795</v>
      </c>
      <c r="AC23" s="63">
        <v>3.4745733859950403E-2</v>
      </c>
      <c r="AD23" s="63">
        <v>0.192758313918763</v>
      </c>
      <c r="AE23" s="79">
        <f t="shared" si="0"/>
        <v>1.2154696132596685</v>
      </c>
      <c r="AF23" s="99"/>
      <c r="AG23" s="99"/>
      <c r="AH23" t="str">
        <f t="shared" si="1"/>
        <v/>
      </c>
    </row>
    <row r="24" spans="2:34" x14ac:dyDescent="0.35">
      <c r="B24" s="66" t="s">
        <v>94</v>
      </c>
      <c r="C24" s="66" t="s">
        <v>95</v>
      </c>
      <c r="D24" s="66" t="s">
        <v>126</v>
      </c>
      <c r="E24" s="66" t="s">
        <v>127</v>
      </c>
      <c r="F24" s="66" t="s">
        <v>133</v>
      </c>
      <c r="G24" s="75" t="s">
        <v>98</v>
      </c>
      <c r="H24" s="67" t="s">
        <v>103</v>
      </c>
      <c r="I24" s="67" t="s">
        <v>104</v>
      </c>
      <c r="J24" s="67" t="s">
        <v>105</v>
      </c>
      <c r="K24" s="81" t="s">
        <v>134</v>
      </c>
      <c r="L24" s="97" t="s">
        <v>140</v>
      </c>
      <c r="M24" s="97" t="s">
        <v>141</v>
      </c>
      <c r="V24" s="62"/>
      <c r="W24" s="62"/>
      <c r="X24" s="62"/>
      <c r="Y24" s="62"/>
      <c r="Z24" s="62">
        <v>0.36199999999999999</v>
      </c>
      <c r="AA24" s="62">
        <v>0.44</v>
      </c>
      <c r="AB24" s="63">
        <v>43.415403604507397</v>
      </c>
      <c r="AC24" s="63">
        <v>1.8846338179663101E-2</v>
      </c>
      <c r="AD24" s="63">
        <v>8.5596421055412597E-2</v>
      </c>
      <c r="AE24" s="79">
        <f t="shared" si="0"/>
        <v>1.2154696132596685</v>
      </c>
      <c r="AF24" s="99"/>
      <c r="AG24" s="99"/>
      <c r="AH24" t="str">
        <f t="shared" si="1"/>
        <v/>
      </c>
    </row>
    <row r="25" spans="2:34" x14ac:dyDescent="0.35">
      <c r="B25" s="64" t="s">
        <v>136</v>
      </c>
      <c r="C25" s="64">
        <v>2500</v>
      </c>
      <c r="D25" s="64">
        <v>0.1</v>
      </c>
      <c r="E25" s="64">
        <v>0.4</v>
      </c>
      <c r="F25" s="64">
        <v>0.28000000000000003</v>
      </c>
      <c r="G25" s="76">
        <v>0.28000000000000003</v>
      </c>
      <c r="H25" s="63">
        <v>111.814006328582</v>
      </c>
      <c r="I25" s="63">
        <v>3.1582093496743601E-3</v>
      </c>
      <c r="J25" s="63">
        <v>1.48411922267465E-2</v>
      </c>
      <c r="K25" s="82">
        <f t="shared" ref="K25:K88" si="2">G25/(F25)</f>
        <v>1</v>
      </c>
      <c r="L25" s="98">
        <f>AVERAGE(H25:H29)</f>
        <v>100.54872822761499</v>
      </c>
      <c r="M25" s="98">
        <f>AVERAGE(I25:I29)</f>
        <v>1.0155834253610083E-2</v>
      </c>
      <c r="V25" s="62"/>
      <c r="W25" s="62"/>
      <c r="X25" s="62"/>
      <c r="Y25" s="62"/>
      <c r="Z25" s="62">
        <v>0.36199999999999999</v>
      </c>
      <c r="AA25" s="62">
        <v>0.44</v>
      </c>
      <c r="AB25" s="63">
        <v>76.534807920455904</v>
      </c>
      <c r="AC25" s="63">
        <v>5.4449717709419101E-2</v>
      </c>
      <c r="AD25" s="63">
        <v>0.27020920009035099</v>
      </c>
      <c r="AE25" s="79">
        <f t="shared" si="0"/>
        <v>1.2154696132596685</v>
      </c>
      <c r="AF25" s="99"/>
      <c r="AG25" s="99"/>
      <c r="AH25" t="str">
        <f t="shared" si="1"/>
        <v/>
      </c>
    </row>
    <row r="26" spans="2:34" x14ac:dyDescent="0.35">
      <c r="B26" s="62"/>
      <c r="C26" s="62"/>
      <c r="D26" s="62"/>
      <c r="E26" s="64"/>
      <c r="F26" s="64">
        <v>0.28000000000000003</v>
      </c>
      <c r="G26" s="76">
        <v>0.28000000000000003</v>
      </c>
      <c r="H26" s="63">
        <v>101.469020366668</v>
      </c>
      <c r="I26" s="63">
        <v>2.8074310698208298E-2</v>
      </c>
      <c r="J26" s="63">
        <v>0.14857724673682801</v>
      </c>
      <c r="K26" s="82">
        <f t="shared" si="2"/>
        <v>1</v>
      </c>
      <c r="L26" s="99"/>
      <c r="M26" s="99"/>
      <c r="V26" s="62"/>
      <c r="W26" s="62"/>
      <c r="X26" s="62"/>
      <c r="Y26" s="62"/>
      <c r="Z26" s="62">
        <v>0.36199999999999999</v>
      </c>
      <c r="AA26" s="62">
        <v>0.48</v>
      </c>
      <c r="AB26" s="63">
        <v>80.683361768722506</v>
      </c>
      <c r="AC26" s="63">
        <v>2.9786074158646501E-2</v>
      </c>
      <c r="AD26" s="63">
        <v>0.18839962990905901</v>
      </c>
      <c r="AE26" s="79">
        <f t="shared" si="0"/>
        <v>1.3259668508287292</v>
      </c>
      <c r="AF26" s="99">
        <f>AVERAGE(AB26:AB29)</f>
        <v>68.148815155029226</v>
      </c>
      <c r="AG26" s="99">
        <f>AVERAGE(AC26:AC29)</f>
        <v>2.0902492758191036E-2</v>
      </c>
      <c r="AH26">
        <f t="shared" si="1"/>
        <v>1.3259668508287292</v>
      </c>
    </row>
    <row r="27" spans="2:34" x14ac:dyDescent="0.35">
      <c r="B27" s="62"/>
      <c r="C27" s="62"/>
      <c r="D27" s="62"/>
      <c r="E27" s="62"/>
      <c r="F27" s="64">
        <v>0.28000000000000003</v>
      </c>
      <c r="G27" s="77">
        <v>0.28000000000000003</v>
      </c>
      <c r="H27" s="63">
        <v>96.232031583785997</v>
      </c>
      <c r="I27" s="63">
        <v>4.2643653411633103E-3</v>
      </c>
      <c r="J27" s="63">
        <v>1.86570590584147E-2</v>
      </c>
      <c r="K27" s="82">
        <f t="shared" si="2"/>
        <v>1</v>
      </c>
      <c r="L27" s="99"/>
      <c r="M27" s="99"/>
      <c r="V27" s="62"/>
      <c r="W27" s="62"/>
      <c r="X27" s="62"/>
      <c r="Y27" s="62"/>
      <c r="Z27" s="62">
        <v>0.36199999999999999</v>
      </c>
      <c r="AA27" s="62">
        <v>0.48</v>
      </c>
      <c r="AB27" s="63">
        <v>57.319816350936797</v>
      </c>
      <c r="AC27" s="63">
        <v>8.8964284603884804E-3</v>
      </c>
      <c r="AD27" s="63">
        <v>7.7609770006808701E-2</v>
      </c>
      <c r="AE27" s="79">
        <f t="shared" si="0"/>
        <v>1.3259668508287292</v>
      </c>
      <c r="AF27" s="99"/>
      <c r="AG27" s="99"/>
      <c r="AH27" t="str">
        <f t="shared" si="1"/>
        <v/>
      </c>
    </row>
    <row r="28" spans="2:34" x14ac:dyDescent="0.35">
      <c r="B28" s="62"/>
      <c r="C28" s="62"/>
      <c r="D28" s="62"/>
      <c r="E28" s="62"/>
      <c r="F28" s="64">
        <v>0.28000000000000003</v>
      </c>
      <c r="G28" s="77">
        <v>0.28000000000000003</v>
      </c>
      <c r="H28" s="63">
        <v>111.45154666900601</v>
      </c>
      <c r="I28" s="63">
        <v>4.9679530296094501E-3</v>
      </c>
      <c r="J28" s="63">
        <v>1.0119481554829E-2</v>
      </c>
      <c r="K28" s="82">
        <f t="shared" si="2"/>
        <v>1</v>
      </c>
      <c r="L28" s="99"/>
      <c r="M28" s="99"/>
      <c r="V28" s="62"/>
      <c r="W28" s="62"/>
      <c r="X28" s="62"/>
      <c r="Y28" s="62"/>
      <c r="Z28" s="62">
        <v>0.36199999999999999</v>
      </c>
      <c r="AA28" s="62">
        <v>0.48</v>
      </c>
      <c r="AB28" s="63">
        <v>76.406174898147498</v>
      </c>
      <c r="AC28" s="63">
        <v>7.3530317427077602E-3</v>
      </c>
      <c r="AD28" s="63">
        <v>4.2320098417909402E-2</v>
      </c>
      <c r="AE28" s="79">
        <f t="shared" si="0"/>
        <v>1.3259668508287292</v>
      </c>
      <c r="AF28" s="99"/>
      <c r="AG28" s="99"/>
      <c r="AH28" t="str">
        <f t="shared" si="1"/>
        <v/>
      </c>
    </row>
    <row r="29" spans="2:34" x14ac:dyDescent="0.35">
      <c r="B29" s="62"/>
      <c r="C29" s="62"/>
      <c r="D29" s="62"/>
      <c r="E29" s="62"/>
      <c r="F29" s="64">
        <v>0.28000000000000003</v>
      </c>
      <c r="G29" s="77">
        <v>0.28000000000000003</v>
      </c>
      <c r="H29" s="63">
        <v>81.777036190032902</v>
      </c>
      <c r="I29" s="63">
        <v>1.0314332849394999E-2</v>
      </c>
      <c r="J29" s="63">
        <v>5.2027404718697101E-2</v>
      </c>
      <c r="K29" s="82">
        <f t="shared" si="2"/>
        <v>1</v>
      </c>
      <c r="L29" s="99"/>
      <c r="M29" s="99"/>
      <c r="V29" s="62"/>
      <c r="W29" s="62"/>
      <c r="X29" s="62"/>
      <c r="Y29" s="62"/>
      <c r="Z29" s="62">
        <v>0.36199999999999999</v>
      </c>
      <c r="AA29" s="62">
        <v>0.48</v>
      </c>
      <c r="AB29" s="63">
        <v>58.185907602310103</v>
      </c>
      <c r="AC29" s="63">
        <v>3.7574436671021401E-2</v>
      </c>
      <c r="AD29" s="63">
        <v>0.188497182927021</v>
      </c>
      <c r="AE29" s="79">
        <f t="shared" si="0"/>
        <v>1.3259668508287292</v>
      </c>
      <c r="AF29" s="99"/>
      <c r="AG29" s="99"/>
      <c r="AH29" t="str">
        <f t="shared" si="1"/>
        <v/>
      </c>
    </row>
    <row r="30" spans="2:34" x14ac:dyDescent="0.35">
      <c r="B30" s="62"/>
      <c r="C30" s="62"/>
      <c r="D30" s="62"/>
      <c r="E30" s="62"/>
      <c r="F30" s="64">
        <v>0.28000000000000003</v>
      </c>
      <c r="G30" s="77">
        <v>0.3</v>
      </c>
      <c r="H30" s="63">
        <v>102.142310857772</v>
      </c>
      <c r="I30" s="63">
        <v>1.8320322739958199E-2</v>
      </c>
      <c r="J30" s="63">
        <v>0.116832425439096</v>
      </c>
      <c r="K30" s="82">
        <f t="shared" si="2"/>
        <v>1.0714285714285714</v>
      </c>
      <c r="L30" s="99">
        <f>AVERAGE(H30:H34)</f>
        <v>90.947809553146016</v>
      </c>
      <c r="M30" s="99">
        <f>AVERAGE(I30:I34)</f>
        <v>1.9203727881959429E-2</v>
      </c>
      <c r="V30" s="62"/>
      <c r="W30" s="62"/>
      <c r="X30" s="62"/>
      <c r="Y30" s="62"/>
      <c r="Z30" s="62">
        <v>0.36199999999999999</v>
      </c>
      <c r="AA30" s="62">
        <v>0.55000000000000004</v>
      </c>
      <c r="AB30" s="63">
        <v>79.873178482055593</v>
      </c>
      <c r="AC30" s="63">
        <v>1.10392414526937E-2</v>
      </c>
      <c r="AD30" s="63">
        <v>8.6445723051866902E-2</v>
      </c>
      <c r="AE30" s="79">
        <f t="shared" si="0"/>
        <v>1.5193370165745859</v>
      </c>
      <c r="AF30" s="99">
        <f>AVERAGE(AB30:AB33)</f>
        <v>72.107628762721944</v>
      </c>
      <c r="AG30" s="99">
        <f>AVERAGE(AC30:AC33)</f>
        <v>5.3047315440453449E-2</v>
      </c>
      <c r="AH30">
        <f t="shared" si="1"/>
        <v>1.5193370165745859</v>
      </c>
    </row>
    <row r="31" spans="2:34" x14ac:dyDescent="0.35">
      <c r="B31" s="62"/>
      <c r="C31" s="62"/>
      <c r="D31" s="62"/>
      <c r="E31" s="62"/>
      <c r="F31" s="64">
        <v>0.28000000000000003</v>
      </c>
      <c r="G31" s="77">
        <v>0.3</v>
      </c>
      <c r="H31" s="63">
        <v>72.058296442031804</v>
      </c>
      <c r="I31" s="63">
        <v>1.25301797309317E-2</v>
      </c>
      <c r="J31" s="63">
        <v>5.01684439559048E-2</v>
      </c>
      <c r="K31" s="82">
        <f t="shared" si="2"/>
        <v>1.0714285714285714</v>
      </c>
      <c r="L31" s="99"/>
      <c r="M31" s="99"/>
      <c r="V31" s="62"/>
      <c r="W31" s="62"/>
      <c r="X31" s="62"/>
      <c r="Y31" s="62"/>
      <c r="Z31" s="62">
        <v>0.36199999999999999</v>
      </c>
      <c r="AA31" s="62">
        <v>0.55000000000000004</v>
      </c>
      <c r="AB31" s="63">
        <v>75.008420705795203</v>
      </c>
      <c r="AC31" s="63">
        <v>7.4915720377405501E-2</v>
      </c>
      <c r="AD31" s="63">
        <v>0.312687164991513</v>
      </c>
      <c r="AE31" s="79">
        <f t="shared" si="0"/>
        <v>1.5193370165745859</v>
      </c>
      <c r="AF31" s="99"/>
      <c r="AG31" s="99"/>
      <c r="AH31" t="str">
        <f t="shared" si="1"/>
        <v/>
      </c>
    </row>
    <row r="32" spans="2:34" x14ac:dyDescent="0.35">
      <c r="B32" s="62"/>
      <c r="C32" s="62"/>
      <c r="D32" s="62"/>
      <c r="E32" s="62"/>
      <c r="F32" s="64">
        <v>0.28000000000000003</v>
      </c>
      <c r="G32" s="77">
        <v>0.3</v>
      </c>
      <c r="H32" s="63">
        <v>105.773405313491</v>
      </c>
      <c r="I32" s="63">
        <v>3.4031266965235403E-2</v>
      </c>
      <c r="J32" s="63">
        <v>0.200774555060559</v>
      </c>
      <c r="K32" s="82">
        <f t="shared" si="2"/>
        <v>1.0714285714285714</v>
      </c>
      <c r="L32" s="99"/>
      <c r="M32" s="99"/>
      <c r="V32" s="62"/>
      <c r="W32" s="62"/>
      <c r="X32" s="62"/>
      <c r="Y32" s="62"/>
      <c r="Z32" s="62">
        <v>0.36199999999999999</v>
      </c>
      <c r="AA32" s="62">
        <v>0.55000000000000004</v>
      </c>
      <c r="AB32" s="63">
        <v>83.102352142333899</v>
      </c>
      <c r="AC32" s="63">
        <v>3.7861694698663698E-2</v>
      </c>
      <c r="AD32" s="63">
        <v>0.18985422960057299</v>
      </c>
      <c r="AE32" s="79">
        <f t="shared" si="0"/>
        <v>1.5193370165745859</v>
      </c>
      <c r="AF32" s="99"/>
      <c r="AG32" s="99"/>
      <c r="AH32" t="str">
        <f t="shared" si="1"/>
        <v/>
      </c>
    </row>
    <row r="33" spans="2:34" x14ac:dyDescent="0.35">
      <c r="B33" s="62"/>
      <c r="C33" s="62"/>
      <c r="D33" s="62"/>
      <c r="E33" s="62"/>
      <c r="F33" s="64">
        <v>0.28000000000000003</v>
      </c>
      <c r="G33" s="77">
        <v>0.3</v>
      </c>
      <c r="H33" s="63">
        <v>76.110450506210299</v>
      </c>
      <c r="I33" s="63">
        <v>9.9483788208490301E-3</v>
      </c>
      <c r="J33" s="63">
        <v>3.2822510727357403E-2</v>
      </c>
      <c r="K33" s="82">
        <f t="shared" si="2"/>
        <v>1.0714285714285714</v>
      </c>
      <c r="L33" s="99"/>
      <c r="M33" s="99"/>
      <c r="V33" s="62"/>
      <c r="W33" s="62"/>
      <c r="X33" s="62"/>
      <c r="Y33" s="62"/>
      <c r="Z33" s="62">
        <v>0.36199999999999999</v>
      </c>
      <c r="AA33" s="62">
        <v>0.55000000000000004</v>
      </c>
      <c r="AB33" s="63">
        <v>50.446563720703097</v>
      </c>
      <c r="AC33" s="63">
        <v>8.8372605233050905E-2</v>
      </c>
      <c r="AD33" s="63">
        <v>0.33900979443296803</v>
      </c>
      <c r="AE33" s="79">
        <f t="shared" si="0"/>
        <v>1.5193370165745859</v>
      </c>
      <c r="AF33" s="99"/>
      <c r="AG33" s="99"/>
      <c r="AH33" t="str">
        <f t="shared" si="1"/>
        <v/>
      </c>
    </row>
    <row r="34" spans="2:34" x14ac:dyDescent="0.35">
      <c r="B34" s="62"/>
      <c r="C34" s="62"/>
      <c r="D34" s="62"/>
      <c r="E34" s="62"/>
      <c r="F34" s="64">
        <v>0.28000000000000003</v>
      </c>
      <c r="G34" s="77">
        <v>0.3</v>
      </c>
      <c r="H34" s="63">
        <v>98.654584646224905</v>
      </c>
      <c r="I34" s="63">
        <v>2.11884911528228E-2</v>
      </c>
      <c r="J34" s="63">
        <v>0.116751017322268</v>
      </c>
      <c r="K34" s="82">
        <f t="shared" si="2"/>
        <v>1.0714285714285714</v>
      </c>
      <c r="L34" s="99"/>
      <c r="M34" s="99"/>
      <c r="V34" s="62"/>
      <c r="W34" s="62"/>
      <c r="X34" s="62"/>
      <c r="Y34" s="62"/>
      <c r="Z34" s="62">
        <v>0.36199999999999999</v>
      </c>
      <c r="AA34" s="62">
        <v>0.6</v>
      </c>
      <c r="AB34" s="63">
        <v>87.1518647670745</v>
      </c>
      <c r="AC34" s="63">
        <v>5.2480355229305702E-3</v>
      </c>
      <c r="AD34" s="63">
        <v>2.9665280219908E-2</v>
      </c>
      <c r="AE34" s="79">
        <f t="shared" si="0"/>
        <v>1.6574585635359116</v>
      </c>
      <c r="AF34" s="99">
        <f>AVERAGE(AB34:AB37)</f>
        <v>86.894996643066378</v>
      </c>
      <c r="AG34" s="99">
        <f>AVERAGE(AC34:AC37)</f>
        <v>3.6213536833707621E-2</v>
      </c>
      <c r="AH34">
        <f t="shared" si="1"/>
        <v>1.6574585635359116</v>
      </c>
    </row>
    <row r="35" spans="2:34" x14ac:dyDescent="0.35">
      <c r="B35" s="62"/>
      <c r="C35" s="62"/>
      <c r="D35" s="62"/>
      <c r="E35" s="62"/>
      <c r="F35" s="64">
        <v>0.28000000000000003</v>
      </c>
      <c r="G35" s="77">
        <v>0.32</v>
      </c>
      <c r="H35" s="63">
        <v>112.269344806671</v>
      </c>
      <c r="I35" s="63">
        <v>8.3224515072660606E-3</v>
      </c>
      <c r="J35" s="63">
        <v>4.9493420230581203E-2</v>
      </c>
      <c r="K35" s="82">
        <f t="shared" si="2"/>
        <v>1.1428571428571428</v>
      </c>
      <c r="L35" s="99">
        <f>AVERAGE(H35:H39)</f>
        <v>103.52308235168444</v>
      </c>
      <c r="M35" s="99">
        <f>AVERAGE(I35:I39)</f>
        <v>1.1297623757397023E-2</v>
      </c>
      <c r="V35" s="62"/>
      <c r="W35" s="62"/>
      <c r="X35" s="62"/>
      <c r="Y35" s="62"/>
      <c r="Z35" s="62">
        <v>0.36199999999999999</v>
      </c>
      <c r="AA35" s="62">
        <v>0.6</v>
      </c>
      <c r="AB35" s="63">
        <v>93.030741214752197</v>
      </c>
      <c r="AC35" s="63">
        <v>7.4548698906982402E-2</v>
      </c>
      <c r="AD35" s="63">
        <v>0.29690867872885202</v>
      </c>
      <c r="AE35" s="79">
        <f t="shared" si="0"/>
        <v>1.6574585635359116</v>
      </c>
      <c r="AF35" s="99"/>
      <c r="AG35" s="99"/>
      <c r="AH35" t="str">
        <f t="shared" si="1"/>
        <v/>
      </c>
    </row>
    <row r="36" spans="2:34" x14ac:dyDescent="0.35">
      <c r="B36" s="62"/>
      <c r="C36" s="62"/>
      <c r="D36" s="62"/>
      <c r="E36" s="62"/>
      <c r="F36" s="64">
        <v>0.28000000000000003</v>
      </c>
      <c r="G36" s="77">
        <v>0.32</v>
      </c>
      <c r="H36" s="63">
        <v>91.827549934387207</v>
      </c>
      <c r="I36" s="63">
        <v>7.22780154934717E-3</v>
      </c>
      <c r="J36" s="63">
        <v>3.1350206421483499E-2</v>
      </c>
      <c r="K36" s="82">
        <f t="shared" si="2"/>
        <v>1.1428571428571428</v>
      </c>
      <c r="L36" s="99"/>
      <c r="M36" s="99"/>
      <c r="V36" s="62"/>
      <c r="W36" s="62"/>
      <c r="X36" s="62"/>
      <c r="Y36" s="62"/>
      <c r="Z36" s="62">
        <v>0.36199999999999999</v>
      </c>
      <c r="AA36" s="62">
        <v>0.6</v>
      </c>
      <c r="AB36" s="63">
        <v>84.938203334808307</v>
      </c>
      <c r="AC36" s="63">
        <v>3.6069382015135397E-2</v>
      </c>
      <c r="AD36" s="63">
        <v>0.17881178848762699</v>
      </c>
      <c r="AE36" s="79">
        <f t="shared" si="0"/>
        <v>1.6574585635359116</v>
      </c>
      <c r="AF36" s="99"/>
      <c r="AG36" s="99"/>
      <c r="AH36" t="str">
        <f t="shared" si="1"/>
        <v/>
      </c>
    </row>
    <row r="37" spans="2:34" x14ac:dyDescent="0.35">
      <c r="B37" s="62"/>
      <c r="C37" s="62"/>
      <c r="D37" s="62"/>
      <c r="E37" s="62"/>
      <c r="F37" s="64">
        <v>0.28000000000000003</v>
      </c>
      <c r="G37" s="77">
        <v>0.32</v>
      </c>
      <c r="H37" s="63">
        <v>130.01699686050401</v>
      </c>
      <c r="I37" s="63">
        <v>2.3902841141274899E-2</v>
      </c>
      <c r="J37" s="63">
        <v>0.12737393141273501</v>
      </c>
      <c r="K37" s="79">
        <f t="shared" si="2"/>
        <v>1.1428571428571428</v>
      </c>
      <c r="L37" s="99"/>
      <c r="M37" s="99"/>
      <c r="V37" s="62"/>
      <c r="W37" s="62"/>
      <c r="X37" s="62"/>
      <c r="Y37" s="62"/>
      <c r="Z37" s="62">
        <v>0.36199999999999999</v>
      </c>
      <c r="AA37" s="62">
        <v>0.6</v>
      </c>
      <c r="AB37" s="63">
        <v>82.459177255630493</v>
      </c>
      <c r="AC37" s="63">
        <v>2.89880308897821E-2</v>
      </c>
      <c r="AD37" s="63">
        <v>0.16856114071782499</v>
      </c>
      <c r="AE37" s="79">
        <f t="shared" si="0"/>
        <v>1.6574585635359116</v>
      </c>
      <c r="AF37" s="99"/>
      <c r="AG37" s="99"/>
      <c r="AH37" t="str">
        <f t="shared" si="1"/>
        <v/>
      </c>
    </row>
    <row r="38" spans="2:34" x14ac:dyDescent="0.35">
      <c r="B38" s="62"/>
      <c r="C38" s="62"/>
      <c r="D38" s="62"/>
      <c r="E38" s="62"/>
      <c r="F38" s="64">
        <v>0.28000000000000003</v>
      </c>
      <c r="G38" s="77">
        <v>0.32</v>
      </c>
      <c r="H38" s="63">
        <v>76.190719127655001</v>
      </c>
      <c r="I38" s="63">
        <v>1.42127055994693E-2</v>
      </c>
      <c r="J38" s="63">
        <v>2.70729568001607E-2</v>
      </c>
      <c r="K38" s="79">
        <f t="shared" si="2"/>
        <v>1.1428571428571428</v>
      </c>
      <c r="L38" s="99"/>
      <c r="M38" s="99"/>
      <c r="V38" s="62"/>
      <c r="W38" s="62"/>
      <c r="X38" s="62"/>
      <c r="Y38" s="62"/>
      <c r="Z38" s="62">
        <v>0.36199999999999999</v>
      </c>
      <c r="AA38" s="62">
        <v>0.7</v>
      </c>
      <c r="AB38" s="63">
        <v>93.207547903060899</v>
      </c>
      <c r="AC38" s="63">
        <v>2.20441534835954E-2</v>
      </c>
      <c r="AD38" s="63">
        <v>0.14291198214791601</v>
      </c>
      <c r="AE38" s="79">
        <f t="shared" si="0"/>
        <v>1.9337016574585635</v>
      </c>
      <c r="AF38" s="99">
        <f>AVERAGE(AB38:AB41)</f>
        <v>90.983768403530078</v>
      </c>
      <c r="AG38" s="99">
        <f>AVERAGE(AC38:AC41)</f>
        <v>6.1667618950630027E-2</v>
      </c>
      <c r="AH38">
        <f t="shared" si="1"/>
        <v>1.9337016574585635</v>
      </c>
    </row>
    <row r="39" spans="2:34" x14ac:dyDescent="0.35">
      <c r="B39" s="62"/>
      <c r="C39" s="62"/>
      <c r="D39" s="62"/>
      <c r="E39" s="62"/>
      <c r="F39" s="64">
        <v>0.28000000000000003</v>
      </c>
      <c r="G39" s="77">
        <v>0.32</v>
      </c>
      <c r="H39" s="63">
        <v>107.310801029205</v>
      </c>
      <c r="I39" s="63">
        <v>2.82231898962768E-3</v>
      </c>
      <c r="J39" s="63">
        <v>5.3018870888896803E-3</v>
      </c>
      <c r="K39" s="79">
        <f t="shared" si="2"/>
        <v>1.1428571428571428</v>
      </c>
      <c r="L39" s="99"/>
      <c r="M39" s="99"/>
      <c r="V39" s="62"/>
      <c r="W39" s="62"/>
      <c r="X39" s="62"/>
      <c r="Y39" s="62"/>
      <c r="Z39" s="62">
        <v>0.36199999999999999</v>
      </c>
      <c r="AA39" s="62">
        <v>0.7</v>
      </c>
      <c r="AB39" s="63">
        <v>95.247760057449298</v>
      </c>
      <c r="AC39" s="63">
        <v>8.7274508307759693E-2</v>
      </c>
      <c r="AD39" s="63">
        <v>0.31257929823663499</v>
      </c>
      <c r="AE39" s="79">
        <f t="shared" si="0"/>
        <v>1.9337016574585635</v>
      </c>
      <c r="AF39" s="99"/>
      <c r="AG39" s="99"/>
      <c r="AH39" t="str">
        <f t="shared" si="1"/>
        <v/>
      </c>
    </row>
    <row r="40" spans="2:34" x14ac:dyDescent="0.35">
      <c r="B40" s="62"/>
      <c r="C40" s="62"/>
      <c r="D40" s="62"/>
      <c r="E40" s="62"/>
      <c r="F40" s="64">
        <v>0.28000000000000003</v>
      </c>
      <c r="G40" s="77">
        <v>0.34</v>
      </c>
      <c r="H40" s="63">
        <v>100.461384057998</v>
      </c>
      <c r="I40" s="63">
        <v>4.0209453266178401E-3</v>
      </c>
      <c r="J40" s="63">
        <v>1.8142399564419098E-2</v>
      </c>
      <c r="K40" s="79">
        <f t="shared" si="2"/>
        <v>1.2142857142857142</v>
      </c>
      <c r="L40" s="99">
        <f>AVERAGE(H40:H44)</f>
        <v>103.03359847068741</v>
      </c>
      <c r="M40" s="99">
        <f>AVERAGE(I40:I44)</f>
        <v>7.1422367833983702E-3</v>
      </c>
      <c r="V40" s="62"/>
      <c r="W40" s="62"/>
      <c r="X40" s="62"/>
      <c r="Y40" s="62"/>
      <c r="Z40" s="62">
        <v>0.36199999999999999</v>
      </c>
      <c r="AA40" s="62">
        <v>0.7</v>
      </c>
      <c r="AB40" s="63">
        <v>88.457717418670597</v>
      </c>
      <c r="AC40" s="63">
        <v>0.116342525498057</v>
      </c>
      <c r="AD40" s="63">
        <v>0.38897469174204202</v>
      </c>
      <c r="AE40" s="79">
        <f t="shared" si="0"/>
        <v>1.9337016574585635</v>
      </c>
      <c r="AF40" s="99"/>
      <c r="AG40" s="99"/>
      <c r="AH40" t="str">
        <f t="shared" si="1"/>
        <v/>
      </c>
    </row>
    <row r="41" spans="2:34" ht="15" thickBot="1" x14ac:dyDescent="0.4">
      <c r="B41" s="62"/>
      <c r="C41" s="62"/>
      <c r="D41" s="62"/>
      <c r="E41" s="62"/>
      <c r="F41" s="64">
        <v>0.28000000000000003</v>
      </c>
      <c r="G41" s="77">
        <v>0.34</v>
      </c>
      <c r="H41" s="63">
        <v>92.255847454071002</v>
      </c>
      <c r="I41" s="63">
        <v>6.8764091184328998E-3</v>
      </c>
      <c r="J41" s="63">
        <v>4.1813021097880397E-2</v>
      </c>
      <c r="K41" s="79">
        <f t="shared" si="2"/>
        <v>1.2142857142857142</v>
      </c>
      <c r="L41" s="99"/>
      <c r="M41" s="99"/>
      <c r="V41" s="87"/>
      <c r="W41" s="87"/>
      <c r="X41" s="87"/>
      <c r="Y41" s="87"/>
      <c r="Z41" s="87">
        <v>0.36199999999999999</v>
      </c>
      <c r="AA41" s="87">
        <v>0.7</v>
      </c>
      <c r="AB41" s="90">
        <v>87.022048234939504</v>
      </c>
      <c r="AC41" s="90">
        <v>2.1009288513108001E-2</v>
      </c>
      <c r="AD41" s="90">
        <v>0.15243816541565999</v>
      </c>
      <c r="AE41" s="91">
        <f t="shared" si="0"/>
        <v>1.9337016574585635</v>
      </c>
      <c r="AF41" s="100"/>
      <c r="AG41" s="100"/>
      <c r="AH41" t="str">
        <f t="shared" si="1"/>
        <v/>
      </c>
    </row>
    <row r="42" spans="2:34" x14ac:dyDescent="0.35">
      <c r="B42" s="62"/>
      <c r="C42" s="62"/>
      <c r="D42" s="62"/>
      <c r="E42" s="62"/>
      <c r="F42" s="64">
        <v>0.28000000000000003</v>
      </c>
      <c r="G42" s="77">
        <v>0.34</v>
      </c>
      <c r="H42" s="63">
        <v>111.79615020751901</v>
      </c>
      <c r="I42" s="63">
        <v>1.0023386982541601E-2</v>
      </c>
      <c r="J42" s="63">
        <v>6.4323855565621493E-2</v>
      </c>
      <c r="K42" s="79">
        <f t="shared" si="2"/>
        <v>1.2142857142857142</v>
      </c>
      <c r="L42" s="99"/>
      <c r="M42" s="99"/>
      <c r="V42" s="83" t="s">
        <v>150</v>
      </c>
      <c r="W42" s="83">
        <v>2500</v>
      </c>
      <c r="X42" s="83">
        <v>0.15</v>
      </c>
      <c r="Y42" s="83">
        <v>0.5</v>
      </c>
      <c r="Z42" s="83">
        <v>0.36199999999999999</v>
      </c>
      <c r="AA42" s="83">
        <v>0.36199999999999999</v>
      </c>
      <c r="AB42" s="85">
        <v>79.217655181884695</v>
      </c>
      <c r="AC42" s="85">
        <v>1.3054771042860701E-2</v>
      </c>
      <c r="AD42" s="85">
        <v>7.3215046009422996E-2</v>
      </c>
      <c r="AE42" s="94">
        <f t="shared" si="0"/>
        <v>1</v>
      </c>
      <c r="AF42" s="99">
        <f>AVERAGE(AB42:AB45)</f>
        <v>93.607429563999062</v>
      </c>
      <c r="AG42" s="99">
        <f>AVERAGE(AC42:AC45)</f>
        <v>1.4356220411758325E-2</v>
      </c>
      <c r="AH42">
        <f t="shared" si="1"/>
        <v>1</v>
      </c>
    </row>
    <row r="43" spans="2:34" x14ac:dyDescent="0.35">
      <c r="B43" s="62"/>
      <c r="C43" s="62"/>
      <c r="D43" s="62"/>
      <c r="E43" s="62"/>
      <c r="F43" s="64">
        <v>0.28000000000000003</v>
      </c>
      <c r="G43" s="77">
        <v>0.34</v>
      </c>
      <c r="H43" s="63">
        <v>106.417412042617</v>
      </c>
      <c r="I43" s="63">
        <v>1.25809033380754E-2</v>
      </c>
      <c r="J43" s="63">
        <v>8.0108307459205899E-2</v>
      </c>
      <c r="K43" s="79">
        <f t="shared" si="2"/>
        <v>1.2142857142857142</v>
      </c>
      <c r="L43" s="99"/>
      <c r="M43" s="99"/>
      <c r="V43" s="62"/>
      <c r="W43" s="62"/>
      <c r="X43" s="62"/>
      <c r="Y43" s="62"/>
      <c r="Z43" s="83">
        <v>0.36199999999999999</v>
      </c>
      <c r="AA43" s="62">
        <v>0.36199999999999999</v>
      </c>
      <c r="AB43" s="63">
        <v>97.963407754898</v>
      </c>
      <c r="AC43" s="63">
        <v>9.3975225777585998E-3</v>
      </c>
      <c r="AD43" s="63">
        <v>5.0702807775358703E-2</v>
      </c>
      <c r="AE43" s="79">
        <f t="shared" si="0"/>
        <v>1</v>
      </c>
      <c r="AF43" s="99"/>
      <c r="AG43" s="99"/>
      <c r="AH43" t="str">
        <f t="shared" si="1"/>
        <v/>
      </c>
    </row>
    <row r="44" spans="2:34" x14ac:dyDescent="0.35">
      <c r="B44" s="62"/>
      <c r="C44" s="62"/>
      <c r="D44" s="62"/>
      <c r="E44" s="62"/>
      <c r="F44" s="64">
        <v>0.28000000000000003</v>
      </c>
      <c r="G44" s="77">
        <v>0.34</v>
      </c>
      <c r="H44" s="63">
        <v>104.237198591232</v>
      </c>
      <c r="I44" s="63">
        <v>2.2095391513241099E-3</v>
      </c>
      <c r="J44" s="63">
        <v>5.3419416210303801E-3</v>
      </c>
      <c r="K44" s="79">
        <f t="shared" si="2"/>
        <v>1.2142857142857142</v>
      </c>
      <c r="L44" s="99"/>
      <c r="M44" s="99"/>
      <c r="V44" s="62"/>
      <c r="W44" s="62"/>
      <c r="X44" s="62"/>
      <c r="Y44" s="62"/>
      <c r="Z44" s="83">
        <v>0.36199999999999999</v>
      </c>
      <c r="AA44" s="62">
        <v>0.36199999999999999</v>
      </c>
      <c r="AB44" s="63">
        <v>101.99190974235501</v>
      </c>
      <c r="AC44" s="63">
        <v>1.32033464472273E-2</v>
      </c>
      <c r="AD44" s="63">
        <v>7.0789837014557003E-2</v>
      </c>
      <c r="AE44" s="79">
        <f t="shared" si="0"/>
        <v>1</v>
      </c>
      <c r="AF44" s="99"/>
      <c r="AG44" s="99"/>
      <c r="AH44" t="str">
        <f t="shared" si="1"/>
        <v/>
      </c>
    </row>
    <row r="45" spans="2:34" x14ac:dyDescent="0.35">
      <c r="B45" s="62"/>
      <c r="C45" s="62"/>
      <c r="D45" s="62"/>
      <c r="E45" s="62"/>
      <c r="F45" s="64">
        <v>0.28000000000000003</v>
      </c>
      <c r="G45" s="77">
        <v>0.36</v>
      </c>
      <c r="H45" s="63">
        <v>118.664956092834</v>
      </c>
      <c r="I45" s="63">
        <v>1.9831928147600299E-2</v>
      </c>
      <c r="J45" s="63">
        <v>0.115233537928491</v>
      </c>
      <c r="K45" s="79">
        <f t="shared" si="2"/>
        <v>1.2857142857142856</v>
      </c>
      <c r="L45" s="99">
        <f>AVERAGE(H45:H49)</f>
        <v>92.514421701431161</v>
      </c>
      <c r="M45" s="99">
        <f>AVERAGE(I45:I49)</f>
        <v>1.0949051416399675E-2</v>
      </c>
      <c r="V45" s="62"/>
      <c r="W45" s="62"/>
      <c r="X45" s="62"/>
      <c r="Y45" s="62"/>
      <c r="Z45" s="83">
        <v>0.36199999999999999</v>
      </c>
      <c r="AA45" s="62">
        <v>0.36199999999999999</v>
      </c>
      <c r="AB45" s="63">
        <v>95.256745576858506</v>
      </c>
      <c r="AC45" s="63">
        <v>2.17692415791867E-2</v>
      </c>
      <c r="AD45" s="63">
        <v>0.130350284816452</v>
      </c>
      <c r="AE45" s="79">
        <f t="shared" si="0"/>
        <v>1</v>
      </c>
      <c r="AF45" s="99"/>
      <c r="AG45" s="99"/>
      <c r="AH45" t="str">
        <f t="shared" si="1"/>
        <v/>
      </c>
    </row>
    <row r="46" spans="2:34" x14ac:dyDescent="0.35">
      <c r="B46" s="62"/>
      <c r="C46" s="62"/>
      <c r="D46" s="62"/>
      <c r="E46" s="62"/>
      <c r="F46" s="64">
        <v>0.28000000000000003</v>
      </c>
      <c r="G46" s="77">
        <v>0.36</v>
      </c>
      <c r="H46" s="63">
        <v>85.638558387756305</v>
      </c>
      <c r="I46" s="63">
        <v>5.1623770369204503E-3</v>
      </c>
      <c r="J46" s="63">
        <v>2.00791506048725E-2</v>
      </c>
      <c r="K46" s="79">
        <f t="shared" si="2"/>
        <v>1.2857142857142856</v>
      </c>
      <c r="L46" s="99"/>
      <c r="M46" s="99"/>
      <c r="V46" s="62"/>
      <c r="W46" s="62"/>
      <c r="X46" s="62"/>
      <c r="Y46" s="62"/>
      <c r="Z46" s="83">
        <v>0.36199999999999999</v>
      </c>
      <c r="AA46" s="62">
        <v>0.38</v>
      </c>
      <c r="AB46" s="63">
        <v>62.045171499252298</v>
      </c>
      <c r="AC46" s="63">
        <v>7.18629381529509E-3</v>
      </c>
      <c r="AD46" s="63">
        <v>2.1023662066310799E-2</v>
      </c>
      <c r="AE46" s="79">
        <f t="shared" si="0"/>
        <v>1.0497237569060773</v>
      </c>
      <c r="AF46" s="99">
        <f>AVERAGE(AB46:AB49)</f>
        <v>96.090802788734067</v>
      </c>
      <c r="AG46" s="99">
        <f>AVERAGE(AC46:AC49)</f>
        <v>4.3738680484927076E-3</v>
      </c>
      <c r="AH46">
        <f t="shared" si="1"/>
        <v>1.0497237569060773</v>
      </c>
    </row>
    <row r="47" spans="2:34" x14ac:dyDescent="0.35">
      <c r="B47" s="62"/>
      <c r="C47" s="62"/>
      <c r="D47" s="62"/>
      <c r="E47" s="62"/>
      <c r="F47" s="64">
        <v>0.28000000000000003</v>
      </c>
      <c r="G47" s="77">
        <v>0.36</v>
      </c>
      <c r="H47" s="63">
        <v>66.314270496368394</v>
      </c>
      <c r="I47" s="63">
        <v>9.1284318857089101E-3</v>
      </c>
      <c r="J47" s="63">
        <v>2.82480499976436E-2</v>
      </c>
      <c r="K47" s="79">
        <f t="shared" si="2"/>
        <v>1.2857142857142856</v>
      </c>
      <c r="L47" s="99"/>
      <c r="M47" s="99"/>
      <c r="V47" s="62"/>
      <c r="W47" s="62"/>
      <c r="X47" s="62"/>
      <c r="Y47" s="62"/>
      <c r="Z47" s="83">
        <v>0.36199999999999999</v>
      </c>
      <c r="AA47" s="62">
        <v>0.38</v>
      </c>
      <c r="AB47" s="63">
        <v>101.505209445953</v>
      </c>
      <c r="AC47" s="63">
        <v>3.2059933272597699E-3</v>
      </c>
      <c r="AD47" s="63">
        <v>1.89064762840759E-2</v>
      </c>
      <c r="AE47" s="79">
        <f t="shared" si="0"/>
        <v>1.0497237569060773</v>
      </c>
      <c r="AF47" s="99"/>
      <c r="AG47" s="99"/>
      <c r="AH47" t="str">
        <f t="shared" si="1"/>
        <v/>
      </c>
    </row>
    <row r="48" spans="2:34" x14ac:dyDescent="0.35">
      <c r="B48" s="62"/>
      <c r="C48" s="62"/>
      <c r="D48" s="62"/>
      <c r="E48" s="62"/>
      <c r="F48" s="64">
        <v>0.28000000000000003</v>
      </c>
      <c r="G48" s="77">
        <v>0.36</v>
      </c>
      <c r="H48" s="63">
        <v>69.376468181610093</v>
      </c>
      <c r="I48" s="63">
        <v>1.2978867870315601E-2</v>
      </c>
      <c r="J48" s="63">
        <v>7.1349036187374898E-2</v>
      </c>
      <c r="K48" s="79">
        <f t="shared" si="2"/>
        <v>1.2857142857142856</v>
      </c>
      <c r="L48" s="99"/>
      <c r="M48" s="99"/>
      <c r="V48" s="62"/>
      <c r="W48" s="62"/>
      <c r="X48" s="62"/>
      <c r="Y48" s="62"/>
      <c r="Z48" s="83">
        <v>0.36199999999999999</v>
      </c>
      <c r="AA48" s="62">
        <v>0.38</v>
      </c>
      <c r="AB48" s="63">
        <v>116.163626670837</v>
      </c>
      <c r="AC48" s="63">
        <v>3.1747098278178498E-3</v>
      </c>
      <c r="AD48" s="63">
        <v>1.42898091380207E-2</v>
      </c>
      <c r="AE48" s="79">
        <f t="shared" si="0"/>
        <v>1.0497237569060773</v>
      </c>
      <c r="AF48" s="99"/>
      <c r="AG48" s="99"/>
      <c r="AH48" t="str">
        <f t="shared" si="1"/>
        <v/>
      </c>
    </row>
    <row r="49" spans="2:34" x14ac:dyDescent="0.35">
      <c r="B49" s="62"/>
      <c r="C49" s="62"/>
      <c r="D49" s="62"/>
      <c r="E49" s="62"/>
      <c r="F49" s="64">
        <v>0.28000000000000003</v>
      </c>
      <c r="G49" s="77">
        <v>0.36</v>
      </c>
      <c r="H49" s="63">
        <v>122.57785534858699</v>
      </c>
      <c r="I49" s="63">
        <v>7.6436521414531104E-3</v>
      </c>
      <c r="J49" s="63">
        <v>4.2499271859570302E-2</v>
      </c>
      <c r="K49" s="79">
        <f t="shared" si="2"/>
        <v>1.2857142857142856</v>
      </c>
      <c r="L49" s="99"/>
      <c r="M49" s="99"/>
      <c r="V49" s="62"/>
      <c r="W49" s="62"/>
      <c r="X49" s="62"/>
      <c r="Y49" s="62"/>
      <c r="Z49" s="83">
        <v>0.36199999999999999</v>
      </c>
      <c r="AA49" s="62">
        <v>0.38</v>
      </c>
      <c r="AB49" s="63">
        <v>104.649203538894</v>
      </c>
      <c r="AC49" s="63">
        <v>3.9284752235981199E-3</v>
      </c>
      <c r="AD49" s="63">
        <v>1.57919985246191E-2</v>
      </c>
      <c r="AE49" s="79">
        <f t="shared" si="0"/>
        <v>1.0497237569060773</v>
      </c>
      <c r="AF49" s="99"/>
      <c r="AG49" s="99"/>
      <c r="AH49" t="str">
        <f t="shared" si="1"/>
        <v/>
      </c>
    </row>
    <row r="50" spans="2:34" x14ac:dyDescent="0.35">
      <c r="B50" s="62"/>
      <c r="C50" s="62"/>
      <c r="D50" s="62"/>
      <c r="E50" s="62"/>
      <c r="F50" s="64">
        <v>0.28000000000000003</v>
      </c>
      <c r="G50" s="77">
        <v>0.38</v>
      </c>
      <c r="H50" s="63">
        <v>83.342139959335299</v>
      </c>
      <c r="I50" s="63">
        <v>5.8006870521954404E-3</v>
      </c>
      <c r="J50" s="63">
        <v>2.22883253969712E-2</v>
      </c>
      <c r="K50" s="79">
        <f t="shared" si="2"/>
        <v>1.357142857142857</v>
      </c>
      <c r="L50" s="99">
        <f>AVERAGE(H50:H54)</f>
        <v>101.05813760757425</v>
      </c>
      <c r="M50" s="99">
        <f>AVERAGE(I50:I54)</f>
        <v>9.8888211988901083E-3</v>
      </c>
      <c r="V50" s="62"/>
      <c r="W50" s="62"/>
      <c r="X50" s="62"/>
      <c r="Y50" s="62"/>
      <c r="Z50" s="83">
        <v>0.36199999999999999</v>
      </c>
      <c r="AA50" s="62">
        <v>0.4</v>
      </c>
      <c r="AB50" s="63">
        <v>99.279462575912405</v>
      </c>
      <c r="AC50" s="63">
        <v>1.7658138258570599E-2</v>
      </c>
      <c r="AD50" s="63">
        <v>0.106247955195928</v>
      </c>
      <c r="AE50" s="79">
        <f t="shared" si="0"/>
        <v>1.1049723756906078</v>
      </c>
      <c r="AF50" s="99">
        <f>AVERAGE(AB50:AB53)</f>
        <v>110.86187982559174</v>
      </c>
      <c r="AG50" s="99">
        <f>AVERAGE(AC50:AC53)</f>
        <v>2.3390125548524678E-2</v>
      </c>
      <c r="AH50">
        <f t="shared" si="1"/>
        <v>1.1049723756906078</v>
      </c>
    </row>
    <row r="51" spans="2:34" x14ac:dyDescent="0.35">
      <c r="B51" s="62"/>
      <c r="C51" s="62"/>
      <c r="D51" s="62"/>
      <c r="E51" s="62"/>
      <c r="F51" s="64">
        <v>0.28000000000000003</v>
      </c>
      <c r="G51" s="77">
        <v>0.38</v>
      </c>
      <c r="H51" s="63">
        <v>107.430936574935</v>
      </c>
      <c r="I51" s="63">
        <v>9.0223903501197404E-3</v>
      </c>
      <c r="J51" s="63">
        <v>4.81915202305171E-2</v>
      </c>
      <c r="K51" s="79">
        <f t="shared" si="2"/>
        <v>1.357142857142857</v>
      </c>
      <c r="L51" s="99"/>
      <c r="M51" s="99"/>
      <c r="V51" s="62"/>
      <c r="W51" s="62"/>
      <c r="X51" s="62"/>
      <c r="Y51" s="62"/>
      <c r="Z51" s="83">
        <v>0.36199999999999999</v>
      </c>
      <c r="AA51" s="62">
        <v>0.4</v>
      </c>
      <c r="AB51" s="63">
        <v>90.557034492492605</v>
      </c>
      <c r="AC51" s="63">
        <v>5.0498320108183302E-2</v>
      </c>
      <c r="AD51" s="63">
        <v>0.225296283975911</v>
      </c>
      <c r="AE51" s="79">
        <f t="shared" si="0"/>
        <v>1.1049723756906078</v>
      </c>
      <c r="AF51" s="99"/>
      <c r="AG51" s="99"/>
      <c r="AH51" t="str">
        <f t="shared" si="1"/>
        <v/>
      </c>
    </row>
    <row r="52" spans="2:34" x14ac:dyDescent="0.35">
      <c r="B52" s="62"/>
      <c r="C52" s="62"/>
      <c r="D52" s="62"/>
      <c r="E52" s="62"/>
      <c r="F52" s="64">
        <v>0.28000000000000003</v>
      </c>
      <c r="G52" s="77">
        <v>0.38</v>
      </c>
      <c r="H52" s="63">
        <v>101.151332616806</v>
      </c>
      <c r="I52" s="63">
        <v>1.1671668165158701E-2</v>
      </c>
      <c r="J52" s="63">
        <v>8.2649617887926505E-2</v>
      </c>
      <c r="K52" s="79">
        <f t="shared" si="2"/>
        <v>1.357142857142857</v>
      </c>
      <c r="L52" s="99"/>
      <c r="M52" s="99"/>
      <c r="V52" s="62"/>
      <c r="W52" s="62"/>
      <c r="X52" s="62"/>
      <c r="Y52" s="62"/>
      <c r="Z52" s="83">
        <v>0.36199999999999999</v>
      </c>
      <c r="AA52" s="62">
        <v>0.4</v>
      </c>
      <c r="AB52" s="63">
        <v>126.997558832168</v>
      </c>
      <c r="AC52" s="63">
        <v>1.9022858799692399E-2</v>
      </c>
      <c r="AD52" s="63">
        <v>0.123656803634729</v>
      </c>
      <c r="AE52" s="79">
        <f t="shared" si="0"/>
        <v>1.1049723756906078</v>
      </c>
      <c r="AF52" s="99"/>
      <c r="AG52" s="99"/>
      <c r="AH52" t="str">
        <f t="shared" si="1"/>
        <v/>
      </c>
    </row>
    <row r="53" spans="2:34" x14ac:dyDescent="0.35">
      <c r="B53" s="62"/>
      <c r="C53" s="62"/>
      <c r="D53" s="62"/>
      <c r="E53" s="62"/>
      <c r="F53" s="64">
        <v>0.28000000000000003</v>
      </c>
      <c r="G53" s="77">
        <v>0.38</v>
      </c>
      <c r="H53" s="63">
        <v>101.322838306427</v>
      </c>
      <c r="I53" s="63">
        <v>7.2270901250018598E-3</v>
      </c>
      <c r="J53" s="63">
        <v>4.4157032718806097E-2</v>
      </c>
      <c r="K53" s="79">
        <f t="shared" si="2"/>
        <v>1.357142857142857</v>
      </c>
      <c r="L53" s="99"/>
      <c r="M53" s="99"/>
      <c r="V53" s="62"/>
      <c r="W53" s="62"/>
      <c r="X53" s="62"/>
      <c r="Y53" s="62"/>
      <c r="Z53" s="83">
        <v>0.36199999999999999</v>
      </c>
      <c r="AA53" s="62">
        <v>0.4</v>
      </c>
      <c r="AB53" s="63">
        <v>126.61346340179399</v>
      </c>
      <c r="AC53" s="63">
        <v>6.3811850276523996E-3</v>
      </c>
      <c r="AD53" s="63">
        <v>3.0575564889662302E-2</v>
      </c>
      <c r="AE53" s="79">
        <f t="shared" si="0"/>
        <v>1.1049723756906078</v>
      </c>
      <c r="AF53" s="99"/>
      <c r="AG53" s="99"/>
      <c r="AH53" t="str">
        <f t="shared" si="1"/>
        <v/>
      </c>
    </row>
    <row r="54" spans="2:34" x14ac:dyDescent="0.35">
      <c r="B54" s="62"/>
      <c r="C54" s="62"/>
      <c r="D54" s="62"/>
      <c r="E54" s="62"/>
      <c r="F54" s="64">
        <v>0.28000000000000003</v>
      </c>
      <c r="G54" s="77">
        <v>0.38</v>
      </c>
      <c r="H54" s="63">
        <v>112.043440580368</v>
      </c>
      <c r="I54" s="63">
        <v>1.5722270301974799E-2</v>
      </c>
      <c r="J54" s="63">
        <v>8.5679738800948799E-2</v>
      </c>
      <c r="K54" s="79">
        <f t="shared" si="2"/>
        <v>1.357142857142857</v>
      </c>
      <c r="L54" s="99"/>
      <c r="M54" s="99"/>
      <c r="V54" s="62"/>
      <c r="W54" s="62"/>
      <c r="X54" s="62"/>
      <c r="Y54" s="62"/>
      <c r="Z54" s="83">
        <v>0.36199999999999999</v>
      </c>
      <c r="AA54" s="62">
        <v>0.44</v>
      </c>
      <c r="AB54" s="63">
        <v>95.198197126388493</v>
      </c>
      <c r="AC54" s="63">
        <v>3.7833497258022701E-2</v>
      </c>
      <c r="AD54" s="63">
        <v>0.17877195368611101</v>
      </c>
      <c r="AE54" s="79">
        <f t="shared" si="0"/>
        <v>1.2154696132596685</v>
      </c>
      <c r="AF54" s="99">
        <f>AVERAGE(AB54:AB57)</f>
        <v>109.53137588500962</v>
      </c>
      <c r="AG54" s="99">
        <f>AVERAGE(AC54:AC57)</f>
        <v>1.275006626664223E-2</v>
      </c>
      <c r="AH54">
        <f t="shared" si="1"/>
        <v>1.2154696132596685</v>
      </c>
    </row>
    <row r="55" spans="2:34" x14ac:dyDescent="0.35">
      <c r="B55" s="62"/>
      <c r="C55" s="62"/>
      <c r="D55" s="62"/>
      <c r="E55" s="62"/>
      <c r="F55" s="64">
        <v>0.28000000000000003</v>
      </c>
      <c r="G55" s="77">
        <v>0.4</v>
      </c>
      <c r="H55" s="63">
        <v>97.749732494354205</v>
      </c>
      <c r="I55" s="63">
        <v>3.0626270731394698E-3</v>
      </c>
      <c r="J55" s="63">
        <v>8.3800853787287504E-3</v>
      </c>
      <c r="K55" s="79">
        <f t="shared" si="2"/>
        <v>1.4285714285714286</v>
      </c>
      <c r="L55" s="99">
        <f>AVERAGE(H55:H59)</f>
        <v>98.389407539367625</v>
      </c>
      <c r="M55" s="99">
        <f>AVERAGE(I55:I59)</f>
        <v>4.2583924744298129E-3</v>
      </c>
      <c r="V55" s="62"/>
      <c r="W55" s="62"/>
      <c r="X55" s="62"/>
      <c r="Y55" s="62"/>
      <c r="Z55" s="83">
        <v>0.36199999999999999</v>
      </c>
      <c r="AA55" s="62">
        <v>0.44</v>
      </c>
      <c r="AB55" s="63">
        <v>114.765222787857</v>
      </c>
      <c r="AC55" s="63">
        <v>2.2673805195728698E-3</v>
      </c>
      <c r="AD55" s="63">
        <v>6.85660044749151E-3</v>
      </c>
      <c r="AE55" s="79">
        <f t="shared" si="0"/>
        <v>1.2154696132596685</v>
      </c>
      <c r="AF55" s="99"/>
      <c r="AG55" s="99"/>
      <c r="AH55" t="str">
        <f t="shared" si="1"/>
        <v/>
      </c>
    </row>
    <row r="56" spans="2:34" x14ac:dyDescent="0.35">
      <c r="B56" s="62"/>
      <c r="C56" s="62"/>
      <c r="D56" s="62"/>
      <c r="E56" s="62"/>
      <c r="F56" s="64">
        <v>0.28000000000000003</v>
      </c>
      <c r="G56" s="77">
        <v>0.4</v>
      </c>
      <c r="H56" s="63">
        <v>74.646540641784597</v>
      </c>
      <c r="I56" s="63">
        <v>5.1737149925414902E-3</v>
      </c>
      <c r="J56" s="63">
        <v>2.9790765696621001E-2</v>
      </c>
      <c r="K56" s="79">
        <f t="shared" si="2"/>
        <v>1.4285714285714286</v>
      </c>
      <c r="L56" s="99"/>
      <c r="M56" s="99"/>
      <c r="V56" s="62"/>
      <c r="W56" s="62"/>
      <c r="X56" s="62"/>
      <c r="Y56" s="62"/>
      <c r="Z56" s="83">
        <v>0.36199999999999999</v>
      </c>
      <c r="AA56" s="62">
        <v>0.44</v>
      </c>
      <c r="AB56" s="63">
        <v>114.863227367401</v>
      </c>
      <c r="AC56" s="63">
        <v>4.74320108458308E-3</v>
      </c>
      <c r="AD56" s="63">
        <v>3.20707667335225E-2</v>
      </c>
      <c r="AE56" s="79">
        <f t="shared" si="0"/>
        <v>1.2154696132596685</v>
      </c>
      <c r="AF56" s="99"/>
      <c r="AG56" s="99"/>
      <c r="AH56" t="str">
        <f t="shared" si="1"/>
        <v/>
      </c>
    </row>
    <row r="57" spans="2:34" x14ac:dyDescent="0.35">
      <c r="B57" s="62"/>
      <c r="C57" s="62"/>
      <c r="D57" s="62"/>
      <c r="E57" s="62"/>
      <c r="F57" s="64">
        <v>0.28000000000000003</v>
      </c>
      <c r="G57" s="77">
        <v>0.4</v>
      </c>
      <c r="H57" s="63">
        <v>122.705850124359</v>
      </c>
      <c r="I57" s="63">
        <v>3.4093056034586598E-3</v>
      </c>
      <c r="J57" s="63">
        <v>6.8508792685355998E-3</v>
      </c>
      <c r="K57" s="79">
        <f t="shared" si="2"/>
        <v>1.4285714285714286</v>
      </c>
      <c r="L57" s="99"/>
      <c r="M57" s="99"/>
      <c r="V57" s="62"/>
      <c r="W57" s="62"/>
      <c r="X57" s="62"/>
      <c r="Y57" s="62"/>
      <c r="Z57" s="83">
        <v>0.36199999999999999</v>
      </c>
      <c r="AA57" s="62">
        <v>0.44</v>
      </c>
      <c r="AB57" s="63">
        <v>113.29885625839199</v>
      </c>
      <c r="AC57" s="63">
        <v>6.1561862043902696E-3</v>
      </c>
      <c r="AD57" s="63">
        <v>2.4941171168878899E-2</v>
      </c>
      <c r="AE57" s="79">
        <f t="shared" si="0"/>
        <v>1.2154696132596685</v>
      </c>
      <c r="AF57" s="99"/>
      <c r="AG57" s="99"/>
      <c r="AH57" t="str">
        <f t="shared" si="1"/>
        <v/>
      </c>
    </row>
    <row r="58" spans="2:34" x14ac:dyDescent="0.35">
      <c r="B58" s="62"/>
      <c r="C58" s="62"/>
      <c r="D58" s="62"/>
      <c r="E58" s="62"/>
      <c r="F58" s="64">
        <v>0.28000000000000003</v>
      </c>
      <c r="G58" s="77">
        <v>0.4</v>
      </c>
      <c r="H58" s="63">
        <v>99.828910827636705</v>
      </c>
      <c r="I58" s="63">
        <v>5.2639554755669398E-3</v>
      </c>
      <c r="J58" s="63">
        <v>1.46668852573115E-2</v>
      </c>
      <c r="K58" s="79">
        <f t="shared" si="2"/>
        <v>1.4285714285714286</v>
      </c>
      <c r="L58" s="99"/>
      <c r="M58" s="99"/>
      <c r="V58" s="62"/>
      <c r="W58" s="62"/>
      <c r="X58" s="62"/>
      <c r="Y58" s="62"/>
      <c r="Z58" s="83">
        <v>0.36199999999999999</v>
      </c>
      <c r="AA58" s="62">
        <v>0.48</v>
      </c>
      <c r="AB58" s="63">
        <v>98.969792366027804</v>
      </c>
      <c r="AC58" s="63">
        <v>2.36181210798736E-2</v>
      </c>
      <c r="AD58" s="63">
        <v>0.12089807564069199</v>
      </c>
      <c r="AE58" s="79">
        <f t="shared" si="0"/>
        <v>1.3259668508287292</v>
      </c>
      <c r="AF58" s="99">
        <f>AVERAGE(AB58:AB61)</f>
        <v>99.24600327014916</v>
      </c>
      <c r="AG58" s="99">
        <f>AVERAGE(AC58:AC61)</f>
        <v>2.2677278363206457E-2</v>
      </c>
      <c r="AH58">
        <f t="shared" si="1"/>
        <v>1.3259668508287292</v>
      </c>
    </row>
    <row r="59" spans="2:34" x14ac:dyDescent="0.35">
      <c r="B59" s="62"/>
      <c r="C59" s="62"/>
      <c r="D59" s="62"/>
      <c r="E59" s="62"/>
      <c r="F59" s="64">
        <v>0.28000000000000003</v>
      </c>
      <c r="G59" s="77">
        <v>0.4</v>
      </c>
      <c r="H59" s="63">
        <v>97.016003608703599</v>
      </c>
      <c r="I59" s="63">
        <v>4.3823592274425099E-3</v>
      </c>
      <c r="J59" s="63">
        <v>3.3475723882773901E-2</v>
      </c>
      <c r="K59" s="79">
        <f t="shared" si="2"/>
        <v>1.4285714285714286</v>
      </c>
      <c r="L59" s="99"/>
      <c r="M59" s="99"/>
      <c r="V59" s="62"/>
      <c r="W59" s="62"/>
      <c r="X59" s="62"/>
      <c r="Y59" s="62"/>
      <c r="Z59" s="83">
        <v>0.36199999999999999</v>
      </c>
      <c r="AA59" s="62">
        <v>0.48</v>
      </c>
      <c r="AB59" s="63">
        <v>118.32376432418801</v>
      </c>
      <c r="AC59" s="63">
        <v>5.4791331961014898E-2</v>
      </c>
      <c r="AD59" s="63">
        <v>0.23724762646089001</v>
      </c>
      <c r="AE59" s="79">
        <f t="shared" si="0"/>
        <v>1.3259668508287292</v>
      </c>
      <c r="AF59" s="99"/>
      <c r="AG59" s="99"/>
      <c r="AH59" t="str">
        <f t="shared" si="1"/>
        <v/>
      </c>
    </row>
    <row r="60" spans="2:34" x14ac:dyDescent="0.35">
      <c r="B60" s="62"/>
      <c r="C60" s="62"/>
      <c r="D60" s="62"/>
      <c r="E60" s="62"/>
      <c r="F60" s="64">
        <v>0.28000000000000003</v>
      </c>
      <c r="G60" s="77">
        <v>0.42</v>
      </c>
      <c r="H60" s="63">
        <v>104.453422784805</v>
      </c>
      <c r="I60" s="63">
        <v>1.94743680672472E-2</v>
      </c>
      <c r="J60" s="63">
        <v>0.13654897608147601</v>
      </c>
      <c r="K60" s="79">
        <f t="shared" si="2"/>
        <v>1.4999999999999998</v>
      </c>
      <c r="L60" s="99">
        <f>AVERAGE(H60:H64)</f>
        <v>111.84773588180501</v>
      </c>
      <c r="M60" s="99">
        <f>AVERAGE(I60:I64)</f>
        <v>9.9211384739153613E-3</v>
      </c>
      <c r="V60" s="62"/>
      <c r="W60" s="62"/>
      <c r="X60" s="62"/>
      <c r="Y60" s="62"/>
      <c r="Z60" s="83">
        <v>0.36199999999999999</v>
      </c>
      <c r="AA60" s="62">
        <v>0.48</v>
      </c>
      <c r="AB60" s="63">
        <v>80.761022806167603</v>
      </c>
      <c r="AC60" s="63">
        <v>4.7363086083753699E-3</v>
      </c>
      <c r="AD60" s="63">
        <v>1.9206594722539699E-2</v>
      </c>
      <c r="AE60" s="79">
        <f t="shared" si="0"/>
        <v>1.3259668508287292</v>
      </c>
      <c r="AF60" s="99"/>
      <c r="AG60" s="99"/>
      <c r="AH60" t="str">
        <f t="shared" si="1"/>
        <v/>
      </c>
    </row>
    <row r="61" spans="2:34" x14ac:dyDescent="0.35">
      <c r="B61" s="62"/>
      <c r="C61" s="62"/>
      <c r="D61" s="62"/>
      <c r="E61" s="62"/>
      <c r="F61" s="64">
        <v>0.28000000000000003</v>
      </c>
      <c r="G61" s="77">
        <v>0.42</v>
      </c>
      <c r="H61" s="63">
        <v>105.617467164993</v>
      </c>
      <c r="I61" s="63">
        <v>6.4014191702002499E-3</v>
      </c>
      <c r="J61" s="63">
        <v>2.0266356805060001E-2</v>
      </c>
      <c r="K61" s="79">
        <f t="shared" si="2"/>
        <v>1.4999999999999998</v>
      </c>
      <c r="L61" s="99"/>
      <c r="M61" s="99"/>
      <c r="V61" s="62"/>
      <c r="W61" s="62"/>
      <c r="X61" s="62"/>
      <c r="Y61" s="62"/>
      <c r="Z61" s="83">
        <v>0.36199999999999999</v>
      </c>
      <c r="AA61" s="62">
        <v>0.48</v>
      </c>
      <c r="AB61" s="63">
        <v>98.9294335842132</v>
      </c>
      <c r="AC61" s="63">
        <v>7.5633518035619499E-3</v>
      </c>
      <c r="AD61" s="63">
        <v>3.7750441802116501E-2</v>
      </c>
      <c r="AE61" s="79">
        <f t="shared" si="0"/>
        <v>1.3259668508287292</v>
      </c>
      <c r="AF61" s="99"/>
      <c r="AG61" s="99"/>
      <c r="AH61" t="str">
        <f t="shared" si="1"/>
        <v/>
      </c>
    </row>
    <row r="62" spans="2:34" x14ac:dyDescent="0.35">
      <c r="B62" s="62"/>
      <c r="C62" s="62"/>
      <c r="D62" s="62"/>
      <c r="E62" s="62"/>
      <c r="F62" s="64">
        <v>0.28000000000000003</v>
      </c>
      <c r="G62" s="77">
        <v>0.42</v>
      </c>
      <c r="H62" s="63">
        <v>117.21054267883299</v>
      </c>
      <c r="I62" s="63">
        <v>6.0065589947340299E-3</v>
      </c>
      <c r="J62" s="63">
        <v>1.34645461299325E-2</v>
      </c>
      <c r="K62" s="79">
        <f t="shared" si="2"/>
        <v>1.4999999999999998</v>
      </c>
      <c r="L62" s="99"/>
      <c r="M62" s="99"/>
      <c r="V62" s="62"/>
      <c r="W62" s="62"/>
      <c r="X62" s="62"/>
      <c r="Y62" s="62"/>
      <c r="Z62" s="83">
        <v>0.36199999999999999</v>
      </c>
      <c r="AA62" s="62">
        <v>0.55000000000000004</v>
      </c>
      <c r="AB62" s="63">
        <v>120.504861354827</v>
      </c>
      <c r="AC62" s="63">
        <v>1.01593274654123E-2</v>
      </c>
      <c r="AD62" s="63">
        <v>6.1524705549548898E-2</v>
      </c>
      <c r="AE62" s="79">
        <f t="shared" si="0"/>
        <v>1.5193370165745859</v>
      </c>
      <c r="AF62" s="99">
        <f>AVERAGE(AB62:AB65)</f>
        <v>112.343132436275</v>
      </c>
      <c r="AG62" s="99">
        <f>AVERAGE(AC62:AC65)</f>
        <v>9.2251482218539092E-3</v>
      </c>
      <c r="AH62">
        <f t="shared" si="1"/>
        <v>1.5193370165745859</v>
      </c>
    </row>
    <row r="63" spans="2:34" x14ac:dyDescent="0.35">
      <c r="B63" s="62"/>
      <c r="C63" s="62"/>
      <c r="D63" s="62"/>
      <c r="E63" s="62"/>
      <c r="F63" s="64">
        <v>0.28000000000000003</v>
      </c>
      <c r="G63" s="77">
        <v>0.42</v>
      </c>
      <c r="H63" s="63">
        <v>115.208547115325</v>
      </c>
      <c r="I63" s="63">
        <v>5.8263717179189304E-3</v>
      </c>
      <c r="J63" s="63">
        <v>2.38024236007306E-2</v>
      </c>
      <c r="K63" s="79">
        <f t="shared" si="2"/>
        <v>1.4999999999999998</v>
      </c>
      <c r="L63" s="99"/>
      <c r="M63" s="99"/>
      <c r="V63" s="62"/>
      <c r="W63" s="62"/>
      <c r="X63" s="62"/>
      <c r="Y63" s="62"/>
      <c r="Z63" s="83">
        <v>0.36199999999999999</v>
      </c>
      <c r="AA63" s="62">
        <v>0.55000000000000004</v>
      </c>
      <c r="AB63" s="63">
        <v>111.415489912033</v>
      </c>
      <c r="AC63" s="63">
        <v>2.5318241862883899E-3</v>
      </c>
      <c r="AD63" s="63">
        <v>8.3007795809583399E-3</v>
      </c>
      <c r="AE63" s="79">
        <f t="shared" si="0"/>
        <v>1.5193370165745859</v>
      </c>
      <c r="AF63" s="99"/>
      <c r="AG63" s="99"/>
      <c r="AH63" t="str">
        <f t="shared" si="1"/>
        <v/>
      </c>
    </row>
    <row r="64" spans="2:34" x14ac:dyDescent="0.35">
      <c r="B64" s="62"/>
      <c r="C64" s="62"/>
      <c r="D64" s="62"/>
      <c r="E64" s="62"/>
      <c r="F64" s="64">
        <v>0.28000000000000003</v>
      </c>
      <c r="G64" s="77">
        <v>0.42</v>
      </c>
      <c r="H64" s="63">
        <v>116.748699665069</v>
      </c>
      <c r="I64" s="63">
        <v>1.1896974419476399E-2</v>
      </c>
      <c r="J64" s="63">
        <v>4.2836475215734499E-2</v>
      </c>
      <c r="K64" s="79">
        <f t="shared" si="2"/>
        <v>1.4999999999999998</v>
      </c>
      <c r="L64" s="99"/>
      <c r="M64" s="99"/>
      <c r="V64" s="62"/>
      <c r="W64" s="62"/>
      <c r="X64" s="62"/>
      <c r="Y64" s="62"/>
      <c r="Z64" s="83">
        <v>0.36199999999999999</v>
      </c>
      <c r="AA64" s="62">
        <v>0.55000000000000004</v>
      </c>
      <c r="AB64" s="63">
        <v>115.07936143875099</v>
      </c>
      <c r="AC64" s="63">
        <v>1.43237431074079E-2</v>
      </c>
      <c r="AD64" s="63">
        <v>6.8794459252315907E-2</v>
      </c>
      <c r="AE64" s="79">
        <f t="shared" si="0"/>
        <v>1.5193370165745859</v>
      </c>
      <c r="AF64" s="99"/>
      <c r="AG64" s="99"/>
      <c r="AH64" t="str">
        <f t="shared" si="1"/>
        <v/>
      </c>
    </row>
    <row r="65" spans="2:34" x14ac:dyDescent="0.35">
      <c r="B65" s="62"/>
      <c r="C65" s="62"/>
      <c r="D65" s="62"/>
      <c r="E65" s="62"/>
      <c r="F65" s="64">
        <v>0.28000000000000003</v>
      </c>
      <c r="G65" s="77">
        <v>0.45</v>
      </c>
      <c r="H65" s="63">
        <v>105.059230089187</v>
      </c>
      <c r="I65" s="63">
        <v>7.1855590930655104E-3</v>
      </c>
      <c r="J65" s="63">
        <v>1.65269177187813E-2</v>
      </c>
      <c r="K65" s="79">
        <f t="shared" si="2"/>
        <v>1.607142857142857</v>
      </c>
      <c r="L65" s="99">
        <f>AVERAGE(H65:H69)</f>
        <v>93.668633460998322</v>
      </c>
      <c r="M65" s="99">
        <f>AVERAGE(I65:I69)</f>
        <v>6.3858494136090653E-3</v>
      </c>
      <c r="V65" s="62"/>
      <c r="W65" s="62"/>
      <c r="X65" s="62"/>
      <c r="Y65" s="62"/>
      <c r="Z65" s="83">
        <v>0.36199999999999999</v>
      </c>
      <c r="AA65" s="62">
        <v>0.55000000000000004</v>
      </c>
      <c r="AB65" s="63">
        <v>102.37281703948899</v>
      </c>
      <c r="AC65" s="63">
        <v>9.8856981283070508E-3</v>
      </c>
      <c r="AD65" s="63">
        <v>2.15383480988094E-2</v>
      </c>
      <c r="AE65" s="79">
        <f t="shared" si="0"/>
        <v>1.5193370165745859</v>
      </c>
      <c r="AF65" s="99"/>
      <c r="AG65" s="99"/>
      <c r="AH65" t="str">
        <f t="shared" si="1"/>
        <v/>
      </c>
    </row>
    <row r="66" spans="2:34" x14ac:dyDescent="0.35">
      <c r="B66" s="62"/>
      <c r="C66" s="62"/>
      <c r="D66" s="62"/>
      <c r="E66" s="62"/>
      <c r="F66" s="64">
        <v>0.28000000000000003</v>
      </c>
      <c r="G66" s="77">
        <v>0.45</v>
      </c>
      <c r="H66" s="63">
        <v>86.425096035003605</v>
      </c>
      <c r="I66" s="63">
        <v>1.0361173824533901E-2</v>
      </c>
      <c r="J66" s="63">
        <v>3.3648962829885699E-2</v>
      </c>
      <c r="K66" s="79">
        <f t="shared" si="2"/>
        <v>1.607142857142857</v>
      </c>
      <c r="L66" s="99"/>
      <c r="M66" s="99"/>
      <c r="V66" s="62"/>
      <c r="W66" s="62"/>
      <c r="X66" s="62"/>
      <c r="Y66" s="62"/>
      <c r="Z66" s="83">
        <v>0.36199999999999999</v>
      </c>
      <c r="AA66" s="62">
        <v>0.6</v>
      </c>
      <c r="AB66" s="63">
        <v>129.294627904891</v>
      </c>
      <c r="AC66" s="63">
        <v>1.0481390058135901E-2</v>
      </c>
      <c r="AD66" s="63">
        <v>6.4077363583498095E-2</v>
      </c>
      <c r="AE66" s="79">
        <f t="shared" si="0"/>
        <v>1.6574585635359116</v>
      </c>
      <c r="AF66" s="99">
        <f>AVERAGE(AB66:AB69)</f>
        <v>146.47967135906151</v>
      </c>
      <c r="AG66" s="99">
        <f>AVERAGE(AC66:AC69)</f>
        <v>2.1524148150888527E-2</v>
      </c>
      <c r="AH66">
        <f t="shared" si="1"/>
        <v>1.6574585635359116</v>
      </c>
    </row>
    <row r="67" spans="2:34" x14ac:dyDescent="0.35">
      <c r="B67" s="62"/>
      <c r="C67" s="62"/>
      <c r="D67" s="62"/>
      <c r="E67" s="62"/>
      <c r="F67" s="64">
        <v>0.28000000000000003</v>
      </c>
      <c r="G67" s="77">
        <v>0.45</v>
      </c>
      <c r="H67" s="63">
        <v>71.8324809074401</v>
      </c>
      <c r="I67" s="63">
        <v>3.9744737600203601E-3</v>
      </c>
      <c r="J67" s="63">
        <v>1.0904834071923501E-2</v>
      </c>
      <c r="K67" s="79">
        <f t="shared" si="2"/>
        <v>1.607142857142857</v>
      </c>
      <c r="L67" s="99"/>
      <c r="M67" s="99"/>
      <c r="V67" s="62"/>
      <c r="W67" s="62"/>
      <c r="X67" s="62"/>
      <c r="Y67" s="62"/>
      <c r="Z67" s="83">
        <v>0.36199999999999999</v>
      </c>
      <c r="AA67" s="62">
        <v>0.6</v>
      </c>
      <c r="AB67" s="63">
        <v>159.553869962692</v>
      </c>
      <c r="AC67" s="63">
        <v>3.8684400391223498E-3</v>
      </c>
      <c r="AD67" s="63">
        <v>8.5773656135751108E-3</v>
      </c>
      <c r="AE67" s="79">
        <f t="shared" si="0"/>
        <v>1.6574585635359116</v>
      </c>
      <c r="AF67" s="99"/>
      <c r="AG67" s="99"/>
      <c r="AH67" t="str">
        <f t="shared" si="1"/>
        <v/>
      </c>
    </row>
    <row r="68" spans="2:34" x14ac:dyDescent="0.35">
      <c r="B68" s="62"/>
      <c r="C68" s="62"/>
      <c r="D68" s="62"/>
      <c r="E68" s="62"/>
      <c r="F68" s="64">
        <v>0.28000000000000003</v>
      </c>
      <c r="G68" s="77">
        <v>0.45</v>
      </c>
      <c r="H68" s="63">
        <v>90.009540796279893</v>
      </c>
      <c r="I68" s="63">
        <v>5.5001255504037901E-3</v>
      </c>
      <c r="J68" s="63">
        <v>1.09423850275998E-2</v>
      </c>
      <c r="K68" s="79">
        <f t="shared" si="2"/>
        <v>1.607142857142857</v>
      </c>
      <c r="L68" s="99"/>
      <c r="M68" s="99"/>
      <c r="V68" s="62"/>
      <c r="W68" s="62"/>
      <c r="X68" s="62"/>
      <c r="Y68" s="62"/>
      <c r="Z68" s="83">
        <v>0.36199999999999999</v>
      </c>
      <c r="AA68" s="62">
        <v>0.6</v>
      </c>
      <c r="AB68" s="63">
        <v>148.57301068305901</v>
      </c>
      <c r="AC68" s="63">
        <v>6.8791711915234102E-2</v>
      </c>
      <c r="AD68" s="63">
        <v>0.29516946873171701</v>
      </c>
      <c r="AE68" s="79">
        <f t="shared" si="0"/>
        <v>1.6574585635359116</v>
      </c>
      <c r="AF68" s="99"/>
      <c r="AG68" s="99"/>
      <c r="AH68" t="str">
        <f t="shared" si="1"/>
        <v/>
      </c>
    </row>
    <row r="69" spans="2:34" x14ac:dyDescent="0.35">
      <c r="B69" s="62"/>
      <c r="C69" s="62"/>
      <c r="D69" s="62"/>
      <c r="E69" s="62"/>
      <c r="F69" s="64">
        <v>0.28000000000000003</v>
      </c>
      <c r="G69" s="77">
        <v>0.45</v>
      </c>
      <c r="H69" s="63">
        <v>115.016819477081</v>
      </c>
      <c r="I69" s="63">
        <v>4.9079148400217598E-3</v>
      </c>
      <c r="J69" s="63">
        <v>1.3522570520654999E-2</v>
      </c>
      <c r="K69" s="79">
        <f t="shared" si="2"/>
        <v>1.607142857142857</v>
      </c>
      <c r="L69" s="99"/>
      <c r="M69" s="99"/>
      <c r="V69" s="62"/>
      <c r="W69" s="62"/>
      <c r="X69" s="62"/>
      <c r="Y69" s="62"/>
      <c r="Z69" s="83">
        <v>0.36199999999999999</v>
      </c>
      <c r="AA69" s="62">
        <v>0.6</v>
      </c>
      <c r="AB69" s="63">
        <v>148.49717688560401</v>
      </c>
      <c r="AC69" s="63">
        <v>2.9550505910617602E-3</v>
      </c>
      <c r="AD69" s="63">
        <v>1.36168188237585E-2</v>
      </c>
      <c r="AE69" s="79">
        <f t="shared" si="0"/>
        <v>1.6574585635359116</v>
      </c>
      <c r="AF69" s="99"/>
      <c r="AG69" s="99"/>
      <c r="AH69" t="str">
        <f t="shared" si="1"/>
        <v/>
      </c>
    </row>
    <row r="70" spans="2:34" x14ac:dyDescent="0.35">
      <c r="B70" s="62"/>
      <c r="C70" s="62"/>
      <c r="D70" s="62"/>
      <c r="E70" s="62"/>
      <c r="F70" s="64">
        <v>0.28000000000000003</v>
      </c>
      <c r="G70" s="77">
        <v>0.5</v>
      </c>
      <c r="H70" s="63">
        <v>97.844920396804795</v>
      </c>
      <c r="I70" s="63">
        <v>6.7650491763014001E-3</v>
      </c>
      <c r="J70" s="63">
        <v>2.9627006315396699E-2</v>
      </c>
      <c r="K70" s="79">
        <f t="shared" si="2"/>
        <v>1.7857142857142856</v>
      </c>
      <c r="L70" s="99">
        <f>AVERAGE(H70:H74)</f>
        <v>93.739301776885924</v>
      </c>
      <c r="M70" s="99">
        <f>AVERAGE(I70:I74)</f>
        <v>8.0817945689056394E-3</v>
      </c>
      <c r="V70" s="62"/>
      <c r="W70" s="62"/>
      <c r="X70" s="62"/>
      <c r="Y70" s="62"/>
      <c r="Z70" s="83">
        <v>0.36199999999999999</v>
      </c>
      <c r="AA70" s="62">
        <v>0.7</v>
      </c>
      <c r="AB70" s="63">
        <v>183.958043098449</v>
      </c>
      <c r="AC70" s="63">
        <v>8.5839343279798998E-3</v>
      </c>
      <c r="AD70" s="63">
        <v>3.74029342982325E-2</v>
      </c>
      <c r="AE70" s="79">
        <f t="shared" si="0"/>
        <v>1.9337016574585635</v>
      </c>
      <c r="AF70" s="99">
        <f>AVERAGE(AB70:AB73)</f>
        <v>173.52430564165047</v>
      </c>
      <c r="AG70" s="99">
        <f>AVERAGE(AC70:AC73)</f>
        <v>6.8383986705942996E-3</v>
      </c>
      <c r="AH70">
        <f t="shared" si="1"/>
        <v>1.9337016574585635</v>
      </c>
    </row>
    <row r="71" spans="2:34" x14ac:dyDescent="0.35">
      <c r="B71" s="62"/>
      <c r="C71" s="62"/>
      <c r="D71" s="62"/>
      <c r="E71" s="62"/>
      <c r="F71" s="64">
        <v>0.28000000000000003</v>
      </c>
      <c r="G71" s="77">
        <v>0.5</v>
      </c>
      <c r="H71" s="63">
        <v>83.492730855941701</v>
      </c>
      <c r="I71" s="63">
        <v>5.6316398985410297E-3</v>
      </c>
      <c r="J71" s="63">
        <v>3.5722208262667601E-2</v>
      </c>
      <c r="K71" s="79">
        <f t="shared" si="2"/>
        <v>1.7857142857142856</v>
      </c>
      <c r="L71" s="99"/>
      <c r="M71" s="99"/>
      <c r="V71" s="62"/>
      <c r="W71" s="62"/>
      <c r="X71" s="62"/>
      <c r="Y71" s="62"/>
      <c r="Z71" s="83">
        <v>0.36199999999999999</v>
      </c>
      <c r="AA71" s="62">
        <v>0.7</v>
      </c>
      <c r="AB71" s="63">
        <v>164.96431779861399</v>
      </c>
      <c r="AC71" s="63">
        <v>7.2678593893283697E-3</v>
      </c>
      <c r="AD71" s="63">
        <v>2.2003751507856599E-2</v>
      </c>
      <c r="AE71" s="79">
        <f t="shared" si="0"/>
        <v>1.9337016574585635</v>
      </c>
      <c r="AF71" s="99"/>
      <c r="AG71" s="99"/>
      <c r="AH71" t="str">
        <f t="shared" si="1"/>
        <v/>
      </c>
    </row>
    <row r="72" spans="2:34" x14ac:dyDescent="0.35">
      <c r="B72" s="62"/>
      <c r="C72" s="62"/>
      <c r="D72" s="62"/>
      <c r="E72" s="62"/>
      <c r="F72" s="64">
        <v>0.28000000000000003</v>
      </c>
      <c r="G72" s="77">
        <v>0.5</v>
      </c>
      <c r="H72" s="63">
        <v>88.755849123001099</v>
      </c>
      <c r="I72" s="63">
        <v>7.2827855142103704E-3</v>
      </c>
      <c r="J72" s="63">
        <v>3.0291921656369802E-2</v>
      </c>
      <c r="K72" s="79">
        <f t="shared" si="2"/>
        <v>1.7857142857142856</v>
      </c>
      <c r="L72" s="99"/>
      <c r="M72" s="99"/>
      <c r="V72" s="62"/>
      <c r="W72" s="62"/>
      <c r="X72" s="62"/>
      <c r="Y72" s="62"/>
      <c r="Z72" s="83">
        <v>0.36199999999999999</v>
      </c>
      <c r="AA72" s="62">
        <v>0.7</v>
      </c>
      <c r="AB72" s="63">
        <v>177.68073272705001</v>
      </c>
      <c r="AC72" s="63">
        <v>5.8464189910479797E-3</v>
      </c>
      <c r="AD72" s="63">
        <v>2.7069227745092801E-2</v>
      </c>
      <c r="AE72" s="79">
        <f t="shared" si="0"/>
        <v>1.9337016574585635</v>
      </c>
      <c r="AF72" s="99"/>
      <c r="AG72" s="99"/>
      <c r="AH72" t="str">
        <f t="shared" si="1"/>
        <v/>
      </c>
    </row>
    <row r="73" spans="2:34" x14ac:dyDescent="0.35">
      <c r="B73" s="62"/>
      <c r="C73" s="62"/>
      <c r="D73" s="62"/>
      <c r="E73" s="62"/>
      <c r="F73" s="64">
        <v>0.28000000000000003</v>
      </c>
      <c r="G73" s="77">
        <v>0.5</v>
      </c>
      <c r="H73" s="63">
        <v>106.537467241287</v>
      </c>
      <c r="I73" s="63">
        <v>1.15254549055064E-2</v>
      </c>
      <c r="J73" s="63">
        <v>4.6932180602941298E-2</v>
      </c>
      <c r="K73" s="79">
        <f t="shared" si="2"/>
        <v>1.7857142857142856</v>
      </c>
      <c r="L73" s="99"/>
      <c r="M73" s="99"/>
      <c r="V73" s="62"/>
      <c r="W73" s="62"/>
      <c r="X73" s="62"/>
      <c r="Y73" s="62"/>
      <c r="Z73" s="83">
        <v>0.36199999999999999</v>
      </c>
      <c r="AA73" s="62">
        <v>0.7</v>
      </c>
      <c r="AB73" s="63">
        <v>167.494128942489</v>
      </c>
      <c r="AC73" s="63">
        <v>5.65538197402095E-3</v>
      </c>
      <c r="AD73" s="63">
        <v>2.3130098959718098E-2</v>
      </c>
      <c r="AE73" s="79">
        <f t="shared" si="0"/>
        <v>1.9337016574585635</v>
      </c>
      <c r="AF73" s="99"/>
      <c r="AG73" s="99"/>
    </row>
    <row r="74" spans="2:34" x14ac:dyDescent="0.35">
      <c r="B74" s="62"/>
      <c r="C74" s="62"/>
      <c r="D74" s="62"/>
      <c r="E74" s="62"/>
      <c r="F74" s="64">
        <v>0.28000000000000003</v>
      </c>
      <c r="G74" s="77">
        <v>0.5</v>
      </c>
      <c r="H74" s="63">
        <v>92.065541267395005</v>
      </c>
      <c r="I74" s="63">
        <v>9.2040433499690003E-3</v>
      </c>
      <c r="J74" s="63">
        <v>4.3439896913383999E-2</v>
      </c>
      <c r="K74" s="79">
        <f t="shared" si="2"/>
        <v>1.7857142857142856</v>
      </c>
      <c r="L74" s="99"/>
      <c r="M74" s="99"/>
      <c r="V74" s="62"/>
      <c r="W74" s="62"/>
      <c r="X74" s="62"/>
      <c r="Y74" s="62"/>
      <c r="Z74" s="62"/>
      <c r="AA74" s="62"/>
      <c r="AB74" s="63"/>
      <c r="AC74" s="63"/>
      <c r="AD74" s="63"/>
      <c r="AE74" s="63"/>
      <c r="AF74" s="99"/>
      <c r="AG74" s="99"/>
    </row>
    <row r="75" spans="2:34" x14ac:dyDescent="0.35">
      <c r="B75" s="62"/>
      <c r="C75" s="62"/>
      <c r="D75" s="62"/>
      <c r="E75" s="62"/>
      <c r="F75" s="64">
        <v>0.28000000000000003</v>
      </c>
      <c r="G75" s="77">
        <v>0.6</v>
      </c>
      <c r="H75" s="63">
        <v>104.886251211166</v>
      </c>
      <c r="I75" s="63">
        <v>3.3213371776361E-3</v>
      </c>
      <c r="J75" s="63">
        <v>1.1289861443343799E-2</v>
      </c>
      <c r="K75" s="79">
        <f t="shared" si="2"/>
        <v>2.1428571428571428</v>
      </c>
      <c r="L75" s="99">
        <f>AVERAGE(H75:H76)</f>
        <v>109.898081064224</v>
      </c>
      <c r="M75" s="99">
        <f>AVERAGE(I75:I76)</f>
        <v>7.4336296542579002E-3</v>
      </c>
      <c r="V75" s="62"/>
      <c r="W75" s="62"/>
      <c r="X75" s="62"/>
      <c r="Y75" s="62"/>
      <c r="Z75" s="62"/>
      <c r="AA75" s="62"/>
      <c r="AB75" s="63"/>
      <c r="AC75" s="63"/>
      <c r="AD75" s="63"/>
      <c r="AE75" s="63"/>
      <c r="AF75" s="99"/>
      <c r="AG75" s="99"/>
    </row>
    <row r="76" spans="2:34" x14ac:dyDescent="0.35">
      <c r="B76" s="62"/>
      <c r="C76" s="62"/>
      <c r="D76" s="62"/>
      <c r="E76" s="62"/>
      <c r="F76" s="64">
        <v>0.28000000000000003</v>
      </c>
      <c r="G76" s="77">
        <v>0.6</v>
      </c>
      <c r="H76" s="63">
        <v>114.90991091728201</v>
      </c>
      <c r="I76" s="63">
        <v>1.15459221308797E-2</v>
      </c>
      <c r="J76" s="63">
        <v>5.6959054627956002E-2</v>
      </c>
      <c r="K76" s="79">
        <f t="shared" si="2"/>
        <v>2.1428571428571428</v>
      </c>
      <c r="L76" s="99"/>
      <c r="M76" s="99"/>
      <c r="V76" s="62"/>
      <c r="W76" s="62"/>
      <c r="X76" s="62"/>
      <c r="Y76" s="62"/>
      <c r="Z76" s="62"/>
      <c r="AA76" s="62"/>
      <c r="AB76" s="63"/>
      <c r="AC76" s="63"/>
      <c r="AD76" s="63"/>
      <c r="AE76" s="63"/>
      <c r="AF76" s="99"/>
      <c r="AG76" s="99"/>
    </row>
    <row r="77" spans="2:34" x14ac:dyDescent="0.35">
      <c r="B77" s="62"/>
      <c r="C77" s="62"/>
      <c r="D77" s="62"/>
      <c r="E77" s="62"/>
      <c r="F77" s="64">
        <v>0.28000000000000003</v>
      </c>
      <c r="G77" s="77">
        <v>0.7</v>
      </c>
      <c r="H77" s="63">
        <v>108.18661499023401</v>
      </c>
      <c r="I77" s="63">
        <v>8.9963266200469794E-2</v>
      </c>
      <c r="J77" s="63">
        <v>0.29457176609483199</v>
      </c>
      <c r="K77" s="79">
        <f t="shared" si="2"/>
        <v>2.4999999999999996</v>
      </c>
      <c r="L77" s="99">
        <f>AVERAGE(H77:H78)</f>
        <v>104.59427654743151</v>
      </c>
      <c r="M77" s="99">
        <f>AVERAGE(I77:I78)</f>
        <v>9.5414182366526407E-2</v>
      </c>
      <c r="V77" s="62"/>
      <c r="W77" s="62"/>
      <c r="X77" s="62"/>
      <c r="Y77" s="62"/>
      <c r="Z77" s="62"/>
      <c r="AA77" s="62"/>
      <c r="AB77" s="63"/>
      <c r="AC77" s="63"/>
      <c r="AD77" s="63"/>
      <c r="AE77" s="63"/>
      <c r="AF77" s="99"/>
      <c r="AG77" s="99"/>
    </row>
    <row r="78" spans="2:34" ht="15" thickBot="1" x14ac:dyDescent="0.4">
      <c r="B78" s="87"/>
      <c r="C78" s="87"/>
      <c r="D78" s="87"/>
      <c r="E78" s="87"/>
      <c r="F78" s="88">
        <v>0.28000000000000003</v>
      </c>
      <c r="G78" s="89">
        <v>0.7</v>
      </c>
      <c r="H78" s="90">
        <v>101.00193810462901</v>
      </c>
      <c r="I78" s="90">
        <v>0.10086509853258301</v>
      </c>
      <c r="J78" s="90">
        <v>0.34062486267817699</v>
      </c>
      <c r="K78" s="91">
        <f t="shared" si="2"/>
        <v>2.4999999999999996</v>
      </c>
      <c r="L78" s="100"/>
      <c r="M78" s="100"/>
      <c r="V78" s="62"/>
      <c r="W78" s="62"/>
      <c r="X78" s="62"/>
      <c r="Y78" s="62"/>
      <c r="Z78" s="62"/>
      <c r="AA78" s="62"/>
      <c r="AB78" s="63"/>
      <c r="AC78" s="63"/>
      <c r="AD78" s="63"/>
      <c r="AE78" s="63"/>
      <c r="AF78" s="99"/>
      <c r="AG78" s="99"/>
    </row>
    <row r="79" spans="2:34" x14ac:dyDescent="0.35">
      <c r="B79" s="83" t="s">
        <v>137</v>
      </c>
      <c r="C79" s="83">
        <v>1000</v>
      </c>
      <c r="D79" s="83">
        <v>0.1</v>
      </c>
      <c r="E79" s="83">
        <v>0.4</v>
      </c>
      <c r="F79" s="83">
        <v>0.28000000000000003</v>
      </c>
      <c r="G79" s="84">
        <v>0.28000000000000003</v>
      </c>
      <c r="H79" s="85">
        <v>57.973000288009601</v>
      </c>
      <c r="I79" s="85">
        <v>2.1609350605284801E-2</v>
      </c>
      <c r="J79" s="85">
        <v>0.12400501697609</v>
      </c>
      <c r="K79" s="94">
        <f t="shared" si="2"/>
        <v>1</v>
      </c>
      <c r="L79" s="101">
        <f>AVERAGE(H79:H81)</f>
        <v>56.571527640024762</v>
      </c>
      <c r="M79" s="101">
        <f>AVERAGE(I79:I81)</f>
        <v>1.2106825378077149E-2</v>
      </c>
      <c r="N79">
        <f>IF(L79=0,"",K79)</f>
        <v>1</v>
      </c>
      <c r="V79" s="62"/>
      <c r="W79" s="62"/>
      <c r="X79" s="62"/>
      <c r="Y79" s="62"/>
      <c r="Z79" s="62"/>
      <c r="AA79" s="62"/>
      <c r="AB79" s="63"/>
      <c r="AC79" s="63"/>
      <c r="AD79" s="63"/>
      <c r="AE79" s="63"/>
      <c r="AF79" s="99"/>
      <c r="AG79" s="99"/>
    </row>
    <row r="80" spans="2:34" x14ac:dyDescent="0.35">
      <c r="B80" s="62"/>
      <c r="C80" s="62"/>
      <c r="D80" s="62"/>
      <c r="E80" s="62"/>
      <c r="F80" s="83">
        <v>0.28000000000000003</v>
      </c>
      <c r="G80" s="77">
        <v>0.28000000000000003</v>
      </c>
      <c r="H80" s="63">
        <v>43.205080032348597</v>
      </c>
      <c r="I80" s="63">
        <v>7.4504455677922698E-3</v>
      </c>
      <c r="J80" s="63">
        <v>6.7712213632090207E-2</v>
      </c>
      <c r="K80" s="79">
        <f t="shared" si="2"/>
        <v>1</v>
      </c>
      <c r="L80" s="99"/>
      <c r="M80" s="99"/>
      <c r="N80" t="str">
        <f t="shared" ref="N80:N143" si="3">IF(L80=0,"",K80)</f>
        <v/>
      </c>
      <c r="V80" s="62"/>
      <c r="W80" s="62"/>
      <c r="X80" s="62"/>
      <c r="Y80" s="62"/>
      <c r="Z80" s="62"/>
      <c r="AA80" s="62"/>
      <c r="AB80" s="63"/>
      <c r="AC80" s="63"/>
      <c r="AD80" s="63"/>
      <c r="AE80" s="63"/>
      <c r="AF80" s="99"/>
      <c r="AG80" s="99"/>
    </row>
    <row r="81" spans="2:33" x14ac:dyDescent="0.35">
      <c r="B81" s="62"/>
      <c r="C81" s="62"/>
      <c r="D81" s="62"/>
      <c r="E81" s="62"/>
      <c r="F81" s="83">
        <v>0.28000000000000003</v>
      </c>
      <c r="G81" s="77">
        <v>0.28000000000000003</v>
      </c>
      <c r="H81" s="63">
        <v>68.536502599716101</v>
      </c>
      <c r="I81" s="63">
        <v>7.26067996115438E-3</v>
      </c>
      <c r="J81" s="63">
        <v>5.2641597889211501E-2</v>
      </c>
      <c r="K81" s="79">
        <f t="shared" si="2"/>
        <v>1</v>
      </c>
      <c r="L81" s="99"/>
      <c r="M81" s="99"/>
      <c r="N81" t="str">
        <f t="shared" si="3"/>
        <v/>
      </c>
      <c r="V81" s="62"/>
      <c r="W81" s="62"/>
      <c r="X81" s="62"/>
      <c r="Y81" s="62"/>
      <c r="Z81" s="62"/>
      <c r="AA81" s="62"/>
      <c r="AB81" s="63"/>
      <c r="AC81" s="63"/>
      <c r="AD81" s="63"/>
      <c r="AE81" s="63"/>
      <c r="AF81" s="99"/>
      <c r="AG81" s="99"/>
    </row>
    <row r="82" spans="2:33" x14ac:dyDescent="0.35">
      <c r="B82" s="62"/>
      <c r="C82" s="62"/>
      <c r="D82" s="62"/>
      <c r="E82" s="62"/>
      <c r="F82" s="83">
        <v>0.28000000000000003</v>
      </c>
      <c r="G82" s="77">
        <v>0.3</v>
      </c>
      <c r="H82" s="63">
        <v>43.4860999584198</v>
      </c>
      <c r="I82" s="63">
        <v>2.2070907515835798E-2</v>
      </c>
      <c r="J82" s="63">
        <v>0.15702194464004199</v>
      </c>
      <c r="K82" s="79">
        <f t="shared" si="2"/>
        <v>1.0714285714285714</v>
      </c>
      <c r="L82" s="99">
        <f>AVERAGE(H82:H84)</f>
        <v>53.653436183929436</v>
      </c>
      <c r="M82" s="99">
        <f>AVERAGE(I82:I84)</f>
        <v>1.8005271944493497E-2</v>
      </c>
      <c r="N82">
        <f t="shared" si="3"/>
        <v>1.0714285714285714</v>
      </c>
      <c r="V82" s="62"/>
      <c r="W82" s="62"/>
      <c r="X82" s="62"/>
      <c r="Y82" s="62"/>
      <c r="Z82" s="62"/>
      <c r="AA82" s="62"/>
      <c r="AB82" s="63"/>
      <c r="AC82" s="63"/>
      <c r="AD82" s="63"/>
      <c r="AE82" s="63"/>
      <c r="AF82" s="99"/>
      <c r="AG82" s="99"/>
    </row>
    <row r="83" spans="2:33" x14ac:dyDescent="0.35">
      <c r="B83" s="62"/>
      <c r="C83" s="62"/>
      <c r="D83" s="62"/>
      <c r="E83" s="62"/>
      <c r="F83" s="83">
        <v>0.28000000000000003</v>
      </c>
      <c r="G83" s="77">
        <v>0.3</v>
      </c>
      <c r="H83" s="63">
        <v>65.5980064868927</v>
      </c>
      <c r="I83" s="63">
        <v>1.0629633622481699E-2</v>
      </c>
      <c r="J83" s="63">
        <v>9.0596235164561903E-2</v>
      </c>
      <c r="K83" s="79">
        <f t="shared" si="2"/>
        <v>1.0714285714285714</v>
      </c>
      <c r="L83" s="99"/>
      <c r="M83" s="99"/>
      <c r="N83" t="str">
        <f t="shared" si="3"/>
        <v/>
      </c>
      <c r="V83" s="62"/>
      <c r="W83" s="62"/>
      <c r="X83" s="62"/>
      <c r="Y83" s="62"/>
      <c r="Z83" s="62"/>
      <c r="AA83" s="62"/>
      <c r="AB83" s="63"/>
      <c r="AC83" s="63"/>
      <c r="AD83" s="63"/>
      <c r="AE83" s="63"/>
      <c r="AF83" s="99"/>
      <c r="AG83" s="99"/>
    </row>
    <row r="84" spans="2:33" x14ac:dyDescent="0.35">
      <c r="B84" s="62"/>
      <c r="C84" s="62"/>
      <c r="D84" s="62"/>
      <c r="E84" s="62"/>
      <c r="F84" s="83">
        <v>0.28000000000000003</v>
      </c>
      <c r="G84" s="77">
        <v>0.3</v>
      </c>
      <c r="H84" s="63">
        <v>51.876202106475802</v>
      </c>
      <c r="I84" s="63">
        <v>2.1315274695162999E-2</v>
      </c>
      <c r="J84" s="63">
        <v>0.14659455516705</v>
      </c>
      <c r="K84" s="79">
        <f t="shared" si="2"/>
        <v>1.0714285714285714</v>
      </c>
      <c r="L84" s="99"/>
      <c r="M84" s="99"/>
      <c r="N84" t="str">
        <f t="shared" si="3"/>
        <v/>
      </c>
      <c r="V84" s="62"/>
      <c r="W84" s="62"/>
      <c r="X84" s="62"/>
      <c r="Y84" s="62"/>
      <c r="Z84" s="62"/>
      <c r="AA84" s="62"/>
      <c r="AB84" s="63"/>
      <c r="AC84" s="63"/>
      <c r="AD84" s="63"/>
      <c r="AE84" s="63"/>
      <c r="AF84" s="99"/>
      <c r="AG84" s="99"/>
    </row>
    <row r="85" spans="2:33" x14ac:dyDescent="0.35">
      <c r="B85" s="62"/>
      <c r="C85" s="62"/>
      <c r="D85" s="62"/>
      <c r="E85" s="62"/>
      <c r="F85" s="83">
        <v>0.28000000000000003</v>
      </c>
      <c r="G85" s="77">
        <v>0.32</v>
      </c>
      <c r="H85" s="63">
        <v>48.124320507049497</v>
      </c>
      <c r="I85" s="63">
        <v>8.1178900089792193E-3</v>
      </c>
      <c r="J85" s="63">
        <v>6.6996865140110898E-2</v>
      </c>
      <c r="K85" s="79">
        <f t="shared" si="2"/>
        <v>1.1428571428571428</v>
      </c>
      <c r="L85" s="99">
        <f>AVERAGE(H85:H87)</f>
        <v>62.162009080251003</v>
      </c>
      <c r="M85" s="99">
        <f>AVERAGE(I85:I87)</f>
        <v>1.5090136776328934E-2</v>
      </c>
      <c r="N85">
        <f t="shared" si="3"/>
        <v>1.1428571428571428</v>
      </c>
      <c r="V85" s="62"/>
      <c r="W85" s="62"/>
      <c r="X85" s="62"/>
      <c r="Y85" s="62"/>
      <c r="Z85" s="62"/>
      <c r="AA85" s="62"/>
      <c r="AB85" s="63"/>
      <c r="AC85" s="63"/>
      <c r="AD85" s="63"/>
      <c r="AE85" s="63"/>
      <c r="AF85" s="99"/>
      <c r="AG85" s="99"/>
    </row>
    <row r="86" spans="2:33" x14ac:dyDescent="0.35">
      <c r="B86" s="62"/>
      <c r="C86" s="62"/>
      <c r="D86" s="62"/>
      <c r="E86" s="62"/>
      <c r="F86" s="83">
        <v>0.28000000000000003</v>
      </c>
      <c r="G86" s="77">
        <v>0.32</v>
      </c>
      <c r="H86" s="63">
        <v>68.569950103759695</v>
      </c>
      <c r="I86" s="63">
        <v>6.33000259124138E-3</v>
      </c>
      <c r="J86" s="63">
        <v>3.3236093191125402E-2</v>
      </c>
      <c r="K86" s="79">
        <f t="shared" si="2"/>
        <v>1.1428571428571428</v>
      </c>
      <c r="L86" s="99"/>
      <c r="M86" s="99"/>
      <c r="N86" t="str">
        <f t="shared" si="3"/>
        <v/>
      </c>
      <c r="V86" s="62"/>
      <c r="W86" s="62"/>
      <c r="X86" s="62"/>
      <c r="Y86" s="62"/>
      <c r="Z86" s="62"/>
      <c r="AA86" s="62"/>
      <c r="AB86" s="63"/>
      <c r="AC86" s="63"/>
      <c r="AD86" s="63"/>
      <c r="AE86" s="63"/>
      <c r="AF86" s="99"/>
      <c r="AG86" s="99"/>
    </row>
    <row r="87" spans="2:33" x14ac:dyDescent="0.35">
      <c r="B87" s="62"/>
      <c r="C87" s="62"/>
      <c r="D87" s="62"/>
      <c r="E87" s="62"/>
      <c r="F87" s="83">
        <v>0.28000000000000003</v>
      </c>
      <c r="G87" s="77">
        <v>0.32</v>
      </c>
      <c r="H87" s="63">
        <v>69.791756629943805</v>
      </c>
      <c r="I87" s="63">
        <v>3.0822517728766201E-2</v>
      </c>
      <c r="J87" s="63">
        <v>0.20099114218366701</v>
      </c>
      <c r="K87" s="79">
        <f t="shared" si="2"/>
        <v>1.1428571428571428</v>
      </c>
      <c r="L87" s="99"/>
      <c r="M87" s="99"/>
      <c r="N87" t="str">
        <f t="shared" si="3"/>
        <v/>
      </c>
      <c r="V87" s="62"/>
      <c r="W87" s="62"/>
      <c r="X87" s="62"/>
      <c r="Y87" s="62"/>
      <c r="Z87" s="62"/>
      <c r="AA87" s="62"/>
      <c r="AB87" s="63"/>
      <c r="AC87" s="63"/>
      <c r="AD87" s="63"/>
      <c r="AE87" s="63"/>
      <c r="AF87" s="99"/>
      <c r="AG87" s="99"/>
    </row>
    <row r="88" spans="2:33" x14ac:dyDescent="0.35">
      <c r="B88" s="62"/>
      <c r="C88" s="62"/>
      <c r="D88" s="62"/>
      <c r="E88" s="62"/>
      <c r="F88" s="83">
        <v>0.28000000000000003</v>
      </c>
      <c r="G88" s="77">
        <v>0.34</v>
      </c>
      <c r="H88" s="63">
        <v>68.212762117385793</v>
      </c>
      <c r="I88" s="63">
        <v>2.36680343771495E-2</v>
      </c>
      <c r="J88" s="63">
        <v>0.15167713059191201</v>
      </c>
      <c r="K88" s="79">
        <f t="shared" si="2"/>
        <v>1.2142857142857142</v>
      </c>
      <c r="L88" s="99">
        <f>AVERAGE(H88:H93)</f>
        <v>65.13991582393642</v>
      </c>
      <c r="M88" s="99">
        <f>AVERAGE(I88:I93)</f>
        <v>1.7295057216796392E-2</v>
      </c>
      <c r="N88">
        <f t="shared" si="3"/>
        <v>1.2142857142857142</v>
      </c>
      <c r="V88" s="62"/>
      <c r="W88" s="62"/>
      <c r="X88" s="62"/>
      <c r="Y88" s="62"/>
      <c r="Z88" s="62"/>
      <c r="AA88" s="62"/>
      <c r="AB88" s="63"/>
      <c r="AC88" s="63"/>
      <c r="AD88" s="63"/>
      <c r="AE88" s="63"/>
      <c r="AF88" s="99"/>
      <c r="AG88" s="99"/>
    </row>
    <row r="89" spans="2:33" x14ac:dyDescent="0.35">
      <c r="B89" s="62"/>
      <c r="C89" s="62"/>
      <c r="D89" s="62"/>
      <c r="E89" s="62"/>
      <c r="F89" s="83">
        <v>0.28000000000000003</v>
      </c>
      <c r="G89" s="77">
        <v>0.34</v>
      </c>
      <c r="H89" s="63">
        <v>62.571171283721903</v>
      </c>
      <c r="I89" s="63">
        <v>1.47522778336956E-2</v>
      </c>
      <c r="J89" s="63">
        <v>0.118272312278173</v>
      </c>
      <c r="K89" s="79">
        <f t="shared" ref="K89:K152" si="4">G89/(F89)</f>
        <v>1.2142857142857142</v>
      </c>
      <c r="L89" s="99"/>
      <c r="M89" s="99"/>
      <c r="N89" t="str">
        <f t="shared" si="3"/>
        <v/>
      </c>
      <c r="V89" s="62"/>
      <c r="W89" s="62"/>
      <c r="X89" s="62"/>
      <c r="Y89" s="62"/>
      <c r="Z89" s="62"/>
      <c r="AA89" s="62"/>
      <c r="AB89" s="63"/>
      <c r="AC89" s="63"/>
      <c r="AD89" s="63"/>
      <c r="AE89" s="63"/>
      <c r="AF89" s="99"/>
      <c r="AG89" s="99"/>
    </row>
    <row r="90" spans="2:33" x14ac:dyDescent="0.35">
      <c r="B90" s="62"/>
      <c r="C90" s="62"/>
      <c r="D90" s="62"/>
      <c r="E90" s="62"/>
      <c r="F90" s="83">
        <v>0.28000000000000003</v>
      </c>
      <c r="G90" s="77">
        <v>0.34</v>
      </c>
      <c r="H90" s="63">
        <v>65.831348657608004</v>
      </c>
      <c r="I90" s="63">
        <v>7.61859888025169E-3</v>
      </c>
      <c r="J90" s="63">
        <v>5.2571174278228099E-2</v>
      </c>
      <c r="K90" s="79">
        <f t="shared" si="4"/>
        <v>1.2142857142857142</v>
      </c>
      <c r="L90" s="99"/>
      <c r="M90" s="99"/>
      <c r="N90" t="str">
        <f t="shared" si="3"/>
        <v/>
      </c>
      <c r="V90" s="62"/>
      <c r="W90" s="62"/>
      <c r="X90" s="62"/>
      <c r="Y90" s="62"/>
      <c r="Z90" s="62"/>
      <c r="AA90" s="62"/>
      <c r="AB90" s="63"/>
      <c r="AC90" s="63"/>
      <c r="AD90" s="63"/>
      <c r="AE90" s="63"/>
      <c r="AF90" s="99"/>
      <c r="AG90" s="99"/>
    </row>
    <row r="91" spans="2:33" x14ac:dyDescent="0.35">
      <c r="B91" s="62"/>
      <c r="C91" s="62"/>
      <c r="D91" s="62"/>
      <c r="E91" s="62"/>
      <c r="F91" s="83">
        <v>0.28000000000000003</v>
      </c>
      <c r="G91" s="77">
        <v>0.34</v>
      </c>
      <c r="H91" s="63">
        <v>67.288493633270207</v>
      </c>
      <c r="I91" s="63">
        <v>2.7044817975664302E-2</v>
      </c>
      <c r="J91" s="63">
        <v>0.16839070633942901</v>
      </c>
      <c r="K91" s="79">
        <f t="shared" si="4"/>
        <v>1.2142857142857142</v>
      </c>
      <c r="L91" s="99"/>
      <c r="M91" s="99"/>
      <c r="N91" t="str">
        <f t="shared" si="3"/>
        <v/>
      </c>
      <c r="V91" s="62"/>
      <c r="W91" s="62"/>
      <c r="X91" s="62"/>
      <c r="Y91" s="62"/>
      <c r="Z91" s="62"/>
      <c r="AA91" s="62"/>
      <c r="AB91" s="63"/>
      <c r="AC91" s="63"/>
      <c r="AD91" s="63"/>
      <c r="AE91" s="63"/>
      <c r="AF91" s="99"/>
      <c r="AG91" s="99"/>
    </row>
    <row r="92" spans="2:33" x14ac:dyDescent="0.35">
      <c r="B92" s="62"/>
      <c r="C92" s="62"/>
      <c r="D92" s="62"/>
      <c r="E92" s="62"/>
      <c r="F92" s="83">
        <v>0.28000000000000003</v>
      </c>
      <c r="G92" s="77">
        <v>0.34</v>
      </c>
      <c r="H92" s="63">
        <v>69.960030317306504</v>
      </c>
      <c r="I92" s="63">
        <v>2.54086940811801E-2</v>
      </c>
      <c r="J92" s="63">
        <v>0.17335486667694</v>
      </c>
      <c r="K92" s="79">
        <f t="shared" si="4"/>
        <v>1.2142857142857142</v>
      </c>
      <c r="L92" s="99"/>
      <c r="M92" s="99"/>
      <c r="N92" t="str">
        <f t="shared" si="3"/>
        <v/>
      </c>
      <c r="V92" s="62"/>
      <c r="W92" s="62"/>
      <c r="X92" s="62"/>
      <c r="Y92" s="62"/>
      <c r="Z92" s="62"/>
      <c r="AA92" s="62"/>
      <c r="AB92" s="63"/>
      <c r="AC92" s="63"/>
      <c r="AD92" s="63"/>
      <c r="AE92" s="63"/>
      <c r="AF92" s="99"/>
      <c r="AG92" s="99"/>
    </row>
    <row r="93" spans="2:33" x14ac:dyDescent="0.35">
      <c r="B93" s="62"/>
      <c r="C93" s="62"/>
      <c r="D93" s="62"/>
      <c r="E93" s="62"/>
      <c r="F93" s="83">
        <v>0.28000000000000003</v>
      </c>
      <c r="G93" s="77">
        <v>0.34</v>
      </c>
      <c r="H93" s="63">
        <v>56.975688934326101</v>
      </c>
      <c r="I93" s="63">
        <v>5.2779201528371598E-3</v>
      </c>
      <c r="J93" s="63">
        <v>3.5235634489978802E-2</v>
      </c>
      <c r="K93" s="79">
        <f t="shared" si="4"/>
        <v>1.2142857142857142</v>
      </c>
      <c r="L93" s="99"/>
      <c r="M93" s="99"/>
      <c r="N93" t="str">
        <f t="shared" si="3"/>
        <v/>
      </c>
      <c r="V93" s="62"/>
      <c r="W93" s="62"/>
      <c r="X93" s="62"/>
      <c r="Y93" s="62"/>
      <c r="Z93" s="62"/>
      <c r="AA93" s="62"/>
      <c r="AB93" s="63"/>
      <c r="AC93" s="63"/>
      <c r="AD93" s="63"/>
      <c r="AE93" s="63"/>
      <c r="AF93" s="99"/>
      <c r="AG93" s="99"/>
    </row>
    <row r="94" spans="2:33" x14ac:dyDescent="0.35">
      <c r="B94" s="62"/>
      <c r="C94" s="62"/>
      <c r="D94" s="62"/>
      <c r="E94" s="62"/>
      <c r="F94" s="83">
        <v>0.28000000000000003</v>
      </c>
      <c r="G94" s="77">
        <v>0.36</v>
      </c>
      <c r="H94" s="63">
        <v>71.879483699798499</v>
      </c>
      <c r="I94" s="63">
        <v>4.4282074248180999E-3</v>
      </c>
      <c r="J94" s="63">
        <v>2.31227586720281E-2</v>
      </c>
      <c r="K94" s="79">
        <f t="shared" si="4"/>
        <v>1.2857142857142856</v>
      </c>
      <c r="L94" s="99">
        <f>AVERAGE(H94:H99)</f>
        <v>62.879492998123119</v>
      </c>
      <c r="M94" s="99">
        <f>AVERAGE(I94:I99)</f>
        <v>1.7561534428507757E-2</v>
      </c>
      <c r="N94">
        <f t="shared" si="3"/>
        <v>1.2857142857142856</v>
      </c>
      <c r="V94" s="62"/>
      <c r="W94" s="62"/>
      <c r="X94" s="62"/>
      <c r="Y94" s="62"/>
      <c r="Z94" s="62"/>
      <c r="AA94" s="62"/>
      <c r="AB94" s="63"/>
      <c r="AC94" s="63"/>
      <c r="AD94" s="63"/>
      <c r="AE94" s="63"/>
      <c r="AF94" s="99"/>
      <c r="AG94" s="99"/>
    </row>
    <row r="95" spans="2:33" x14ac:dyDescent="0.35">
      <c r="B95" s="62"/>
      <c r="C95" s="62"/>
      <c r="D95" s="62"/>
      <c r="E95" s="62"/>
      <c r="F95" s="83">
        <v>0.28000000000000003</v>
      </c>
      <c r="G95" s="77">
        <v>0.36</v>
      </c>
      <c r="H95" s="63">
        <v>43.534489393234203</v>
      </c>
      <c r="I95" s="63">
        <v>7.7151577122235903E-3</v>
      </c>
      <c r="J95" s="63">
        <v>6.9606432478879293E-2</v>
      </c>
      <c r="K95" s="79">
        <f t="shared" si="4"/>
        <v>1.2857142857142856</v>
      </c>
      <c r="L95" s="99"/>
      <c r="M95" s="99"/>
      <c r="N95" t="str">
        <f t="shared" si="3"/>
        <v/>
      </c>
      <c r="V95" s="62"/>
      <c r="W95" s="62"/>
      <c r="X95" s="62"/>
      <c r="Y95" s="62"/>
      <c r="Z95" s="62"/>
      <c r="AA95" s="62"/>
      <c r="AB95" s="63"/>
      <c r="AC95" s="63"/>
      <c r="AD95" s="63"/>
      <c r="AE95" s="63"/>
      <c r="AF95" s="99"/>
      <c r="AG95" s="99"/>
    </row>
    <row r="96" spans="2:33" x14ac:dyDescent="0.35">
      <c r="B96" s="62"/>
      <c r="C96" s="62"/>
      <c r="D96" s="62"/>
      <c r="E96" s="62"/>
      <c r="F96" s="83">
        <v>0.28000000000000003</v>
      </c>
      <c r="G96" s="77">
        <v>0.36</v>
      </c>
      <c r="H96" s="63">
        <v>54.396600723266602</v>
      </c>
      <c r="I96" s="63">
        <v>6.7243810696071601E-3</v>
      </c>
      <c r="J96" s="63">
        <v>3.06457234587755E-2</v>
      </c>
      <c r="K96" s="79">
        <f t="shared" si="4"/>
        <v>1.2857142857142856</v>
      </c>
      <c r="L96" s="99"/>
      <c r="M96" s="99"/>
      <c r="N96" t="str">
        <f t="shared" si="3"/>
        <v/>
      </c>
      <c r="V96" s="62"/>
      <c r="W96" s="62"/>
      <c r="X96" s="62"/>
      <c r="Y96" s="62"/>
      <c r="Z96" s="62"/>
      <c r="AA96" s="62"/>
      <c r="AB96" s="63"/>
      <c r="AC96" s="63"/>
      <c r="AD96" s="63"/>
      <c r="AE96" s="63"/>
      <c r="AF96" s="99"/>
      <c r="AG96" s="99"/>
    </row>
    <row r="97" spans="2:33" x14ac:dyDescent="0.35">
      <c r="B97" s="62"/>
      <c r="C97" s="62"/>
      <c r="D97" s="62"/>
      <c r="E97" s="62"/>
      <c r="F97" s="83">
        <v>0.28000000000000003</v>
      </c>
      <c r="G97" s="77">
        <v>0.36</v>
      </c>
      <c r="H97" s="63">
        <v>76.357018470764103</v>
      </c>
      <c r="I97" s="63">
        <v>3.9046678090644799E-2</v>
      </c>
      <c r="J97" s="63">
        <v>0.22899693867952201</v>
      </c>
      <c r="K97" s="79">
        <f t="shared" si="4"/>
        <v>1.2857142857142856</v>
      </c>
      <c r="L97" s="99"/>
      <c r="M97" s="99"/>
      <c r="N97" t="str">
        <f t="shared" si="3"/>
        <v/>
      </c>
      <c r="V97" s="62"/>
      <c r="W97" s="62"/>
      <c r="X97" s="62"/>
      <c r="Y97" s="62"/>
      <c r="Z97" s="62"/>
      <c r="AA97" s="62"/>
      <c r="AB97" s="63"/>
      <c r="AC97" s="63"/>
      <c r="AD97" s="63"/>
      <c r="AE97" s="63"/>
      <c r="AF97" s="99"/>
      <c r="AG97" s="99"/>
    </row>
    <row r="98" spans="2:33" x14ac:dyDescent="0.35">
      <c r="B98" s="62"/>
      <c r="C98" s="62"/>
      <c r="D98" s="62"/>
      <c r="E98" s="62"/>
      <c r="F98" s="83">
        <v>0.28000000000000003</v>
      </c>
      <c r="G98" s="77">
        <v>0.36</v>
      </c>
      <c r="H98" s="63">
        <v>62.352533817291203</v>
      </c>
      <c r="I98" s="63">
        <v>3.1635742692003303E-2</v>
      </c>
      <c r="J98" s="63">
        <v>0.18874476737913101</v>
      </c>
      <c r="K98" s="79">
        <f t="shared" si="4"/>
        <v>1.2857142857142856</v>
      </c>
      <c r="L98" s="99"/>
      <c r="M98" s="99"/>
      <c r="N98" t="str">
        <f t="shared" si="3"/>
        <v/>
      </c>
      <c r="V98" s="62"/>
      <c r="W98" s="62"/>
      <c r="X98" s="62"/>
      <c r="Y98" s="62"/>
      <c r="Z98" s="62"/>
      <c r="AA98" s="62"/>
      <c r="AB98" s="63"/>
      <c r="AC98" s="63"/>
      <c r="AD98" s="63"/>
      <c r="AE98" s="63"/>
      <c r="AF98" s="99"/>
      <c r="AG98" s="99"/>
    </row>
    <row r="99" spans="2:33" x14ac:dyDescent="0.35">
      <c r="B99" s="62"/>
      <c r="C99" s="62"/>
      <c r="D99" s="62"/>
      <c r="E99" s="62"/>
      <c r="F99" s="83">
        <v>0.28000000000000003</v>
      </c>
      <c r="G99" s="77">
        <v>0.36</v>
      </c>
      <c r="H99" s="63">
        <v>68.756831884384098</v>
      </c>
      <c r="I99" s="63">
        <v>1.58190395817496E-2</v>
      </c>
      <c r="J99" s="63">
        <v>0.11366514195866501</v>
      </c>
      <c r="K99" s="79">
        <f t="shared" si="4"/>
        <v>1.2857142857142856</v>
      </c>
      <c r="L99" s="99"/>
      <c r="M99" s="99"/>
      <c r="N99" t="str">
        <f t="shared" si="3"/>
        <v/>
      </c>
      <c r="V99" s="62"/>
      <c r="W99" s="62"/>
      <c r="X99" s="62"/>
      <c r="Y99" s="62"/>
      <c r="Z99" s="62"/>
      <c r="AA99" s="62"/>
      <c r="AB99" s="63"/>
      <c r="AC99" s="63"/>
      <c r="AD99" s="63"/>
      <c r="AE99" s="63"/>
      <c r="AF99" s="99"/>
      <c r="AG99" s="99"/>
    </row>
    <row r="100" spans="2:33" x14ac:dyDescent="0.35">
      <c r="B100" s="62"/>
      <c r="C100" s="62"/>
      <c r="D100" s="62"/>
      <c r="E100" s="62"/>
      <c r="F100" s="83">
        <v>0.28000000000000003</v>
      </c>
      <c r="G100" s="77">
        <v>0.38</v>
      </c>
      <c r="H100" s="63">
        <v>79.2137033939361</v>
      </c>
      <c r="I100" s="63">
        <v>1.37391275624461E-2</v>
      </c>
      <c r="J100" s="63">
        <v>9.4277168193972499E-2</v>
      </c>
      <c r="K100" s="79">
        <f t="shared" si="4"/>
        <v>1.357142857142857</v>
      </c>
      <c r="L100" s="99">
        <f>AVERAGE(H100:H105)</f>
        <v>73.995046854019137</v>
      </c>
      <c r="M100" s="99">
        <f>AVERAGE(I100:I105)</f>
        <v>3.5413236211971753E-2</v>
      </c>
      <c r="N100">
        <f t="shared" si="3"/>
        <v>1.357142857142857</v>
      </c>
      <c r="V100" s="62"/>
      <c r="W100" s="62"/>
      <c r="X100" s="62"/>
      <c r="Y100" s="62"/>
      <c r="Z100" s="62"/>
      <c r="AA100" s="62"/>
      <c r="AB100" s="63"/>
      <c r="AC100" s="63"/>
      <c r="AD100" s="63"/>
      <c r="AE100" s="63"/>
      <c r="AF100" s="99"/>
      <c r="AG100" s="99"/>
    </row>
    <row r="101" spans="2:33" x14ac:dyDescent="0.35">
      <c r="B101" s="62"/>
      <c r="C101" s="62"/>
      <c r="D101" s="62"/>
      <c r="E101" s="62"/>
      <c r="F101" s="83">
        <v>0.28000000000000003</v>
      </c>
      <c r="G101" s="77">
        <v>0.38</v>
      </c>
      <c r="H101" s="63">
        <v>76.8024227619171</v>
      </c>
      <c r="I101" s="63">
        <v>2.7319075220650899E-2</v>
      </c>
      <c r="J101" s="63">
        <v>0.17161385022730299</v>
      </c>
      <c r="K101" s="79">
        <f t="shared" si="4"/>
        <v>1.357142857142857</v>
      </c>
      <c r="L101" s="99"/>
      <c r="M101" s="99"/>
      <c r="N101" t="str">
        <f t="shared" si="3"/>
        <v/>
      </c>
      <c r="V101" s="62"/>
      <c r="W101" s="62"/>
      <c r="X101" s="62"/>
      <c r="Y101" s="62"/>
      <c r="Z101" s="62"/>
      <c r="AA101" s="62"/>
      <c r="AB101" s="63"/>
      <c r="AC101" s="63"/>
      <c r="AD101" s="63"/>
      <c r="AE101" s="63"/>
      <c r="AF101" s="99"/>
      <c r="AG101" s="99"/>
    </row>
    <row r="102" spans="2:33" x14ac:dyDescent="0.35">
      <c r="B102" s="62"/>
      <c r="C102" s="62"/>
      <c r="D102" s="62"/>
      <c r="E102" s="62"/>
      <c r="F102" s="83">
        <v>0.28000000000000003</v>
      </c>
      <c r="G102" s="77">
        <v>0.38</v>
      </c>
      <c r="H102" s="63">
        <v>68.306752443313599</v>
      </c>
      <c r="I102" s="63">
        <v>3.2053113399636603E-2</v>
      </c>
      <c r="J102" s="63">
        <v>0.19243431006909101</v>
      </c>
      <c r="K102" s="79">
        <f t="shared" si="4"/>
        <v>1.357142857142857</v>
      </c>
      <c r="L102" s="99"/>
      <c r="M102" s="99"/>
      <c r="N102" t="str">
        <f t="shared" si="3"/>
        <v/>
      </c>
      <c r="V102" s="62"/>
      <c r="W102" s="62"/>
      <c r="X102" s="62"/>
      <c r="Y102" s="62"/>
      <c r="Z102" s="62"/>
      <c r="AA102" s="62"/>
      <c r="AB102" s="63"/>
      <c r="AC102" s="63"/>
      <c r="AD102" s="63"/>
      <c r="AE102" s="63"/>
      <c r="AF102" s="99"/>
      <c r="AG102" s="99"/>
    </row>
    <row r="103" spans="2:33" x14ac:dyDescent="0.35">
      <c r="B103" s="62"/>
      <c r="C103" s="62"/>
      <c r="D103" s="62"/>
      <c r="E103" s="62"/>
      <c r="F103" s="83">
        <v>0.28000000000000003</v>
      </c>
      <c r="G103" s="77">
        <v>0.38</v>
      </c>
      <c r="H103" s="63">
        <v>69.959800720214801</v>
      </c>
      <c r="I103" s="63">
        <v>4.1938134372338703E-2</v>
      </c>
      <c r="J103" s="63">
        <v>0.23856612900850499</v>
      </c>
      <c r="K103" s="79">
        <f t="shared" si="4"/>
        <v>1.357142857142857</v>
      </c>
      <c r="L103" s="99"/>
      <c r="M103" s="99"/>
      <c r="N103" t="str">
        <f t="shared" si="3"/>
        <v/>
      </c>
      <c r="V103" s="62"/>
      <c r="W103" s="62"/>
      <c r="X103" s="62"/>
      <c r="Y103" s="62"/>
      <c r="Z103" s="62"/>
      <c r="AA103" s="62"/>
      <c r="AB103" s="63"/>
      <c r="AC103" s="63"/>
      <c r="AD103" s="63"/>
      <c r="AE103" s="63"/>
      <c r="AF103" s="99"/>
      <c r="AG103" s="99"/>
    </row>
    <row r="104" spans="2:33" x14ac:dyDescent="0.35">
      <c r="B104" s="62"/>
      <c r="C104" s="62"/>
      <c r="D104" s="62"/>
      <c r="E104" s="62"/>
      <c r="F104" s="83">
        <v>0.28000000000000003</v>
      </c>
      <c r="G104" s="77">
        <v>0.38</v>
      </c>
      <c r="H104" s="63">
        <v>70.901469230651799</v>
      </c>
      <c r="I104" s="63">
        <v>3.6987811538539098E-2</v>
      </c>
      <c r="J104" s="63">
        <v>0.21606086478794201</v>
      </c>
      <c r="K104" s="79">
        <f t="shared" si="4"/>
        <v>1.357142857142857</v>
      </c>
      <c r="L104" s="99"/>
      <c r="M104" s="99"/>
      <c r="N104" t="str">
        <f t="shared" si="3"/>
        <v/>
      </c>
      <c r="V104" s="62"/>
      <c r="W104" s="62"/>
      <c r="X104" s="62"/>
      <c r="Y104" s="62"/>
      <c r="Z104" s="62"/>
      <c r="AA104" s="62"/>
      <c r="AB104" s="63"/>
      <c r="AC104" s="63"/>
      <c r="AD104" s="63"/>
      <c r="AE104" s="63"/>
      <c r="AF104" s="99"/>
      <c r="AG104" s="99"/>
    </row>
    <row r="105" spans="2:33" x14ac:dyDescent="0.35">
      <c r="B105" s="62"/>
      <c r="C105" s="62"/>
      <c r="D105" s="62"/>
      <c r="E105" s="62"/>
      <c r="F105" s="83">
        <v>0.28000000000000003</v>
      </c>
      <c r="G105" s="77">
        <v>0.38</v>
      </c>
      <c r="H105" s="63">
        <v>78.786132574081407</v>
      </c>
      <c r="I105" s="63">
        <v>6.0442155178219097E-2</v>
      </c>
      <c r="J105" s="63">
        <v>0.26733539050640398</v>
      </c>
      <c r="K105" s="79">
        <f t="shared" si="4"/>
        <v>1.357142857142857</v>
      </c>
      <c r="L105" s="99"/>
      <c r="M105" s="99"/>
      <c r="N105" t="str">
        <f t="shared" si="3"/>
        <v/>
      </c>
      <c r="V105" s="62"/>
      <c r="W105" s="62"/>
      <c r="X105" s="62"/>
      <c r="Y105" s="62"/>
      <c r="Z105" s="62"/>
      <c r="AA105" s="62"/>
      <c r="AB105" s="63"/>
      <c r="AC105" s="63"/>
      <c r="AD105" s="63"/>
      <c r="AE105" s="63"/>
      <c r="AF105" s="99"/>
      <c r="AG105" s="99"/>
    </row>
    <row r="106" spans="2:33" x14ac:dyDescent="0.35">
      <c r="B106" s="62"/>
      <c r="C106" s="62"/>
      <c r="D106" s="62"/>
      <c r="E106" s="62"/>
      <c r="F106" s="83">
        <v>0.28000000000000003</v>
      </c>
      <c r="G106" s="77">
        <v>0.4</v>
      </c>
      <c r="H106" s="63">
        <v>68.468916416168199</v>
      </c>
      <c r="I106" s="63">
        <v>3.2750261382646903E-2</v>
      </c>
      <c r="J106" s="63">
        <v>0.181652292919501</v>
      </c>
      <c r="K106" s="79">
        <f t="shared" si="4"/>
        <v>1.4285714285714286</v>
      </c>
      <c r="L106" s="99">
        <f>AVERAGE(H106:H111)</f>
        <v>65.019710620244311</v>
      </c>
      <c r="M106" s="99">
        <f>AVERAGE(I106:I111)</f>
        <v>2.9407150215571151E-2</v>
      </c>
      <c r="N106">
        <f t="shared" si="3"/>
        <v>1.4285714285714286</v>
      </c>
      <c r="V106" s="62"/>
      <c r="W106" s="62"/>
      <c r="X106" s="62"/>
      <c r="Y106" s="62"/>
      <c r="Z106" s="62"/>
      <c r="AA106" s="62"/>
      <c r="AB106" s="63"/>
      <c r="AC106" s="63"/>
      <c r="AD106" s="63"/>
      <c r="AE106" s="63"/>
      <c r="AF106" s="99"/>
      <c r="AG106" s="99"/>
    </row>
    <row r="107" spans="2:33" x14ac:dyDescent="0.35">
      <c r="B107" s="62"/>
      <c r="C107" s="62"/>
      <c r="D107" s="62"/>
      <c r="E107" s="62"/>
      <c r="F107" s="83">
        <v>0.28000000000000003</v>
      </c>
      <c r="G107" s="77">
        <v>0.4</v>
      </c>
      <c r="H107" s="63">
        <v>70.300188779830904</v>
      </c>
      <c r="I107" s="63">
        <v>2.0246461688014899E-2</v>
      </c>
      <c r="J107" s="63">
        <v>0.15263999594785399</v>
      </c>
      <c r="K107" s="79">
        <f t="shared" si="4"/>
        <v>1.4285714285714286</v>
      </c>
      <c r="L107" s="99"/>
      <c r="M107" s="99"/>
      <c r="N107" t="str">
        <f t="shared" si="3"/>
        <v/>
      </c>
      <c r="V107" s="62"/>
      <c r="W107" s="62"/>
      <c r="X107" s="62"/>
      <c r="Y107" s="62"/>
      <c r="Z107" s="62"/>
      <c r="AA107" s="62"/>
      <c r="AB107" s="63"/>
      <c r="AC107" s="63"/>
      <c r="AD107" s="63"/>
      <c r="AE107" s="63"/>
      <c r="AF107" s="99"/>
      <c r="AG107" s="99"/>
    </row>
    <row r="108" spans="2:33" x14ac:dyDescent="0.35">
      <c r="B108" s="62"/>
      <c r="C108" s="62"/>
      <c r="D108" s="62"/>
      <c r="E108" s="62"/>
      <c r="F108" s="83">
        <v>0.28000000000000003</v>
      </c>
      <c r="G108" s="77">
        <v>0.4</v>
      </c>
      <c r="H108" s="63">
        <v>70.428398132324205</v>
      </c>
      <c r="I108" s="63">
        <v>4.6339788316866498E-2</v>
      </c>
      <c r="J108" s="63">
        <v>0.25105211478308498</v>
      </c>
      <c r="K108" s="79">
        <f t="shared" si="4"/>
        <v>1.4285714285714286</v>
      </c>
      <c r="L108" s="99"/>
      <c r="M108" s="99"/>
      <c r="N108" t="str">
        <f t="shared" si="3"/>
        <v/>
      </c>
      <c r="V108" s="62"/>
      <c r="W108" s="62"/>
      <c r="X108" s="62"/>
      <c r="Y108" s="62"/>
      <c r="Z108" s="62"/>
      <c r="AA108" s="62"/>
      <c r="AB108" s="63"/>
      <c r="AC108" s="63"/>
      <c r="AD108" s="63"/>
      <c r="AE108" s="63"/>
      <c r="AF108" s="99"/>
      <c r="AG108" s="99"/>
    </row>
    <row r="109" spans="2:33" x14ac:dyDescent="0.35">
      <c r="B109" s="62"/>
      <c r="C109" s="62"/>
      <c r="D109" s="62"/>
      <c r="E109" s="62"/>
      <c r="F109" s="83">
        <v>0.28000000000000003</v>
      </c>
      <c r="G109" s="77">
        <v>0.4</v>
      </c>
      <c r="H109" s="63">
        <v>59.931849956512401</v>
      </c>
      <c r="I109" s="63">
        <v>6.0344183128223698E-2</v>
      </c>
      <c r="J109" s="63">
        <v>0.27758264568198099</v>
      </c>
      <c r="K109" s="79">
        <f t="shared" si="4"/>
        <v>1.4285714285714286</v>
      </c>
      <c r="L109" s="99"/>
      <c r="M109" s="99"/>
      <c r="N109" t="str">
        <f t="shared" si="3"/>
        <v/>
      </c>
      <c r="V109" s="62"/>
      <c r="W109" s="62"/>
      <c r="X109" s="62"/>
      <c r="Y109" s="62"/>
      <c r="Z109" s="62"/>
      <c r="AA109" s="62"/>
      <c r="AB109" s="63"/>
      <c r="AC109" s="63"/>
      <c r="AD109" s="63"/>
      <c r="AE109" s="63"/>
      <c r="AF109" s="99"/>
      <c r="AG109" s="99"/>
    </row>
    <row r="110" spans="2:33" x14ac:dyDescent="0.35">
      <c r="B110" s="62"/>
      <c r="C110" s="62"/>
      <c r="D110" s="62"/>
      <c r="E110" s="62"/>
      <c r="F110" s="83">
        <v>0.28000000000000003</v>
      </c>
      <c r="G110" s="77">
        <v>0.4</v>
      </c>
      <c r="H110" s="63">
        <v>59.402281761169398</v>
      </c>
      <c r="I110" s="63">
        <v>1.0455241955021601E-2</v>
      </c>
      <c r="J110" s="63">
        <v>8.5952841110600697E-2</v>
      </c>
      <c r="K110" s="79">
        <f t="shared" si="4"/>
        <v>1.4285714285714286</v>
      </c>
      <c r="L110" s="99"/>
      <c r="M110" s="99"/>
      <c r="N110" t="str">
        <f t="shared" si="3"/>
        <v/>
      </c>
      <c r="V110" s="62"/>
      <c r="W110" s="62"/>
      <c r="X110" s="62"/>
      <c r="Y110" s="62"/>
      <c r="Z110" s="62"/>
      <c r="AA110" s="62"/>
      <c r="AB110" s="63"/>
      <c r="AC110" s="63"/>
      <c r="AD110" s="63"/>
      <c r="AE110" s="63"/>
      <c r="AF110" s="99"/>
      <c r="AG110" s="99"/>
    </row>
    <row r="111" spans="2:33" x14ac:dyDescent="0.35">
      <c r="B111" s="62"/>
      <c r="C111" s="62"/>
      <c r="D111" s="62"/>
      <c r="E111" s="62"/>
      <c r="F111" s="83">
        <v>0.28000000000000003</v>
      </c>
      <c r="G111" s="77">
        <v>0.4</v>
      </c>
      <c r="H111" s="63">
        <v>61.586628675460801</v>
      </c>
      <c r="I111" s="63">
        <v>6.30696482265331E-3</v>
      </c>
      <c r="J111" s="63">
        <v>1.6267024693894801E-2</v>
      </c>
      <c r="K111" s="79">
        <f t="shared" si="4"/>
        <v>1.4285714285714286</v>
      </c>
      <c r="L111" s="99"/>
      <c r="M111" s="99"/>
      <c r="N111" t="str">
        <f t="shared" si="3"/>
        <v/>
      </c>
      <c r="V111" s="62"/>
      <c r="W111" s="62"/>
      <c r="X111" s="62"/>
      <c r="Y111" s="62"/>
      <c r="Z111" s="62"/>
      <c r="AA111" s="62"/>
      <c r="AB111" s="63"/>
      <c r="AC111" s="63"/>
      <c r="AD111" s="63"/>
      <c r="AE111" s="63"/>
      <c r="AF111" s="99"/>
      <c r="AG111" s="99"/>
    </row>
    <row r="112" spans="2:33" x14ac:dyDescent="0.35">
      <c r="B112" s="62"/>
      <c r="C112" s="62"/>
      <c r="D112" s="62"/>
      <c r="E112" s="62"/>
      <c r="F112" s="83">
        <v>0.28000000000000003</v>
      </c>
      <c r="G112" s="77">
        <v>0.5</v>
      </c>
      <c r="H112" s="63">
        <v>74.6678049564361</v>
      </c>
      <c r="I112" s="63">
        <v>2.15862804014481E-2</v>
      </c>
      <c r="J112" s="63">
        <v>0.114067092265131</v>
      </c>
      <c r="K112" s="79">
        <f t="shared" si="4"/>
        <v>1.7857142857142856</v>
      </c>
      <c r="L112" s="99">
        <f>AVERAGE(H112:H114)</f>
        <v>72.08856940269466</v>
      </c>
      <c r="M112" s="99">
        <f>AVERAGE(I112:I114)</f>
        <v>1.5987955592970168E-2</v>
      </c>
      <c r="N112">
        <f t="shared" si="3"/>
        <v>1.7857142857142856</v>
      </c>
      <c r="V112" s="62"/>
      <c r="W112" s="62"/>
      <c r="X112" s="62"/>
      <c r="Y112" s="62"/>
      <c r="Z112" s="62"/>
      <c r="AA112" s="62"/>
      <c r="AB112" s="63"/>
      <c r="AC112" s="63"/>
      <c r="AD112" s="63"/>
      <c r="AE112" s="63"/>
      <c r="AF112" s="99"/>
      <c r="AG112" s="99"/>
    </row>
    <row r="113" spans="2:33" x14ac:dyDescent="0.35">
      <c r="B113" s="62"/>
      <c r="C113" s="62"/>
      <c r="D113" s="62"/>
      <c r="E113" s="62"/>
      <c r="F113" s="83">
        <v>0.28000000000000003</v>
      </c>
      <c r="G113" s="77">
        <v>0.5</v>
      </c>
      <c r="H113" s="63">
        <v>71.5303955078125</v>
      </c>
      <c r="I113" s="63">
        <v>1.44971041822776E-2</v>
      </c>
      <c r="J113" s="63">
        <v>0.102988774980734</v>
      </c>
      <c r="K113" s="79">
        <f t="shared" si="4"/>
        <v>1.7857142857142856</v>
      </c>
      <c r="L113" s="99"/>
      <c r="M113" s="99"/>
      <c r="N113" t="str">
        <f t="shared" si="3"/>
        <v/>
      </c>
      <c r="V113" s="62"/>
      <c r="W113" s="62"/>
      <c r="X113" s="62"/>
      <c r="Y113" s="62"/>
      <c r="Z113" s="62"/>
      <c r="AA113" s="62"/>
      <c r="AB113" s="63"/>
      <c r="AC113" s="63"/>
      <c r="AD113" s="63"/>
      <c r="AE113" s="63"/>
      <c r="AF113" s="99"/>
      <c r="AG113" s="99"/>
    </row>
    <row r="114" spans="2:33" x14ac:dyDescent="0.35">
      <c r="B114" s="62"/>
      <c r="C114" s="62"/>
      <c r="D114" s="62"/>
      <c r="E114" s="62"/>
      <c r="F114" s="83">
        <v>0.28000000000000003</v>
      </c>
      <c r="G114" s="77">
        <v>0.5</v>
      </c>
      <c r="H114" s="63">
        <v>70.067507743835407</v>
      </c>
      <c r="I114" s="63">
        <v>1.18804821951848E-2</v>
      </c>
      <c r="J114" s="63">
        <v>3.80738912704413E-2</v>
      </c>
      <c r="K114" s="79">
        <f t="shared" si="4"/>
        <v>1.7857142857142856</v>
      </c>
      <c r="L114" s="99"/>
      <c r="M114" s="99"/>
      <c r="N114" t="str">
        <f t="shared" si="3"/>
        <v/>
      </c>
      <c r="V114" s="62"/>
      <c r="W114" s="62"/>
      <c r="X114" s="62"/>
      <c r="Y114" s="62"/>
      <c r="Z114" s="62"/>
      <c r="AA114" s="62"/>
      <c r="AB114" s="63"/>
      <c r="AC114" s="63"/>
      <c r="AD114" s="63"/>
      <c r="AE114" s="63"/>
      <c r="AF114" s="99"/>
      <c r="AG114" s="99"/>
    </row>
    <row r="115" spans="2:33" x14ac:dyDescent="0.35">
      <c r="B115" s="62"/>
      <c r="C115" s="62"/>
      <c r="D115" s="62"/>
      <c r="E115" s="62"/>
      <c r="F115" s="83">
        <v>0.28000000000000003</v>
      </c>
      <c r="G115" s="77">
        <v>0.6</v>
      </c>
      <c r="H115" s="63">
        <v>57.847320556640597</v>
      </c>
      <c r="I115" s="63">
        <v>8.2715962066156001E-2</v>
      </c>
      <c r="J115" s="63">
        <v>0.309673710080691</v>
      </c>
      <c r="K115" s="79">
        <f t="shared" si="4"/>
        <v>2.1428571428571428</v>
      </c>
      <c r="L115" s="99">
        <f>AVERAGE(H115:H117)</f>
        <v>67.186979611714619</v>
      </c>
      <c r="M115" s="99">
        <f>AVERAGE(I115:I117)</f>
        <v>8.9146340370048968E-2</v>
      </c>
      <c r="N115">
        <f t="shared" si="3"/>
        <v>2.1428571428571428</v>
      </c>
      <c r="V115" s="62"/>
      <c r="W115" s="62"/>
      <c r="X115" s="62"/>
      <c r="Y115" s="62"/>
      <c r="Z115" s="62"/>
      <c r="AA115" s="62"/>
      <c r="AB115" s="63"/>
      <c r="AC115" s="63"/>
      <c r="AD115" s="63"/>
      <c r="AE115" s="63"/>
      <c r="AF115" s="99"/>
      <c r="AG115" s="99"/>
    </row>
    <row r="116" spans="2:33" x14ac:dyDescent="0.35">
      <c r="B116" s="62"/>
      <c r="C116" s="62"/>
      <c r="D116" s="62"/>
      <c r="E116" s="62"/>
      <c r="F116" s="83">
        <v>0.28000000000000003</v>
      </c>
      <c r="G116" s="77">
        <v>0.6</v>
      </c>
      <c r="H116" s="63">
        <v>71.939916610717702</v>
      </c>
      <c r="I116" s="63">
        <v>8.7701984581003894E-2</v>
      </c>
      <c r="J116" s="63">
        <v>0.317530077045524</v>
      </c>
      <c r="K116" s="79">
        <f t="shared" si="4"/>
        <v>2.1428571428571428</v>
      </c>
      <c r="L116" s="99"/>
      <c r="M116" s="99"/>
      <c r="N116" t="str">
        <f t="shared" si="3"/>
        <v/>
      </c>
      <c r="V116" s="62"/>
      <c r="W116" s="62"/>
      <c r="X116" s="62"/>
      <c r="Y116" s="62"/>
      <c r="Z116" s="62"/>
      <c r="AA116" s="62"/>
      <c r="AB116" s="63"/>
      <c r="AC116" s="63"/>
      <c r="AD116" s="63"/>
      <c r="AE116" s="63"/>
      <c r="AF116" s="99"/>
      <c r="AG116" s="99"/>
    </row>
    <row r="117" spans="2:33" x14ac:dyDescent="0.35">
      <c r="B117" s="62"/>
      <c r="C117" s="62"/>
      <c r="D117" s="62"/>
      <c r="E117" s="62"/>
      <c r="F117" s="83">
        <v>0.28000000000000003</v>
      </c>
      <c r="G117" s="77">
        <v>0.6</v>
      </c>
      <c r="H117" s="63">
        <v>71.773701667785602</v>
      </c>
      <c r="I117" s="63">
        <v>9.7021074462986995E-2</v>
      </c>
      <c r="J117" s="63">
        <v>0.34328854454979701</v>
      </c>
      <c r="K117" s="79">
        <f t="shared" si="4"/>
        <v>2.1428571428571428</v>
      </c>
      <c r="L117" s="99"/>
      <c r="M117" s="99"/>
      <c r="N117" t="str">
        <f t="shared" si="3"/>
        <v/>
      </c>
      <c r="V117" s="62"/>
      <c r="W117" s="62"/>
      <c r="X117" s="62"/>
      <c r="Y117" s="62"/>
      <c r="Z117" s="62"/>
      <c r="AA117" s="62"/>
      <c r="AB117" s="63"/>
      <c r="AC117" s="63"/>
      <c r="AD117" s="63"/>
      <c r="AE117" s="63"/>
      <c r="AF117" s="99"/>
      <c r="AG117" s="99"/>
    </row>
    <row r="118" spans="2:33" x14ac:dyDescent="0.35">
      <c r="B118" s="62"/>
      <c r="C118" s="62"/>
      <c r="D118" s="62"/>
      <c r="E118" s="62"/>
      <c r="F118" s="83">
        <v>0.28000000000000003</v>
      </c>
      <c r="G118" s="77">
        <v>0.7</v>
      </c>
      <c r="H118" s="63">
        <v>61.961659669876099</v>
      </c>
      <c r="I118" s="63">
        <v>5.9884745777324102E-3</v>
      </c>
      <c r="J118" s="63">
        <v>2.24012960879858E-2</v>
      </c>
      <c r="K118" s="79">
        <f t="shared" si="4"/>
        <v>2.4999999999999996</v>
      </c>
      <c r="L118" s="99">
        <f>AVERAGE(H118:H120)</f>
        <v>69.337410767873095</v>
      </c>
      <c r="M118" s="99">
        <f>AVERAGE(I118:I120)</f>
        <v>4.5603836183596806E-2</v>
      </c>
      <c r="N118">
        <f t="shared" si="3"/>
        <v>2.4999999999999996</v>
      </c>
      <c r="V118" s="62"/>
      <c r="W118" s="62"/>
      <c r="X118" s="62"/>
      <c r="Y118" s="62"/>
      <c r="Z118" s="62"/>
      <c r="AA118" s="62"/>
      <c r="AB118" s="63"/>
      <c r="AC118" s="63"/>
      <c r="AD118" s="63"/>
      <c r="AE118" s="63"/>
      <c r="AF118" s="99"/>
      <c r="AG118" s="99"/>
    </row>
    <row r="119" spans="2:33" x14ac:dyDescent="0.35">
      <c r="B119" s="62"/>
      <c r="C119" s="62"/>
      <c r="D119" s="62"/>
      <c r="E119" s="62"/>
      <c r="F119" s="83">
        <v>0.28000000000000003</v>
      </c>
      <c r="G119" s="77">
        <v>0.7</v>
      </c>
      <c r="H119" s="63">
        <v>72.368551254272404</v>
      </c>
      <c r="I119" s="63">
        <v>6.1092150466046699E-2</v>
      </c>
      <c r="J119" s="63">
        <v>0.28655571212396003</v>
      </c>
      <c r="K119" s="79">
        <f t="shared" si="4"/>
        <v>2.4999999999999996</v>
      </c>
      <c r="L119" s="99"/>
      <c r="M119" s="99"/>
      <c r="N119" t="str">
        <f t="shared" si="3"/>
        <v/>
      </c>
      <c r="V119" s="62"/>
      <c r="W119" s="62"/>
      <c r="X119" s="62"/>
      <c r="Y119" s="62"/>
      <c r="Z119" s="62"/>
      <c r="AA119" s="62"/>
      <c r="AB119" s="63"/>
      <c r="AC119" s="63"/>
      <c r="AD119" s="63"/>
      <c r="AE119" s="63"/>
      <c r="AF119" s="99"/>
      <c r="AG119" s="99"/>
    </row>
    <row r="120" spans="2:33" ht="15" thickBot="1" x14ac:dyDescent="0.4">
      <c r="B120" s="87"/>
      <c r="C120" s="87"/>
      <c r="D120" s="87"/>
      <c r="E120" s="87"/>
      <c r="F120" s="93">
        <v>0.28000000000000003</v>
      </c>
      <c r="G120" s="89">
        <v>0.7</v>
      </c>
      <c r="H120" s="90">
        <v>73.682021379470797</v>
      </c>
      <c r="I120" s="90">
        <v>6.9730883507011301E-2</v>
      </c>
      <c r="J120" s="90">
        <v>0.28027027551783201</v>
      </c>
      <c r="K120" s="95">
        <f t="shared" si="4"/>
        <v>2.4999999999999996</v>
      </c>
      <c r="L120" s="100"/>
      <c r="M120" s="100"/>
      <c r="N120" t="str">
        <f t="shared" si="3"/>
        <v/>
      </c>
      <c r="V120" s="62"/>
      <c r="W120" s="62"/>
      <c r="X120" s="62"/>
      <c r="Y120" s="62"/>
      <c r="Z120" s="62"/>
      <c r="AA120" s="62"/>
      <c r="AB120" s="63"/>
      <c r="AC120" s="63"/>
      <c r="AD120" s="63"/>
      <c r="AE120" s="63"/>
      <c r="AF120" s="99"/>
      <c r="AG120" s="99"/>
    </row>
    <row r="121" spans="2:33" x14ac:dyDescent="0.35">
      <c r="B121" s="83" t="s">
        <v>138</v>
      </c>
      <c r="C121" s="83">
        <v>500</v>
      </c>
      <c r="D121" s="83"/>
      <c r="E121" s="83"/>
      <c r="F121" s="83">
        <v>0.28000000000000003</v>
      </c>
      <c r="G121" s="84">
        <v>0.28000000000000003</v>
      </c>
      <c r="H121" s="85">
        <v>41.325823783874498</v>
      </c>
      <c r="I121" s="85">
        <v>1.15896133181486E-2</v>
      </c>
      <c r="J121" s="85">
        <v>0.100793181620453</v>
      </c>
      <c r="K121" s="86">
        <f t="shared" si="4"/>
        <v>1</v>
      </c>
      <c r="L121" s="101">
        <f>AVERAGE(H121:H124)</f>
        <v>49.673409938812227</v>
      </c>
      <c r="M121" s="101">
        <f>AVERAGE(I121:I124)</f>
        <v>2.6420992433795025E-2</v>
      </c>
      <c r="N121">
        <f t="shared" si="3"/>
        <v>1</v>
      </c>
      <c r="V121" s="62"/>
      <c r="W121" s="62"/>
      <c r="X121" s="62"/>
      <c r="Y121" s="62"/>
      <c r="Z121" s="62"/>
      <c r="AA121" s="62"/>
      <c r="AB121" s="63"/>
      <c r="AC121" s="63"/>
      <c r="AD121" s="63"/>
      <c r="AE121" s="63"/>
      <c r="AF121" s="99"/>
      <c r="AG121" s="99"/>
    </row>
    <row r="122" spans="2:33" x14ac:dyDescent="0.35">
      <c r="B122" s="62"/>
      <c r="C122" s="62"/>
      <c r="D122" s="62"/>
      <c r="E122" s="62"/>
      <c r="F122" s="83">
        <v>0.28000000000000003</v>
      </c>
      <c r="G122" s="77">
        <v>0.28000000000000003</v>
      </c>
      <c r="H122" s="63">
        <v>56.830386161804199</v>
      </c>
      <c r="I122" s="63">
        <v>2.0014943505040801E-2</v>
      </c>
      <c r="J122" s="63">
        <v>0.12621336649218001</v>
      </c>
      <c r="K122" s="86">
        <f t="shared" si="4"/>
        <v>1</v>
      </c>
      <c r="L122" s="99"/>
      <c r="M122" s="99"/>
      <c r="N122" t="str">
        <f t="shared" si="3"/>
        <v/>
      </c>
      <c r="V122" s="62"/>
      <c r="W122" s="62"/>
      <c r="X122" s="62"/>
      <c r="Y122" s="62"/>
      <c r="Z122" s="62"/>
      <c r="AA122" s="62"/>
      <c r="AB122" s="63"/>
      <c r="AC122" s="63"/>
      <c r="AD122" s="63"/>
      <c r="AE122" s="63"/>
      <c r="AF122" s="99"/>
      <c r="AG122" s="99"/>
    </row>
    <row r="123" spans="2:33" x14ac:dyDescent="0.35">
      <c r="B123" s="62"/>
      <c r="C123" s="62"/>
      <c r="D123" s="62"/>
      <c r="E123" s="62"/>
      <c r="F123" s="83">
        <v>0.28000000000000003</v>
      </c>
      <c r="G123" s="77">
        <v>0.28000000000000003</v>
      </c>
      <c r="H123" s="63">
        <v>48.428170680999699</v>
      </c>
      <c r="I123" s="63">
        <v>3.8772968351066202E-2</v>
      </c>
      <c r="J123" s="63">
        <v>0.204263664218754</v>
      </c>
      <c r="K123" s="86">
        <f t="shared" si="4"/>
        <v>1</v>
      </c>
      <c r="L123" s="99"/>
      <c r="M123" s="99"/>
      <c r="N123" t="str">
        <f t="shared" si="3"/>
        <v/>
      </c>
      <c r="V123" s="62"/>
      <c r="W123" s="62"/>
      <c r="X123" s="62"/>
      <c r="Y123" s="62"/>
      <c r="Z123" s="62"/>
      <c r="AA123" s="62"/>
      <c r="AB123" s="63"/>
      <c r="AC123" s="63"/>
      <c r="AD123" s="63"/>
      <c r="AE123" s="63"/>
      <c r="AF123" s="99"/>
      <c r="AG123" s="99"/>
    </row>
    <row r="124" spans="2:33" x14ac:dyDescent="0.35">
      <c r="B124" s="62"/>
      <c r="C124" s="62"/>
      <c r="D124" s="62"/>
      <c r="E124" s="62"/>
      <c r="F124" s="83">
        <v>0.28000000000000003</v>
      </c>
      <c r="G124" s="77">
        <v>0.28000000000000003</v>
      </c>
      <c r="H124" s="63">
        <v>52.1092591285705</v>
      </c>
      <c r="I124" s="63">
        <v>3.5306444560924501E-2</v>
      </c>
      <c r="J124" s="63">
        <v>0.197866761733406</v>
      </c>
      <c r="K124" s="86">
        <f t="shared" si="4"/>
        <v>1</v>
      </c>
      <c r="L124" s="99"/>
      <c r="M124" s="99"/>
      <c r="N124" t="str">
        <f t="shared" si="3"/>
        <v/>
      </c>
      <c r="V124" s="62"/>
      <c r="W124" s="62"/>
      <c r="X124" s="62"/>
      <c r="Y124" s="62"/>
      <c r="Z124" s="62"/>
      <c r="AA124" s="62"/>
      <c r="AB124" s="63"/>
      <c r="AC124" s="63"/>
      <c r="AD124" s="63"/>
      <c r="AE124" s="63"/>
      <c r="AF124" s="99"/>
      <c r="AG124" s="99"/>
    </row>
    <row r="125" spans="2:33" x14ac:dyDescent="0.35">
      <c r="B125" s="62"/>
      <c r="C125" s="62"/>
      <c r="D125" s="62"/>
      <c r="E125" s="62"/>
      <c r="F125" s="83">
        <v>0.28000000000000003</v>
      </c>
      <c r="G125" s="77">
        <v>0.3</v>
      </c>
      <c r="H125" s="63">
        <v>58.835225582122803</v>
      </c>
      <c r="I125" s="63">
        <v>5.3413083958449403E-2</v>
      </c>
      <c r="J125" s="63">
        <v>0.236784564864366</v>
      </c>
      <c r="K125" s="86">
        <f t="shared" si="4"/>
        <v>1.0714285714285714</v>
      </c>
      <c r="L125" s="101">
        <f>AVERAGE(H125:H128)</f>
        <v>51.776682972907999</v>
      </c>
      <c r="M125" s="101">
        <f>AVERAGE(I125:I128)</f>
        <v>3.1069929494283229E-2</v>
      </c>
      <c r="N125">
        <f t="shared" si="3"/>
        <v>1.0714285714285714</v>
      </c>
      <c r="V125" s="62"/>
      <c r="W125" s="62"/>
      <c r="X125" s="62"/>
      <c r="Y125" s="62"/>
      <c r="Z125" s="62"/>
      <c r="AA125" s="62"/>
      <c r="AB125" s="63"/>
      <c r="AC125" s="63"/>
      <c r="AD125" s="63"/>
      <c r="AE125" s="63"/>
      <c r="AF125" s="99"/>
      <c r="AG125" s="99"/>
    </row>
    <row r="126" spans="2:33" x14ac:dyDescent="0.35">
      <c r="B126" s="62"/>
      <c r="C126" s="62"/>
      <c r="D126" s="62"/>
      <c r="E126" s="62"/>
      <c r="F126" s="83">
        <v>0.28000000000000003</v>
      </c>
      <c r="G126" s="77">
        <v>0.3</v>
      </c>
      <c r="H126" s="63">
        <v>48.156094074249197</v>
      </c>
      <c r="I126" s="63">
        <v>3.40931627824878E-2</v>
      </c>
      <c r="J126" s="63">
        <v>0.16955965186576799</v>
      </c>
      <c r="K126" s="86">
        <f t="shared" si="4"/>
        <v>1.0714285714285714</v>
      </c>
      <c r="L126" s="99"/>
      <c r="M126" s="99"/>
      <c r="N126" t="str">
        <f t="shared" si="3"/>
        <v/>
      </c>
      <c r="V126" s="62"/>
      <c r="W126" s="62"/>
      <c r="X126" s="62"/>
      <c r="Y126" s="62"/>
      <c r="Z126" s="62"/>
      <c r="AA126" s="62"/>
      <c r="AB126" s="63"/>
      <c r="AC126" s="63"/>
      <c r="AD126" s="63"/>
      <c r="AE126" s="63"/>
      <c r="AF126" s="99"/>
      <c r="AG126" s="99"/>
    </row>
    <row r="127" spans="2:33" x14ac:dyDescent="0.35">
      <c r="B127" s="62"/>
      <c r="C127" s="62"/>
      <c r="D127" s="62"/>
      <c r="E127" s="62"/>
      <c r="F127" s="83">
        <v>0.28000000000000003</v>
      </c>
      <c r="G127" s="77">
        <v>0.3</v>
      </c>
      <c r="H127" s="63">
        <v>58.4798035621643</v>
      </c>
      <c r="I127" s="63">
        <v>1.8782712308940599E-2</v>
      </c>
      <c r="J127" s="63">
        <v>0.103852879964502</v>
      </c>
      <c r="K127" s="86">
        <f t="shared" si="4"/>
        <v>1.0714285714285714</v>
      </c>
      <c r="L127" s="99"/>
      <c r="M127" s="99"/>
      <c r="N127" t="str">
        <f t="shared" si="3"/>
        <v/>
      </c>
      <c r="V127" s="62"/>
      <c r="W127" s="62"/>
      <c r="X127" s="62"/>
      <c r="Y127" s="62"/>
      <c r="Z127" s="62"/>
      <c r="AA127" s="62"/>
      <c r="AB127" s="63"/>
      <c r="AC127" s="63"/>
      <c r="AD127" s="63"/>
      <c r="AE127" s="63"/>
      <c r="AF127" s="99"/>
      <c r="AG127" s="99"/>
    </row>
    <row r="128" spans="2:33" x14ac:dyDescent="0.35">
      <c r="B128" s="62"/>
      <c r="C128" s="62"/>
      <c r="D128" s="62"/>
      <c r="E128" s="62"/>
      <c r="F128" s="83">
        <v>0.28000000000000003</v>
      </c>
      <c r="G128" s="77">
        <v>0.3</v>
      </c>
      <c r="H128" s="63">
        <v>41.635608673095703</v>
      </c>
      <c r="I128" s="63">
        <v>1.7990758927255102E-2</v>
      </c>
      <c r="J128" s="63">
        <v>0.128824031675384</v>
      </c>
      <c r="K128" s="86">
        <f t="shared" si="4"/>
        <v>1.0714285714285714</v>
      </c>
      <c r="L128" s="99"/>
      <c r="M128" s="99"/>
      <c r="N128" t="str">
        <f t="shared" si="3"/>
        <v/>
      </c>
      <c r="V128" s="62"/>
      <c r="W128" s="62"/>
      <c r="X128" s="62"/>
      <c r="Y128" s="62"/>
      <c r="Z128" s="62"/>
      <c r="AA128" s="62"/>
      <c r="AB128" s="63"/>
      <c r="AC128" s="63"/>
      <c r="AD128" s="63"/>
      <c r="AE128" s="63"/>
      <c r="AF128" s="99"/>
      <c r="AG128" s="99"/>
    </row>
    <row r="129" spans="2:33" x14ac:dyDescent="0.35">
      <c r="B129" s="62"/>
      <c r="C129" s="62"/>
      <c r="D129" s="62"/>
      <c r="E129" s="62"/>
      <c r="F129" s="83">
        <v>0.28000000000000003</v>
      </c>
      <c r="G129" s="77">
        <v>0.32</v>
      </c>
      <c r="H129" s="63">
        <v>49.467045783996497</v>
      </c>
      <c r="I129" s="63">
        <v>2.91975054746345E-2</v>
      </c>
      <c r="J129" s="63">
        <v>0.17758854277125299</v>
      </c>
      <c r="K129" s="86">
        <f t="shared" si="4"/>
        <v>1.1428571428571428</v>
      </c>
      <c r="L129" s="101">
        <f>AVERAGE(H129:H132)</f>
        <v>48.532677590846951</v>
      </c>
      <c r="M129" s="101">
        <f>AVERAGE(I129:I132)</f>
        <v>5.3222631250896803E-2</v>
      </c>
      <c r="N129">
        <f t="shared" si="3"/>
        <v>1.1428571428571428</v>
      </c>
      <c r="V129" s="62"/>
      <c r="W129" s="62"/>
      <c r="X129" s="62"/>
      <c r="Y129" s="62"/>
      <c r="Z129" s="62"/>
      <c r="AA129" s="62"/>
      <c r="AB129" s="63"/>
      <c r="AC129" s="63"/>
      <c r="AD129" s="63"/>
      <c r="AE129" s="63"/>
      <c r="AF129" s="99"/>
      <c r="AG129" s="99"/>
    </row>
    <row r="130" spans="2:33" x14ac:dyDescent="0.35">
      <c r="B130" s="62"/>
      <c r="C130" s="62"/>
      <c r="D130" s="62"/>
      <c r="E130" s="62"/>
      <c r="F130" s="83">
        <v>0.28000000000000003</v>
      </c>
      <c r="G130" s="77">
        <v>0.32</v>
      </c>
      <c r="H130" s="63">
        <v>57.4572787284851</v>
      </c>
      <c r="I130" s="63">
        <v>9.2349037362508199E-2</v>
      </c>
      <c r="J130" s="63">
        <v>0.33339935936890902</v>
      </c>
      <c r="K130" s="86">
        <f t="shared" si="4"/>
        <v>1.1428571428571428</v>
      </c>
      <c r="L130" s="99"/>
      <c r="M130" s="99"/>
      <c r="N130" t="str">
        <f t="shared" si="3"/>
        <v/>
      </c>
      <c r="V130" s="62"/>
      <c r="W130" s="62"/>
      <c r="X130" s="62"/>
      <c r="Y130" s="62"/>
      <c r="Z130" s="62"/>
      <c r="AA130" s="62"/>
      <c r="AB130" s="63"/>
      <c r="AC130" s="63"/>
      <c r="AD130" s="63"/>
      <c r="AE130" s="63"/>
      <c r="AF130" s="99"/>
      <c r="AG130" s="99"/>
    </row>
    <row r="131" spans="2:33" x14ac:dyDescent="0.35">
      <c r="B131" s="62"/>
      <c r="C131" s="62"/>
      <c r="D131" s="62"/>
      <c r="E131" s="62"/>
      <c r="F131" s="83">
        <v>0.28000000000000003</v>
      </c>
      <c r="G131" s="62">
        <v>0.32</v>
      </c>
      <c r="H131" s="63">
        <v>33.030497312545698</v>
      </c>
      <c r="I131" s="63">
        <v>2.8467173025955101E-2</v>
      </c>
      <c r="J131" s="63">
        <v>0.181744365682321</v>
      </c>
      <c r="K131" s="86">
        <f t="shared" si="4"/>
        <v>1.1428571428571428</v>
      </c>
      <c r="L131" s="99"/>
      <c r="M131" s="99"/>
      <c r="N131" t="str">
        <f t="shared" si="3"/>
        <v/>
      </c>
      <c r="V131" s="62"/>
      <c r="W131" s="62"/>
      <c r="X131" s="62"/>
      <c r="Y131" s="62"/>
      <c r="Z131" s="62"/>
      <c r="AA131" s="62"/>
      <c r="AB131" s="63"/>
      <c r="AC131" s="63"/>
      <c r="AD131" s="63"/>
      <c r="AE131" s="63"/>
      <c r="AF131" s="99"/>
      <c r="AG131" s="99"/>
    </row>
    <row r="132" spans="2:33" x14ac:dyDescent="0.35">
      <c r="B132" s="62"/>
      <c r="C132" s="62"/>
      <c r="D132" s="62"/>
      <c r="E132" s="62"/>
      <c r="F132" s="83">
        <v>0.28000000000000003</v>
      </c>
      <c r="G132" s="62">
        <v>0.32</v>
      </c>
      <c r="H132" s="63">
        <v>54.175888538360503</v>
      </c>
      <c r="I132" s="63">
        <v>6.2876809140489404E-2</v>
      </c>
      <c r="J132" s="63">
        <v>0.28161330817722802</v>
      </c>
      <c r="K132" s="86">
        <f t="shared" si="4"/>
        <v>1.1428571428571428</v>
      </c>
      <c r="L132" s="99"/>
      <c r="M132" s="99"/>
      <c r="N132" t="str">
        <f t="shared" si="3"/>
        <v/>
      </c>
      <c r="V132" s="62"/>
      <c r="W132" s="62"/>
      <c r="X132" s="62"/>
      <c r="Y132" s="62"/>
      <c r="Z132" s="62"/>
      <c r="AA132" s="62"/>
      <c r="AB132" s="63"/>
      <c r="AC132" s="63"/>
      <c r="AD132" s="63"/>
      <c r="AE132" s="63"/>
      <c r="AF132" s="99"/>
      <c r="AG132" s="99"/>
    </row>
    <row r="133" spans="2:33" x14ac:dyDescent="0.35">
      <c r="B133" s="62"/>
      <c r="C133" s="62"/>
      <c r="D133" s="62"/>
      <c r="E133" s="62"/>
      <c r="F133" s="83">
        <v>0.28000000000000003</v>
      </c>
      <c r="G133" s="62">
        <v>0.34</v>
      </c>
      <c r="H133" s="63">
        <v>61.203743696212698</v>
      </c>
      <c r="I133" s="63">
        <v>5.0668029159224699E-2</v>
      </c>
      <c r="J133" s="63">
        <v>0.24410785568676699</v>
      </c>
      <c r="K133" s="86">
        <f t="shared" si="4"/>
        <v>1.2142857142857142</v>
      </c>
      <c r="L133" s="101">
        <f>AVERAGE(H133:H136)</f>
        <v>51.961370408534954</v>
      </c>
      <c r="M133" s="101">
        <f>AVERAGE(I133:I136)</f>
        <v>4.2444780228680222E-2</v>
      </c>
      <c r="N133">
        <f t="shared" si="3"/>
        <v>1.2142857142857142</v>
      </c>
      <c r="V133" s="62"/>
      <c r="W133" s="62"/>
      <c r="X133" s="62"/>
      <c r="Y133" s="62"/>
      <c r="Z133" s="62"/>
      <c r="AA133" s="62"/>
      <c r="AB133" s="63"/>
      <c r="AC133" s="63"/>
      <c r="AD133" s="63"/>
      <c r="AE133" s="63"/>
      <c r="AF133" s="99"/>
      <c r="AG133" s="99"/>
    </row>
    <row r="134" spans="2:33" x14ac:dyDescent="0.35">
      <c r="B134" s="62"/>
      <c r="C134" s="62"/>
      <c r="D134" s="62"/>
      <c r="E134" s="62"/>
      <c r="F134" s="83">
        <v>0.28000000000000003</v>
      </c>
      <c r="G134" s="62">
        <v>0.34</v>
      </c>
      <c r="H134" s="63">
        <v>54.366041421890202</v>
      </c>
      <c r="I134" s="63">
        <v>2.4021704461021198E-2</v>
      </c>
      <c r="J134" s="63">
        <v>0.163107820837883</v>
      </c>
      <c r="K134" s="86">
        <f t="shared" si="4"/>
        <v>1.2142857142857142</v>
      </c>
      <c r="L134" s="99"/>
      <c r="M134" s="99"/>
      <c r="N134" t="str">
        <f t="shared" si="3"/>
        <v/>
      </c>
      <c r="V134" s="62"/>
      <c r="W134" s="62"/>
      <c r="X134" s="62"/>
      <c r="Y134" s="62"/>
      <c r="Z134" s="62"/>
      <c r="AA134" s="62"/>
      <c r="AB134" s="63"/>
      <c r="AC134" s="63"/>
      <c r="AD134" s="63"/>
      <c r="AE134" s="63"/>
      <c r="AF134" s="99"/>
      <c r="AG134" s="99"/>
    </row>
    <row r="135" spans="2:33" x14ac:dyDescent="0.35">
      <c r="B135" s="62"/>
      <c r="C135" s="62"/>
      <c r="D135" s="62"/>
      <c r="E135" s="62"/>
      <c r="F135" s="83">
        <v>0.28000000000000003</v>
      </c>
      <c r="G135" s="62">
        <v>0.34</v>
      </c>
      <c r="H135" s="63">
        <v>50.043933868408203</v>
      </c>
      <c r="I135" s="63">
        <v>3.6114072904704503E-2</v>
      </c>
      <c r="J135" s="63">
        <v>0.21520393741833699</v>
      </c>
      <c r="K135" s="86">
        <f t="shared" si="4"/>
        <v>1.2142857142857142</v>
      </c>
      <c r="L135" s="99"/>
      <c r="M135" s="99"/>
      <c r="N135" t="str">
        <f t="shared" si="3"/>
        <v/>
      </c>
      <c r="V135" s="62"/>
      <c r="W135" s="62"/>
      <c r="X135" s="62"/>
      <c r="Y135" s="62"/>
      <c r="Z135" s="62"/>
      <c r="AA135" s="62"/>
      <c r="AB135" s="63"/>
      <c r="AC135" s="63"/>
      <c r="AD135" s="63"/>
      <c r="AE135" s="63"/>
      <c r="AF135" s="99"/>
      <c r="AG135" s="99"/>
    </row>
    <row r="136" spans="2:33" x14ac:dyDescent="0.35">
      <c r="B136" s="62"/>
      <c r="C136" s="62"/>
      <c r="D136" s="62"/>
      <c r="E136" s="62"/>
      <c r="F136" s="83">
        <v>0.28000000000000003</v>
      </c>
      <c r="G136" s="62">
        <v>0.34</v>
      </c>
      <c r="H136" s="63">
        <v>42.231762647628699</v>
      </c>
      <c r="I136" s="63">
        <v>5.8975314389770501E-2</v>
      </c>
      <c r="J136" s="63">
        <v>0.265591839617069</v>
      </c>
      <c r="K136" s="86">
        <f t="shared" si="4"/>
        <v>1.2142857142857142</v>
      </c>
      <c r="L136" s="99"/>
      <c r="M136" s="99"/>
      <c r="N136" t="str">
        <f t="shared" si="3"/>
        <v/>
      </c>
      <c r="V136" s="62"/>
      <c r="W136" s="62"/>
      <c r="X136" s="62"/>
      <c r="Y136" s="62"/>
      <c r="Z136" s="62"/>
      <c r="AA136" s="62"/>
      <c r="AB136" s="63"/>
      <c r="AC136" s="63"/>
      <c r="AD136" s="63"/>
      <c r="AE136" s="63"/>
      <c r="AF136" s="99"/>
      <c r="AG136" s="99"/>
    </row>
    <row r="137" spans="2:33" x14ac:dyDescent="0.35">
      <c r="B137" s="62"/>
      <c r="C137" s="62"/>
      <c r="D137" s="62"/>
      <c r="E137" s="62"/>
      <c r="F137" s="83">
        <v>0.28000000000000003</v>
      </c>
      <c r="G137" s="62">
        <v>0.36</v>
      </c>
      <c r="H137" s="63">
        <v>59.633511066436697</v>
      </c>
      <c r="I137" s="63">
        <v>2.6107385239993199E-2</v>
      </c>
      <c r="J137" s="63">
        <v>0.11139078881954299</v>
      </c>
      <c r="K137" s="86">
        <f t="shared" si="4"/>
        <v>1.2857142857142856</v>
      </c>
      <c r="L137" s="101">
        <f>AVERAGE(H137:H140)</f>
        <v>53.790343046188298</v>
      </c>
      <c r="M137" s="101">
        <f>AVERAGE(I137:I140)</f>
        <v>4.5151615890355747E-2</v>
      </c>
      <c r="N137">
        <f t="shared" si="3"/>
        <v>1.2857142857142856</v>
      </c>
      <c r="V137" s="62"/>
      <c r="W137" s="62"/>
      <c r="X137" s="62"/>
      <c r="Y137" s="62"/>
      <c r="Z137" s="62"/>
      <c r="AA137" s="62"/>
      <c r="AB137" s="63"/>
      <c r="AC137" s="63"/>
      <c r="AD137" s="63"/>
      <c r="AE137" s="63"/>
      <c r="AF137" s="99"/>
      <c r="AG137" s="99"/>
    </row>
    <row r="138" spans="2:33" x14ac:dyDescent="0.35">
      <c r="B138" s="62"/>
      <c r="C138" s="62"/>
      <c r="D138" s="62"/>
      <c r="E138" s="62"/>
      <c r="F138" s="83">
        <v>0.28000000000000003</v>
      </c>
      <c r="G138" s="62">
        <v>0.36</v>
      </c>
      <c r="H138" s="63">
        <v>43.863110065460198</v>
      </c>
      <c r="I138" s="63">
        <v>3.5438747965108798E-2</v>
      </c>
      <c r="J138" s="63">
        <v>0.21347705487605401</v>
      </c>
      <c r="K138" s="86">
        <f t="shared" si="4"/>
        <v>1.2857142857142856</v>
      </c>
      <c r="L138" s="99"/>
      <c r="M138" s="99"/>
      <c r="N138" t="str">
        <f t="shared" si="3"/>
        <v/>
      </c>
      <c r="V138" s="62"/>
      <c r="W138" s="62"/>
      <c r="X138" s="62"/>
      <c r="Y138" s="62"/>
      <c r="Z138" s="62"/>
      <c r="AA138" s="62"/>
      <c r="AB138" s="63"/>
      <c r="AC138" s="63"/>
      <c r="AD138" s="63"/>
      <c r="AE138" s="63"/>
      <c r="AF138" s="99"/>
      <c r="AG138" s="99"/>
    </row>
    <row r="139" spans="2:33" x14ac:dyDescent="0.35">
      <c r="B139" s="62"/>
      <c r="C139" s="62"/>
      <c r="D139" s="62"/>
      <c r="E139" s="62"/>
      <c r="F139" s="83">
        <v>0.28000000000000003</v>
      </c>
      <c r="G139" s="62">
        <v>0.36</v>
      </c>
      <c r="H139" s="63">
        <v>50.769129037856999</v>
      </c>
      <c r="I139" s="63">
        <v>1.5847863860744001E-2</v>
      </c>
      <c r="J139" s="63">
        <v>0.115747906754956</v>
      </c>
      <c r="K139" s="86">
        <f t="shared" si="4"/>
        <v>1.2857142857142856</v>
      </c>
      <c r="L139" s="99"/>
      <c r="M139" s="99"/>
      <c r="N139" t="str">
        <f t="shared" si="3"/>
        <v/>
      </c>
      <c r="V139" s="62"/>
      <c r="W139" s="62"/>
      <c r="X139" s="62"/>
      <c r="Y139" s="62"/>
      <c r="Z139" s="62"/>
      <c r="AA139" s="62"/>
      <c r="AB139" s="63"/>
      <c r="AC139" s="63"/>
      <c r="AD139" s="63"/>
      <c r="AE139" s="63"/>
      <c r="AF139" s="99"/>
      <c r="AG139" s="99"/>
    </row>
    <row r="140" spans="2:33" x14ac:dyDescent="0.35">
      <c r="B140" s="62"/>
      <c r="C140" s="62"/>
      <c r="D140" s="62"/>
      <c r="E140" s="62"/>
      <c r="F140" s="83">
        <v>0.28000000000000003</v>
      </c>
      <c r="G140" s="62">
        <v>0.36</v>
      </c>
      <c r="H140" s="63">
        <v>60.895622014999297</v>
      </c>
      <c r="I140" s="63">
        <v>0.103212466495577</v>
      </c>
      <c r="J140" s="63">
        <v>0.37012291130730701</v>
      </c>
      <c r="K140" s="86">
        <f t="shared" si="4"/>
        <v>1.2857142857142856</v>
      </c>
      <c r="L140" s="99"/>
      <c r="M140" s="99"/>
      <c r="N140" t="str">
        <f t="shared" si="3"/>
        <v/>
      </c>
      <c r="V140" s="62"/>
      <c r="W140" s="62"/>
      <c r="X140" s="62"/>
      <c r="Y140" s="62"/>
      <c r="Z140" s="62"/>
      <c r="AA140" s="62"/>
      <c r="AB140" s="63"/>
      <c r="AC140" s="63"/>
      <c r="AD140" s="63"/>
      <c r="AE140" s="63"/>
      <c r="AF140" s="99"/>
      <c r="AG140" s="99"/>
    </row>
    <row r="141" spans="2:33" x14ac:dyDescent="0.35">
      <c r="B141" s="62"/>
      <c r="C141" s="62"/>
      <c r="D141" s="62"/>
      <c r="E141" s="62"/>
      <c r="F141" s="83">
        <v>0.28000000000000003</v>
      </c>
      <c r="G141" s="62">
        <v>0.38</v>
      </c>
      <c r="H141" s="63">
        <v>45.654258728027301</v>
      </c>
      <c r="I141" s="63">
        <v>2.7523741032886299E-2</v>
      </c>
      <c r="J141" s="63">
        <v>0.18610460488358499</v>
      </c>
      <c r="K141" s="86">
        <f t="shared" si="4"/>
        <v>1.357142857142857</v>
      </c>
      <c r="L141" s="101">
        <f>AVERAGE(H141:H144)</f>
        <v>56.144269883632624</v>
      </c>
      <c r="M141" s="101">
        <f>AVERAGE(I141:I144)</f>
        <v>5.9928861720105427E-2</v>
      </c>
      <c r="N141">
        <f t="shared" si="3"/>
        <v>1.357142857142857</v>
      </c>
      <c r="V141" s="62"/>
      <c r="W141" s="62"/>
      <c r="X141" s="62"/>
      <c r="Y141" s="62"/>
      <c r="Z141" s="62"/>
      <c r="AA141" s="62"/>
      <c r="AB141" s="63"/>
      <c r="AC141" s="63"/>
      <c r="AD141" s="63"/>
      <c r="AE141" s="63"/>
      <c r="AF141" s="99"/>
      <c r="AG141" s="99"/>
    </row>
    <row r="142" spans="2:33" x14ac:dyDescent="0.35">
      <c r="B142" s="62"/>
      <c r="C142" s="62"/>
      <c r="D142" s="62"/>
      <c r="E142" s="62"/>
      <c r="F142" s="83">
        <v>0.28000000000000003</v>
      </c>
      <c r="G142" s="62">
        <v>0.38</v>
      </c>
      <c r="H142" s="63">
        <v>61.994652748107903</v>
      </c>
      <c r="I142" s="63">
        <v>0.12075985919747199</v>
      </c>
      <c r="J142" s="63">
        <v>0.38446627705439002</v>
      </c>
      <c r="K142" s="86">
        <f t="shared" si="4"/>
        <v>1.357142857142857</v>
      </c>
      <c r="L142" s="99"/>
      <c r="M142" s="99"/>
      <c r="N142" t="str">
        <f t="shared" si="3"/>
        <v/>
      </c>
      <c r="V142" s="62"/>
      <c r="W142" s="62"/>
      <c r="X142" s="62"/>
      <c r="Y142" s="62"/>
      <c r="Z142" s="62"/>
      <c r="AA142" s="62"/>
      <c r="AB142" s="63"/>
      <c r="AC142" s="63"/>
      <c r="AD142" s="63"/>
      <c r="AE142" s="63"/>
      <c r="AF142" s="99"/>
      <c r="AG142" s="99"/>
    </row>
    <row r="143" spans="2:33" x14ac:dyDescent="0.35">
      <c r="B143" s="62"/>
      <c r="C143" s="62"/>
      <c r="D143" s="62"/>
      <c r="E143" s="62"/>
      <c r="F143" s="83">
        <v>0.28000000000000003</v>
      </c>
      <c r="G143" s="62">
        <v>0.38</v>
      </c>
      <c r="H143" s="63">
        <v>62.034261703491197</v>
      </c>
      <c r="I143" s="63">
        <v>7.02587799330565E-2</v>
      </c>
      <c r="J143" s="63">
        <v>0.30555383789166402</v>
      </c>
      <c r="K143" s="86">
        <f t="shared" si="4"/>
        <v>1.357142857142857</v>
      </c>
      <c r="L143" s="99"/>
      <c r="M143" s="99"/>
      <c r="N143" t="str">
        <f t="shared" si="3"/>
        <v/>
      </c>
      <c r="V143" s="62"/>
      <c r="W143" s="62"/>
      <c r="X143" s="62"/>
      <c r="Y143" s="62"/>
      <c r="Z143" s="62"/>
      <c r="AA143" s="62"/>
      <c r="AB143" s="63"/>
      <c r="AC143" s="63"/>
      <c r="AD143" s="63"/>
      <c r="AE143" s="63"/>
      <c r="AF143" s="99"/>
      <c r="AG143" s="99"/>
    </row>
    <row r="144" spans="2:33" x14ac:dyDescent="0.35">
      <c r="B144" s="62"/>
      <c r="C144" s="62"/>
      <c r="D144" s="62"/>
      <c r="E144" s="62"/>
      <c r="F144" s="83">
        <v>0.28000000000000003</v>
      </c>
      <c r="G144" s="62">
        <v>0.38</v>
      </c>
      <c r="H144" s="63">
        <v>54.893906354904097</v>
      </c>
      <c r="I144" s="63">
        <v>2.1173066717006899E-2</v>
      </c>
      <c r="J144" s="63">
        <v>0.14378590903555499</v>
      </c>
      <c r="K144" s="86">
        <f t="shared" si="4"/>
        <v>1.357142857142857</v>
      </c>
      <c r="L144" s="99"/>
      <c r="M144" s="99"/>
      <c r="N144" t="str">
        <f t="shared" ref="N144:N156" si="5">IF(L144=0,"",K144)</f>
        <v/>
      </c>
      <c r="V144" s="62"/>
      <c r="W144" s="62"/>
      <c r="X144" s="62"/>
      <c r="Y144" s="62"/>
      <c r="Z144" s="62"/>
      <c r="AA144" s="62"/>
      <c r="AB144" s="63"/>
      <c r="AC144" s="63"/>
      <c r="AD144" s="63"/>
      <c r="AE144" s="63"/>
      <c r="AF144" s="99"/>
      <c r="AG144" s="99"/>
    </row>
    <row r="145" spans="2:33" x14ac:dyDescent="0.35">
      <c r="B145" s="62"/>
      <c r="C145" s="62"/>
      <c r="D145" s="62"/>
      <c r="E145" s="62"/>
      <c r="F145" s="83">
        <v>0.28000000000000003</v>
      </c>
      <c r="G145" s="62">
        <v>0.4</v>
      </c>
      <c r="H145" s="63">
        <v>43.310182809829698</v>
      </c>
      <c r="I145" s="63">
        <v>2.56732807807541E-2</v>
      </c>
      <c r="J145" s="63">
        <v>0.168972339286452</v>
      </c>
      <c r="K145" s="86">
        <f t="shared" si="4"/>
        <v>1.4285714285714286</v>
      </c>
      <c r="L145" s="101">
        <f>AVERAGE(H145:H148)</f>
        <v>55.612961351871448</v>
      </c>
      <c r="M145" s="101">
        <f>AVERAGE(I145:I148)</f>
        <v>3.1173136445957372E-2</v>
      </c>
      <c r="N145">
        <f t="shared" si="5"/>
        <v>1.4285714285714286</v>
      </c>
      <c r="V145" s="62"/>
      <c r="W145" s="62"/>
      <c r="X145" s="62"/>
      <c r="Y145" s="62"/>
      <c r="Z145" s="62"/>
      <c r="AA145" s="62"/>
      <c r="AB145" s="63"/>
      <c r="AC145" s="63"/>
      <c r="AD145" s="63"/>
      <c r="AE145" s="63"/>
      <c r="AF145" s="99"/>
      <c r="AG145" s="99"/>
    </row>
    <row r="146" spans="2:33" x14ac:dyDescent="0.35">
      <c r="B146" s="62"/>
      <c r="C146" s="62"/>
      <c r="D146" s="62"/>
      <c r="E146" s="62"/>
      <c r="F146" s="83">
        <v>0.28000000000000003</v>
      </c>
      <c r="G146" s="62">
        <v>0.4</v>
      </c>
      <c r="H146" s="63">
        <v>54.843104362487701</v>
      </c>
      <c r="I146" s="63">
        <v>3.31640883438463E-2</v>
      </c>
      <c r="J146" s="63">
        <v>0.18486059159840501</v>
      </c>
      <c r="K146" s="86">
        <f t="shared" si="4"/>
        <v>1.4285714285714286</v>
      </c>
      <c r="L146" s="99"/>
      <c r="M146" s="99"/>
      <c r="N146" t="str">
        <f t="shared" si="5"/>
        <v/>
      </c>
      <c r="V146" s="62"/>
      <c r="W146" s="62"/>
      <c r="X146" s="62"/>
      <c r="Y146" s="62"/>
      <c r="Z146" s="62"/>
      <c r="AA146" s="62"/>
      <c r="AB146" s="63"/>
      <c r="AC146" s="63"/>
      <c r="AD146" s="63"/>
      <c r="AE146" s="63"/>
      <c r="AF146" s="99"/>
      <c r="AG146" s="99"/>
    </row>
    <row r="147" spans="2:33" x14ac:dyDescent="0.35">
      <c r="B147" s="62"/>
      <c r="C147" s="62"/>
      <c r="D147" s="62"/>
      <c r="E147" s="62"/>
      <c r="F147" s="83">
        <v>0.28000000000000003</v>
      </c>
      <c r="G147" s="62">
        <v>0.4</v>
      </c>
      <c r="H147" s="63">
        <v>66.130720853805499</v>
      </c>
      <c r="I147" s="63">
        <v>1.5123115443736001E-2</v>
      </c>
      <c r="J147" s="63">
        <v>0.104486761049912</v>
      </c>
      <c r="K147" s="86">
        <f t="shared" si="4"/>
        <v>1.4285714285714286</v>
      </c>
      <c r="L147" s="99"/>
      <c r="M147" s="99"/>
      <c r="N147" t="str">
        <f t="shared" si="5"/>
        <v/>
      </c>
      <c r="V147" s="62"/>
      <c r="W147" s="62"/>
      <c r="X147" s="62"/>
      <c r="Y147" s="62"/>
      <c r="Z147" s="62"/>
      <c r="AA147" s="62"/>
      <c r="AB147" s="63"/>
      <c r="AC147" s="63"/>
      <c r="AD147" s="63"/>
      <c r="AE147" s="63"/>
      <c r="AF147" s="99"/>
      <c r="AG147" s="99"/>
    </row>
    <row r="148" spans="2:33" x14ac:dyDescent="0.35">
      <c r="B148" s="62"/>
      <c r="C148" s="62"/>
      <c r="D148" s="62"/>
      <c r="E148" s="62"/>
      <c r="F148" s="83">
        <v>0.28000000000000003</v>
      </c>
      <c r="G148" s="62">
        <v>0.4</v>
      </c>
      <c r="H148" s="63">
        <v>58.167837381362901</v>
      </c>
      <c r="I148" s="63">
        <v>5.0732061215493097E-2</v>
      </c>
      <c r="J148" s="63">
        <v>0.26360085521151699</v>
      </c>
      <c r="K148" s="86">
        <f t="shared" si="4"/>
        <v>1.4285714285714286</v>
      </c>
      <c r="L148" s="99"/>
      <c r="M148" s="99"/>
      <c r="N148" t="str">
        <f t="shared" si="5"/>
        <v/>
      </c>
      <c r="V148" s="62"/>
      <c r="W148" s="62"/>
      <c r="X148" s="62"/>
      <c r="Y148" s="62"/>
      <c r="Z148" s="62"/>
      <c r="AA148" s="62"/>
      <c r="AB148" s="63"/>
      <c r="AC148" s="63"/>
      <c r="AD148" s="63"/>
      <c r="AE148" s="63"/>
      <c r="AF148" s="99"/>
      <c r="AG148" s="99"/>
    </row>
    <row r="149" spans="2:33" x14ac:dyDescent="0.35">
      <c r="B149" s="62"/>
      <c r="C149" s="62"/>
      <c r="D149" s="62"/>
      <c r="E149" s="62"/>
      <c r="F149" s="83">
        <v>0.28000000000000003</v>
      </c>
      <c r="G149" s="62">
        <v>0.45</v>
      </c>
      <c r="H149" s="63">
        <v>59.490490674972499</v>
      </c>
      <c r="I149" s="63">
        <v>4.6804994736508801E-2</v>
      </c>
      <c r="J149" s="63">
        <v>0.24064802214616601</v>
      </c>
      <c r="K149" s="86">
        <f t="shared" si="4"/>
        <v>1.607142857142857</v>
      </c>
      <c r="L149" s="101">
        <f>AVERAGE(H149:H152)</f>
        <v>67.330834209918947</v>
      </c>
      <c r="M149" s="101">
        <f>AVERAGE(I149:I152)</f>
        <v>1.772744176583832E-2</v>
      </c>
      <c r="N149">
        <f t="shared" si="5"/>
        <v>1.607142857142857</v>
      </c>
      <c r="V149" s="62"/>
      <c r="W149" s="62"/>
      <c r="X149" s="62"/>
      <c r="Y149" s="62"/>
      <c r="Z149" s="62"/>
      <c r="AA149" s="62"/>
      <c r="AB149" s="63"/>
      <c r="AC149" s="63"/>
      <c r="AD149" s="63"/>
      <c r="AE149" s="63"/>
      <c r="AF149" s="99"/>
      <c r="AG149" s="99"/>
    </row>
    <row r="150" spans="2:33" x14ac:dyDescent="0.35">
      <c r="B150" s="62"/>
      <c r="C150" s="62"/>
      <c r="D150" s="62"/>
      <c r="E150" s="62"/>
      <c r="F150" s="83">
        <v>0.28000000000000003</v>
      </c>
      <c r="G150" s="62">
        <v>0.45</v>
      </c>
      <c r="H150" s="63">
        <v>64.4302303791046</v>
      </c>
      <c r="I150" s="63">
        <v>9.3094807321174693E-3</v>
      </c>
      <c r="J150" s="63">
        <v>7.5788598948107799E-2</v>
      </c>
      <c r="K150" s="86">
        <f t="shared" si="4"/>
        <v>1.607142857142857</v>
      </c>
      <c r="L150" s="99"/>
      <c r="M150" s="99"/>
      <c r="N150" t="str">
        <f t="shared" si="5"/>
        <v/>
      </c>
      <c r="V150" s="62"/>
      <c r="W150" s="62"/>
      <c r="X150" s="62"/>
      <c r="Y150" s="62"/>
      <c r="Z150" s="62"/>
      <c r="AA150" s="62"/>
      <c r="AB150" s="63"/>
      <c r="AC150" s="63"/>
      <c r="AD150" s="63"/>
      <c r="AE150" s="63"/>
      <c r="AF150" s="99"/>
      <c r="AG150" s="99"/>
    </row>
    <row r="151" spans="2:33" x14ac:dyDescent="0.35">
      <c r="B151" s="62"/>
      <c r="C151" s="62"/>
      <c r="D151" s="62"/>
      <c r="E151" s="62"/>
      <c r="F151" s="83">
        <v>0.28000000000000003</v>
      </c>
      <c r="G151" s="62">
        <v>0.45</v>
      </c>
      <c r="H151" s="63">
        <v>75.886667966842595</v>
      </c>
      <c r="I151" s="63">
        <v>6.3936813498875998E-3</v>
      </c>
      <c r="J151" s="63">
        <v>3.5438581692226599E-2</v>
      </c>
      <c r="K151" s="86">
        <f t="shared" si="4"/>
        <v>1.607142857142857</v>
      </c>
      <c r="L151" s="99"/>
      <c r="M151" s="99"/>
      <c r="N151" t="str">
        <f t="shared" si="5"/>
        <v/>
      </c>
    </row>
    <row r="152" spans="2:33" x14ac:dyDescent="0.35">
      <c r="B152" s="62"/>
      <c r="C152" s="62"/>
      <c r="D152" s="62"/>
      <c r="E152" s="62"/>
      <c r="F152" s="83">
        <v>0.28000000000000003</v>
      </c>
      <c r="G152" s="62">
        <v>0.45</v>
      </c>
      <c r="H152" s="63">
        <v>69.515947818756104</v>
      </c>
      <c r="I152" s="63">
        <v>8.4016102448394095E-3</v>
      </c>
      <c r="J152" s="63">
        <v>5.7361658921595601E-2</v>
      </c>
      <c r="K152" s="86">
        <f t="shared" si="4"/>
        <v>1.607142857142857</v>
      </c>
      <c r="L152" s="99"/>
      <c r="M152" s="99"/>
      <c r="N152" t="str">
        <f t="shared" si="5"/>
        <v/>
      </c>
    </row>
    <row r="153" spans="2:33" x14ac:dyDescent="0.35">
      <c r="B153" s="62"/>
      <c r="C153" s="62"/>
      <c r="D153" s="62"/>
      <c r="E153" s="62"/>
      <c r="F153" s="83">
        <v>0.28000000000000003</v>
      </c>
      <c r="G153" s="62">
        <v>0.5</v>
      </c>
      <c r="H153" s="63">
        <v>77.296088218688894</v>
      </c>
      <c r="I153" s="63">
        <v>7.6519056018825804E-2</v>
      </c>
      <c r="J153" s="63">
        <v>0.31249078972080901</v>
      </c>
      <c r="K153" s="86">
        <f t="shared" ref="K153:K156" si="6">G153/(F153)</f>
        <v>1.7857142857142856</v>
      </c>
      <c r="L153" s="101">
        <f>AVERAGE(H153:H156)</f>
        <v>73.274076282978001</v>
      </c>
      <c r="M153" s="101">
        <f>AVERAGE(I153:I156)</f>
        <v>7.4258435027057257E-2</v>
      </c>
      <c r="N153">
        <f t="shared" si="5"/>
        <v>1.7857142857142856</v>
      </c>
    </row>
    <row r="154" spans="2:33" x14ac:dyDescent="0.35">
      <c r="B154" s="62"/>
      <c r="C154" s="62"/>
      <c r="D154" s="62"/>
      <c r="E154" s="62"/>
      <c r="F154" s="83">
        <v>0.28000000000000003</v>
      </c>
      <c r="G154" s="62">
        <v>0.5</v>
      </c>
      <c r="H154" s="63">
        <v>72.572187423705998</v>
      </c>
      <c r="I154" s="63">
        <v>5.7981800403632197E-2</v>
      </c>
      <c r="J154" s="63">
        <v>0.23485714552075601</v>
      </c>
      <c r="K154" s="86">
        <f t="shared" si="6"/>
        <v>1.7857142857142856</v>
      </c>
      <c r="L154" s="99"/>
      <c r="M154" s="99"/>
      <c r="N154" t="str">
        <f t="shared" si="5"/>
        <v/>
      </c>
    </row>
    <row r="155" spans="2:33" x14ac:dyDescent="0.35">
      <c r="B155" s="62"/>
      <c r="C155" s="62"/>
      <c r="D155" s="62"/>
      <c r="E155" s="62"/>
      <c r="F155" s="83">
        <v>0.28000000000000003</v>
      </c>
      <c r="G155" s="62">
        <v>0.5</v>
      </c>
      <c r="H155" s="63">
        <v>62.622501611709502</v>
      </c>
      <c r="I155" s="63">
        <v>7.9992179252174195E-2</v>
      </c>
      <c r="J155" s="63">
        <v>0.33272526828933302</v>
      </c>
      <c r="K155" s="86">
        <f t="shared" si="6"/>
        <v>1.7857142857142856</v>
      </c>
      <c r="L155" s="99"/>
      <c r="M155" s="99"/>
      <c r="N155" t="str">
        <f t="shared" si="5"/>
        <v/>
      </c>
    </row>
    <row r="156" spans="2:33" x14ac:dyDescent="0.35">
      <c r="B156" s="62"/>
      <c r="C156" s="62"/>
      <c r="D156" s="62"/>
      <c r="E156" s="62"/>
      <c r="F156" s="83">
        <v>0.28000000000000003</v>
      </c>
      <c r="G156" s="62">
        <v>0.5</v>
      </c>
      <c r="H156" s="63">
        <v>80.605527877807603</v>
      </c>
      <c r="I156" s="63">
        <v>8.2540704433596804E-2</v>
      </c>
      <c r="J156" s="63">
        <v>0.33270005854542001</v>
      </c>
      <c r="K156" s="86">
        <f t="shared" si="6"/>
        <v>1.7857142857142856</v>
      </c>
      <c r="L156" s="99"/>
      <c r="M156" s="99"/>
      <c r="N156" t="str">
        <f t="shared" si="5"/>
        <v/>
      </c>
    </row>
  </sheetData>
  <sortState ref="G80:J120">
    <sortCondition ref="G79"/>
  </sortState>
  <mergeCells count="17">
    <mergeCell ref="C13:K13"/>
    <mergeCell ref="H23:K23"/>
    <mergeCell ref="C1:K1"/>
    <mergeCell ref="B12:K12"/>
    <mergeCell ref="C5:K5"/>
    <mergeCell ref="C2:K2"/>
    <mergeCell ref="C3:K3"/>
    <mergeCell ref="C4:K4"/>
    <mergeCell ref="B23:G23"/>
    <mergeCell ref="C14:K14"/>
    <mergeCell ref="C15:K15"/>
    <mergeCell ref="C16:K16"/>
    <mergeCell ref="L23:M23"/>
    <mergeCell ref="Q18:S20"/>
    <mergeCell ref="V8:AA8"/>
    <mergeCell ref="AB8:AE8"/>
    <mergeCell ref="AF8:AG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zoomScale="79" workbookViewId="0">
      <selection activeCell="I300" sqref="I300"/>
    </sheetView>
  </sheetViews>
  <sheetFormatPr defaultRowHeight="14.5" x14ac:dyDescent="0.35"/>
  <cols>
    <col min="6" max="6" width="9" bestFit="1" customWidth="1"/>
  </cols>
  <sheetData>
    <row r="1" spans="1:22" x14ac:dyDescent="0.35">
      <c r="A1" s="57" t="s">
        <v>79</v>
      </c>
    </row>
    <row r="2" spans="1:22" x14ac:dyDescent="0.35">
      <c r="A2" t="s">
        <v>24</v>
      </c>
      <c r="C2" t="s">
        <v>26</v>
      </c>
      <c r="D2" t="s">
        <v>25</v>
      </c>
      <c r="E2" t="s">
        <v>27</v>
      </c>
    </row>
    <row r="3" spans="1:22" x14ac:dyDescent="0.35">
      <c r="A3">
        <v>100</v>
      </c>
      <c r="B3" s="1" t="s">
        <v>76</v>
      </c>
      <c r="E3" t="s">
        <v>28</v>
      </c>
      <c r="S3" s="57" t="s">
        <v>78</v>
      </c>
    </row>
    <row r="4" spans="1:22" x14ac:dyDescent="0.35">
      <c r="A4">
        <v>200</v>
      </c>
      <c r="B4" s="1" t="s">
        <v>76</v>
      </c>
      <c r="E4" s="20">
        <v>1.25476544588834E+16</v>
      </c>
      <c r="F4" s="53">
        <f>LOG(E4)</f>
        <v>16.098562550457132</v>
      </c>
      <c r="G4" t="s">
        <v>29</v>
      </c>
      <c r="S4" t="s">
        <v>24</v>
      </c>
      <c r="T4">
        <v>25600</v>
      </c>
      <c r="U4" t="s">
        <v>23</v>
      </c>
      <c r="V4" t="s">
        <v>22</v>
      </c>
    </row>
    <row r="5" spans="1:22" x14ac:dyDescent="0.35">
      <c r="A5">
        <v>400</v>
      </c>
      <c r="B5" s="1" t="s">
        <v>76</v>
      </c>
      <c r="C5">
        <v>2.6</v>
      </c>
      <c r="D5">
        <f>C5/60</f>
        <v>4.3333333333333335E-2</v>
      </c>
      <c r="E5">
        <v>1.0892432352534499E-3</v>
      </c>
      <c r="F5" s="53">
        <f t="shared" ref="F5:F9" si="0">LOG(E5)</f>
        <v>-2.9628751285702859</v>
      </c>
      <c r="S5" t="s">
        <v>21</v>
      </c>
      <c r="T5">
        <f>0.00007*T4^2 - 0.032*T4 + 9.398</f>
        <v>45065.398000000001</v>
      </c>
      <c r="U5">
        <f>T5/60</f>
        <v>751.08996666666667</v>
      </c>
      <c r="V5">
        <f>U5/60</f>
        <v>12.51816611111111</v>
      </c>
    </row>
    <row r="6" spans="1:22" x14ac:dyDescent="0.35">
      <c r="A6">
        <v>800</v>
      </c>
      <c r="B6" s="1" t="s">
        <v>76</v>
      </c>
      <c r="C6">
        <v>32.9</v>
      </c>
      <c r="D6">
        <f>C6/60</f>
        <v>0.54833333333333334</v>
      </c>
      <c r="E6" s="20">
        <v>2.0139355917542198E-5</v>
      </c>
      <c r="F6" s="53">
        <f t="shared" si="0"/>
        <v>-4.6959544228553991</v>
      </c>
    </row>
    <row r="7" spans="1:22" x14ac:dyDescent="0.35">
      <c r="A7">
        <v>1600</v>
      </c>
      <c r="B7" s="1" t="s">
        <v>76</v>
      </c>
      <c r="C7">
        <v>123</v>
      </c>
      <c r="D7">
        <f>C7/60</f>
        <v>2.0499999999999998</v>
      </c>
      <c r="E7" s="20">
        <v>8.1559224931773499E-7</v>
      </c>
      <c r="F7" s="53">
        <f t="shared" si="0"/>
        <v>-6.0885269100328543</v>
      </c>
    </row>
    <row r="8" spans="1:22" x14ac:dyDescent="0.35">
      <c r="A8">
        <v>3201</v>
      </c>
      <c r="B8" s="1" t="s">
        <v>76</v>
      </c>
      <c r="C8">
        <v>587.5</v>
      </c>
      <c r="D8">
        <f>C8/60</f>
        <v>9.7916666666666661</v>
      </c>
      <c r="E8" s="20">
        <v>4.6655951243451998E-8</v>
      </c>
      <c r="F8" s="53">
        <f t="shared" si="0"/>
        <v>-7.3310929515456777</v>
      </c>
    </row>
    <row r="9" spans="1:22" x14ac:dyDescent="0.35">
      <c r="A9">
        <v>6400</v>
      </c>
      <c r="B9" s="1" t="s">
        <v>76</v>
      </c>
      <c r="C9">
        <v>2232.0823805332102</v>
      </c>
      <c r="D9">
        <f>C9/60</f>
        <v>37.20137300888684</v>
      </c>
      <c r="E9" s="20">
        <v>2.8559992622875399E-9</v>
      </c>
      <c r="F9" s="53">
        <f t="shared" si="0"/>
        <v>-8.544241909075307</v>
      </c>
    </row>
    <row r="12" spans="1:22" x14ac:dyDescent="0.35">
      <c r="A12" t="s">
        <v>77</v>
      </c>
    </row>
    <row r="19" spans="1:5" x14ac:dyDescent="0.35">
      <c r="A19" t="s">
        <v>72</v>
      </c>
      <c r="B19" s="1" t="s">
        <v>74</v>
      </c>
      <c r="C19">
        <v>3270.5994129180899</v>
      </c>
      <c r="D19">
        <f>C19/60</f>
        <v>54.509990215301499</v>
      </c>
      <c r="E19" t="s">
        <v>73</v>
      </c>
    </row>
    <row r="20" spans="1:5" x14ac:dyDescent="0.35">
      <c r="A20" t="s">
        <v>70</v>
      </c>
      <c r="B20" s="1" t="s">
        <v>75</v>
      </c>
      <c r="C20">
        <v>79.7</v>
      </c>
      <c r="E20" t="s">
        <v>71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75" zoomScaleNormal="115" workbookViewId="0">
      <selection activeCell="M9" sqref="M9:M22"/>
    </sheetView>
  </sheetViews>
  <sheetFormatPr defaultRowHeight="14.5" x14ac:dyDescent="0.35"/>
  <cols>
    <col min="1" max="1" width="12.7265625" bestFit="1" customWidth="1"/>
    <col min="3" max="4" width="13" customWidth="1"/>
    <col min="5" max="5" width="14.36328125" bestFit="1" customWidth="1"/>
    <col min="6" max="7" width="13" customWidth="1"/>
    <col min="8" max="8" width="16.453125" bestFit="1" customWidth="1"/>
  </cols>
  <sheetData>
    <row r="1" spans="1:13" x14ac:dyDescent="0.35">
      <c r="A1" s="126" t="s">
        <v>90</v>
      </c>
      <c r="B1" s="126"/>
    </row>
    <row r="2" spans="1:13" x14ac:dyDescent="0.35">
      <c r="A2" t="s">
        <v>91</v>
      </c>
      <c r="B2" s="18">
        <v>10000000</v>
      </c>
    </row>
    <row r="3" spans="1:13" x14ac:dyDescent="0.35">
      <c r="A3" t="s">
        <v>92</v>
      </c>
      <c r="B3" s="34">
        <v>5000</v>
      </c>
    </row>
    <row r="4" spans="1:13" x14ac:dyDescent="0.35">
      <c r="A4" t="s">
        <v>93</v>
      </c>
      <c r="B4" s="60" t="s">
        <v>39</v>
      </c>
    </row>
    <row r="5" spans="1:13" x14ac:dyDescent="0.35">
      <c r="G5" t="s">
        <v>135</v>
      </c>
    </row>
    <row r="6" spans="1:13" x14ac:dyDescent="0.35">
      <c r="G6">
        <v>0.4</v>
      </c>
    </row>
    <row r="7" spans="1:13" x14ac:dyDescent="0.35">
      <c r="C7" s="125" t="s">
        <v>101</v>
      </c>
      <c r="D7" s="127"/>
      <c r="E7" s="127"/>
      <c r="F7" s="127"/>
      <c r="G7" s="127"/>
      <c r="H7" s="128"/>
      <c r="I7" s="129" t="s">
        <v>102</v>
      </c>
      <c r="J7" s="130"/>
      <c r="K7" s="130"/>
      <c r="L7" s="130"/>
    </row>
    <row r="8" spans="1:13" x14ac:dyDescent="0.35">
      <c r="C8" s="66" t="s">
        <v>94</v>
      </c>
      <c r="D8" s="66" t="s">
        <v>95</v>
      </c>
      <c r="E8" s="66" t="s">
        <v>96</v>
      </c>
      <c r="F8" s="66" t="s">
        <v>97</v>
      </c>
      <c r="G8" s="66" t="s">
        <v>125</v>
      </c>
      <c r="H8" s="66" t="s">
        <v>98</v>
      </c>
      <c r="I8" s="67" t="s">
        <v>103</v>
      </c>
      <c r="J8" s="67" t="s">
        <v>104</v>
      </c>
      <c r="K8" s="67" t="s">
        <v>105</v>
      </c>
      <c r="L8" s="67" t="s">
        <v>3</v>
      </c>
    </row>
    <row r="9" spans="1:13" x14ac:dyDescent="0.35">
      <c r="C9" s="64" t="s">
        <v>111</v>
      </c>
      <c r="D9" s="64">
        <v>8000</v>
      </c>
      <c r="E9" s="64">
        <v>3</v>
      </c>
      <c r="F9" s="64" t="s">
        <v>110</v>
      </c>
      <c r="G9" s="64">
        <f>M9/0.4</f>
        <v>1.25</v>
      </c>
      <c r="H9" s="65" t="s">
        <v>106</v>
      </c>
      <c r="I9" s="63">
        <v>260.2</v>
      </c>
      <c r="J9" s="63">
        <v>4.2488640125852304E-3</v>
      </c>
      <c r="K9" s="63">
        <v>2.7196150664271002E-2</v>
      </c>
      <c r="L9" s="68">
        <v>3.0615999999999998E-4</v>
      </c>
      <c r="M9" s="69">
        <v>0.5</v>
      </c>
    </row>
    <row r="10" spans="1:13" x14ac:dyDescent="0.35">
      <c r="C10" s="62" t="s">
        <v>112</v>
      </c>
      <c r="D10" s="62">
        <v>8000</v>
      </c>
      <c r="E10" s="62">
        <v>3</v>
      </c>
      <c r="F10" s="64" t="s">
        <v>110</v>
      </c>
      <c r="G10" s="64">
        <f t="shared" ref="G10:G21" si="0">M10/0.4</f>
        <v>1.4999999999999998</v>
      </c>
      <c r="H10" s="64" t="s">
        <v>107</v>
      </c>
      <c r="I10" s="63">
        <v>323.67</v>
      </c>
      <c r="J10" s="63">
        <v>1.6072221063274301E-3</v>
      </c>
      <c r="K10" s="63">
        <v>8.0899315411814693E-3</v>
      </c>
      <c r="L10" s="68">
        <v>1.5983999999999999E-4</v>
      </c>
      <c r="M10" s="69">
        <v>0.6</v>
      </c>
    </row>
    <row r="11" spans="1:13" x14ac:dyDescent="0.35">
      <c r="C11" s="62" t="s">
        <v>113</v>
      </c>
      <c r="D11" s="62">
        <v>8000</v>
      </c>
      <c r="E11" s="62">
        <v>3</v>
      </c>
      <c r="F11" s="64" t="s">
        <v>110</v>
      </c>
      <c r="G11" s="64">
        <f t="shared" si="0"/>
        <v>1.7499999999999998</v>
      </c>
      <c r="H11" s="64" t="s">
        <v>108</v>
      </c>
      <c r="I11" s="63">
        <v>259.76</v>
      </c>
      <c r="J11" s="63">
        <v>1.82242784880268E-3</v>
      </c>
      <c r="K11" s="63">
        <v>8.4242252783167E-3</v>
      </c>
      <c r="L11" s="68">
        <v>7.4729999999999998E-5</v>
      </c>
      <c r="M11" s="69">
        <v>0.7</v>
      </c>
    </row>
    <row r="12" spans="1:13" x14ac:dyDescent="0.35">
      <c r="C12" s="62" t="s">
        <v>114</v>
      </c>
      <c r="D12" s="62">
        <v>8000</v>
      </c>
      <c r="E12" s="62">
        <v>3</v>
      </c>
      <c r="F12" s="64" t="s">
        <v>110</v>
      </c>
      <c r="G12" s="64">
        <f t="shared" si="0"/>
        <v>2</v>
      </c>
      <c r="H12" s="64" t="s">
        <v>109</v>
      </c>
      <c r="I12" s="63">
        <v>323.75642228126497</v>
      </c>
      <c r="J12" s="63">
        <v>7.47970370899868E-3</v>
      </c>
      <c r="K12" s="63">
        <v>2.9637786654420399E-2</v>
      </c>
      <c r="L12" s="68">
        <v>9.2113999999999998E-4</v>
      </c>
      <c r="M12" s="69">
        <v>0.8</v>
      </c>
    </row>
    <row r="13" spans="1:13" x14ac:dyDescent="0.35">
      <c r="C13" s="64" t="s">
        <v>99</v>
      </c>
      <c r="D13" s="62">
        <v>8000</v>
      </c>
      <c r="E13" s="62">
        <v>3</v>
      </c>
      <c r="F13" s="64" t="s">
        <v>110</v>
      </c>
      <c r="G13" s="64">
        <f t="shared" si="0"/>
        <v>1.25</v>
      </c>
      <c r="H13" s="65" t="s">
        <v>117</v>
      </c>
      <c r="I13" s="63">
        <v>302.75013160705498</v>
      </c>
      <c r="J13" s="63">
        <v>2.2049460806415002E-3</v>
      </c>
      <c r="K13" s="63">
        <v>1.13965165096503E-2</v>
      </c>
      <c r="L13" s="68">
        <v>2.2330000000000001E-4</v>
      </c>
      <c r="M13" s="69">
        <v>0.5</v>
      </c>
    </row>
    <row r="14" spans="1:13" x14ac:dyDescent="0.35">
      <c r="C14" s="62" t="s">
        <v>100</v>
      </c>
      <c r="D14" s="62">
        <v>8000</v>
      </c>
      <c r="E14" s="62">
        <v>3</v>
      </c>
      <c r="F14" s="64" t="s">
        <v>110</v>
      </c>
      <c r="G14" s="64">
        <f t="shared" si="0"/>
        <v>1.4999999999999998</v>
      </c>
      <c r="H14" s="64" t="s">
        <v>118</v>
      </c>
      <c r="I14" s="63">
        <v>336.44930267333899</v>
      </c>
      <c r="J14" s="63">
        <v>2.5720768185244799E-3</v>
      </c>
      <c r="K14" s="63">
        <v>1.03399548659959E-2</v>
      </c>
      <c r="L14" s="68">
        <v>3.0962999999999997E-4</v>
      </c>
      <c r="M14" s="69">
        <v>0.6</v>
      </c>
    </row>
    <row r="15" spans="1:13" x14ac:dyDescent="0.35">
      <c r="C15" s="62" t="s">
        <v>116</v>
      </c>
      <c r="D15" s="62">
        <v>8000</v>
      </c>
      <c r="E15" s="62">
        <v>3</v>
      </c>
      <c r="F15" s="64" t="s">
        <v>110</v>
      </c>
      <c r="G15" s="64">
        <f t="shared" si="0"/>
        <v>1.7499999999999998</v>
      </c>
      <c r="H15" s="64" t="s">
        <v>119</v>
      </c>
      <c r="I15" s="63">
        <v>268.47458791732703</v>
      </c>
      <c r="J15" s="63">
        <v>1.8323629909740499E-3</v>
      </c>
      <c r="K15" s="63">
        <v>4.1662992684478499E-3</v>
      </c>
      <c r="L15" s="68">
        <v>1.0760999999999999E-4</v>
      </c>
      <c r="M15" s="69">
        <v>0.7</v>
      </c>
    </row>
    <row r="16" spans="1:13" x14ac:dyDescent="0.35">
      <c r="C16" s="62" t="s">
        <v>115</v>
      </c>
      <c r="D16" s="62">
        <v>8000</v>
      </c>
      <c r="E16" s="62">
        <v>3</v>
      </c>
      <c r="F16" s="64" t="s">
        <v>110</v>
      </c>
      <c r="G16" s="64">
        <f t="shared" si="0"/>
        <v>2</v>
      </c>
      <c r="H16" s="64" t="s">
        <v>120</v>
      </c>
      <c r="I16" s="63">
        <v>308.39033603668202</v>
      </c>
      <c r="J16" s="63">
        <v>2.38427413612335E-3</v>
      </c>
      <c r="K16" s="63">
        <v>6.6410735564910702E-3</v>
      </c>
      <c r="L16" s="68">
        <v>1.4899999999999999E-4</v>
      </c>
      <c r="M16" s="69">
        <v>0.8</v>
      </c>
    </row>
    <row r="17" spans="3:13" x14ac:dyDescent="0.35">
      <c r="C17" s="61"/>
      <c r="D17" s="61"/>
      <c r="E17" s="61"/>
      <c r="F17" s="70"/>
      <c r="G17" s="70"/>
      <c r="H17" s="70"/>
      <c r="I17" s="61"/>
      <c r="J17" s="61"/>
      <c r="K17" s="61"/>
      <c r="L17" s="61"/>
      <c r="M17" s="92"/>
    </row>
    <row r="18" spans="3:13" x14ac:dyDescent="0.35">
      <c r="C18" s="62" t="s">
        <v>121</v>
      </c>
      <c r="D18" s="62">
        <v>2500</v>
      </c>
      <c r="E18" s="62">
        <v>3</v>
      </c>
      <c r="F18" s="64" t="s">
        <v>110</v>
      </c>
      <c r="G18" s="64">
        <f t="shared" si="0"/>
        <v>1.25</v>
      </c>
      <c r="H18" s="65" t="s">
        <v>106</v>
      </c>
      <c r="I18" s="63">
        <v>109.93222713470399</v>
      </c>
      <c r="J18" s="63">
        <v>1.7201413965715399E-2</v>
      </c>
      <c r="K18" s="63">
        <v>0.11805720295071299</v>
      </c>
      <c r="L18" s="68">
        <v>1.6752999999999999E-4</v>
      </c>
      <c r="M18" s="69">
        <v>0.5</v>
      </c>
    </row>
    <row r="19" spans="3:13" x14ac:dyDescent="0.35">
      <c r="C19" s="62" t="s">
        <v>122</v>
      </c>
      <c r="D19" s="62">
        <v>2500</v>
      </c>
      <c r="E19" s="62">
        <v>3</v>
      </c>
      <c r="F19" s="64" t="s">
        <v>110</v>
      </c>
      <c r="G19" s="64">
        <f t="shared" si="0"/>
        <v>1.4999999999999998</v>
      </c>
      <c r="H19" s="64" t="s">
        <v>107</v>
      </c>
      <c r="I19" s="63">
        <v>99.864153623580904</v>
      </c>
      <c r="J19" s="63">
        <v>1.0163619445984699E-2</v>
      </c>
      <c r="K19" s="63">
        <v>6.01173925445855E-2</v>
      </c>
      <c r="L19" s="68">
        <v>2.7883999999999998E-4</v>
      </c>
      <c r="M19" s="69">
        <v>0.6</v>
      </c>
    </row>
    <row r="20" spans="3:13" x14ac:dyDescent="0.35">
      <c r="C20" s="62" t="s">
        <v>123</v>
      </c>
      <c r="D20" s="62">
        <v>2500</v>
      </c>
      <c r="E20" s="62">
        <v>3</v>
      </c>
      <c r="F20" s="64" t="s">
        <v>110</v>
      </c>
      <c r="G20" s="64">
        <f t="shared" si="0"/>
        <v>1.7499999999999998</v>
      </c>
      <c r="H20" s="64" t="s">
        <v>108</v>
      </c>
      <c r="I20" s="63">
        <v>101.51741313934301</v>
      </c>
      <c r="J20" s="63">
        <v>3.6305701878396701E-3</v>
      </c>
      <c r="K20" s="63">
        <v>2.3130133244623902E-2</v>
      </c>
      <c r="L20" s="68">
        <v>6.7063999999999994E-5</v>
      </c>
      <c r="M20" s="69">
        <v>0.7</v>
      </c>
    </row>
    <row r="21" spans="3:13" x14ac:dyDescent="0.35">
      <c r="C21" s="62" t="s">
        <v>124</v>
      </c>
      <c r="D21" s="62">
        <v>2500</v>
      </c>
      <c r="E21" s="62">
        <v>3</v>
      </c>
      <c r="F21" s="64" t="s">
        <v>110</v>
      </c>
      <c r="G21" s="64">
        <f t="shared" si="0"/>
        <v>2</v>
      </c>
      <c r="H21" s="64" t="s">
        <v>109</v>
      </c>
      <c r="I21" s="63">
        <v>118.18180060386599</v>
      </c>
      <c r="J21" s="63">
        <v>7.0018257112560304E-3</v>
      </c>
      <c r="K21" s="63">
        <v>4.7148616969688598E-2</v>
      </c>
      <c r="L21" s="68">
        <v>1.1417999999999999E-4</v>
      </c>
      <c r="M21" s="69">
        <v>0.8</v>
      </c>
    </row>
    <row r="22" spans="3:13" x14ac:dyDescent="0.35">
      <c r="C22" s="62"/>
      <c r="D22" s="62"/>
      <c r="E22" s="62"/>
      <c r="F22" s="64"/>
      <c r="G22" s="64"/>
      <c r="H22" s="64"/>
      <c r="I22" s="63"/>
      <c r="J22" s="63"/>
      <c r="K22" s="63"/>
      <c r="L22" s="63"/>
      <c r="M22" s="92"/>
    </row>
  </sheetData>
  <mergeCells count="3">
    <mergeCell ref="A1:B1"/>
    <mergeCell ref="C7:H7"/>
    <mergeCell ref="I7:L7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2"/>
  <sheetViews>
    <sheetView zoomScale="79" zoomScaleNormal="130" workbookViewId="0">
      <pane ySplit="1" topLeftCell="A36" activePane="bottomLeft" state="frozen"/>
      <selection pane="bottomLeft" activeCell="G34" sqref="G34"/>
    </sheetView>
  </sheetViews>
  <sheetFormatPr defaultRowHeight="14.5" x14ac:dyDescent="0.35"/>
  <cols>
    <col min="1" max="1" width="28" bestFit="1" customWidth="1"/>
    <col min="2" max="3" width="8" customWidth="1"/>
    <col min="4" max="4" width="7.81640625" customWidth="1"/>
    <col min="5" max="5" width="6.7265625" customWidth="1"/>
    <col min="6" max="9" width="11.90625" customWidth="1"/>
  </cols>
  <sheetData>
    <row r="1" spans="1:23" x14ac:dyDescent="0.35">
      <c r="A1" s="2"/>
      <c r="B1" s="43" t="s">
        <v>38</v>
      </c>
      <c r="C1" s="43" t="s">
        <v>37</v>
      </c>
      <c r="D1" s="43" t="s">
        <v>1</v>
      </c>
      <c r="E1" s="43" t="s">
        <v>33</v>
      </c>
      <c r="F1" s="12" t="s">
        <v>2</v>
      </c>
      <c r="G1" s="12" t="s">
        <v>4</v>
      </c>
      <c r="H1" s="12" t="s">
        <v>5</v>
      </c>
      <c r="I1" s="44" t="s">
        <v>3</v>
      </c>
      <c r="L1" t="s">
        <v>80</v>
      </c>
    </row>
    <row r="2" spans="1:23" ht="23.5" x14ac:dyDescent="0.55000000000000004">
      <c r="A2" s="131" t="s">
        <v>0</v>
      </c>
      <c r="B2" s="132"/>
      <c r="C2" s="132"/>
      <c r="D2" s="132"/>
      <c r="E2" s="132"/>
      <c r="F2" s="132"/>
      <c r="G2" s="132"/>
      <c r="H2" s="132"/>
      <c r="I2" s="133"/>
      <c r="J2" t="s">
        <v>11</v>
      </c>
      <c r="L2" t="s">
        <v>81</v>
      </c>
    </row>
    <row r="3" spans="1:23" x14ac:dyDescent="0.35">
      <c r="A3" s="31" t="s">
        <v>18</v>
      </c>
      <c r="B3" s="39">
        <v>1250</v>
      </c>
      <c r="C3" s="17" t="s">
        <v>39</v>
      </c>
      <c r="D3" s="17">
        <v>1000000000000</v>
      </c>
      <c r="E3" s="32">
        <v>10000</v>
      </c>
      <c r="F3" s="28">
        <v>52.949294805526698</v>
      </c>
      <c r="G3" s="26">
        <v>0.103670941514677</v>
      </c>
      <c r="H3" s="27">
        <v>0.17926765039645901</v>
      </c>
      <c r="I3" s="16">
        <v>4.1300000000000003E-2</v>
      </c>
      <c r="J3" s="1" t="s">
        <v>32</v>
      </c>
    </row>
    <row r="4" spans="1:23" x14ac:dyDescent="0.35">
      <c r="A4" s="31" t="s">
        <v>30</v>
      </c>
      <c r="B4" s="40">
        <v>1250</v>
      </c>
      <c r="C4" s="18" t="s">
        <v>39</v>
      </c>
      <c r="D4" s="18">
        <v>100000000</v>
      </c>
      <c r="E4" s="33">
        <v>10000</v>
      </c>
      <c r="F4" s="29">
        <v>91.8348450660705</v>
      </c>
      <c r="G4" s="21">
        <v>4.8059012960791798E-2</v>
      </c>
      <c r="H4" s="21">
        <v>0.236515922896922</v>
      </c>
      <c r="I4" s="7">
        <v>3.8101999999999998E-4</v>
      </c>
    </row>
    <row r="5" spans="1:23" x14ac:dyDescent="0.35">
      <c r="A5" s="31" t="s">
        <v>31</v>
      </c>
      <c r="B5" s="40">
        <v>1250</v>
      </c>
      <c r="C5" s="18" t="s">
        <v>39</v>
      </c>
      <c r="D5" s="18">
        <v>10000</v>
      </c>
      <c r="E5" s="33">
        <v>10000</v>
      </c>
      <c r="F5" s="29">
        <v>204.45709896087601</v>
      </c>
      <c r="G5" s="21">
        <v>2.7328461395077899E-2</v>
      </c>
      <c r="H5" s="21">
        <v>0.167736905566855</v>
      </c>
      <c r="I5" s="7">
        <v>9.9975000000000004E-6</v>
      </c>
    </row>
    <row r="6" spans="1:23" x14ac:dyDescent="0.35">
      <c r="A6" s="31" t="s">
        <v>15</v>
      </c>
      <c r="B6" s="41">
        <v>1250</v>
      </c>
      <c r="C6" s="18" t="s">
        <v>39</v>
      </c>
      <c r="D6" s="23">
        <v>10</v>
      </c>
      <c r="E6" s="33">
        <v>10000</v>
      </c>
      <c r="F6" s="29">
        <v>192.77824378013599</v>
      </c>
      <c r="G6" s="21">
        <v>4.6972963714470399E-3</v>
      </c>
      <c r="H6" s="21">
        <v>3.5547387384313699E-2</v>
      </c>
      <c r="I6" s="7">
        <v>1.6875E-5</v>
      </c>
    </row>
    <row r="7" spans="1:23" x14ac:dyDescent="0.35">
      <c r="A7" s="31" t="s">
        <v>8</v>
      </c>
      <c r="B7" s="41">
        <v>10000</v>
      </c>
      <c r="C7" s="18" t="s">
        <v>39</v>
      </c>
      <c r="D7" s="23">
        <v>1000000000000</v>
      </c>
      <c r="E7" s="33">
        <v>10000</v>
      </c>
      <c r="F7" s="29">
        <v>43.893846273422199</v>
      </c>
      <c r="G7" s="21">
        <v>0.123982515799316</v>
      </c>
      <c r="H7" s="21">
        <v>0.18122161204847201</v>
      </c>
      <c r="I7" s="7">
        <v>4.65E-2</v>
      </c>
    </row>
    <row r="8" spans="1:23" x14ac:dyDescent="0.35">
      <c r="A8" s="31" t="s">
        <v>9</v>
      </c>
      <c r="B8" s="40">
        <v>10000</v>
      </c>
      <c r="C8" s="18" t="s">
        <v>39</v>
      </c>
      <c r="D8" s="18">
        <v>10000000</v>
      </c>
      <c r="E8" s="33">
        <v>10000</v>
      </c>
      <c r="F8" s="29">
        <v>478.48508191108698</v>
      </c>
      <c r="G8" s="21">
        <v>1.06507246710737E-3</v>
      </c>
      <c r="H8" s="21">
        <v>1.4530248659515601E-3</v>
      </c>
      <c r="I8" s="25">
        <v>1.2167000000000001E-4</v>
      </c>
    </row>
    <row r="9" spans="1:23" x14ac:dyDescent="0.35">
      <c r="A9" s="35" t="s">
        <v>13</v>
      </c>
      <c r="B9" s="42">
        <v>10000</v>
      </c>
      <c r="C9" s="36" t="s">
        <v>39</v>
      </c>
      <c r="D9" s="36">
        <v>10</v>
      </c>
      <c r="E9" s="37">
        <v>10000</v>
      </c>
      <c r="F9" s="30">
        <v>844.03140664100601</v>
      </c>
      <c r="G9" s="24">
        <v>2.93686413354651E-4</v>
      </c>
      <c r="H9" s="24">
        <v>5.5361195400884401E-4</v>
      </c>
      <c r="I9" s="10">
        <v>1.1202E-5</v>
      </c>
    </row>
    <row r="10" spans="1:23" ht="21.5" customHeight="1" x14ac:dyDescent="0.35"/>
    <row r="11" spans="1:23" ht="23.5" x14ac:dyDescent="0.55000000000000004">
      <c r="A11" s="131" t="s">
        <v>19</v>
      </c>
      <c r="B11" s="134"/>
      <c r="C11" s="134"/>
      <c r="D11" s="134"/>
      <c r="E11" s="134"/>
      <c r="F11" s="134"/>
      <c r="G11" s="134"/>
      <c r="H11" s="134"/>
      <c r="I11" s="135"/>
      <c r="J11" t="s">
        <v>43</v>
      </c>
    </row>
    <row r="12" spans="1:23" x14ac:dyDescent="0.35">
      <c r="A12" s="12" t="s">
        <v>34</v>
      </c>
      <c r="B12" s="39">
        <v>15000</v>
      </c>
      <c r="C12" s="17" t="s">
        <v>39</v>
      </c>
      <c r="D12" s="17">
        <v>10000000</v>
      </c>
      <c r="E12" s="32">
        <v>5000</v>
      </c>
      <c r="F12" s="28">
        <v>608.09351110458294</v>
      </c>
      <c r="G12" s="26">
        <v>2.2480057037084999E-3</v>
      </c>
      <c r="H12" s="26">
        <v>7.1940873030109896E-3</v>
      </c>
      <c r="I12" s="16">
        <v>1.3250999999999999E-4</v>
      </c>
    </row>
    <row r="13" spans="1:23" x14ac:dyDescent="0.35">
      <c r="A13" s="13" t="s">
        <v>9</v>
      </c>
      <c r="B13" s="40">
        <v>10000</v>
      </c>
      <c r="C13" s="18" t="s">
        <v>39</v>
      </c>
      <c r="D13" s="18">
        <v>10000000</v>
      </c>
      <c r="E13" s="33">
        <v>5000</v>
      </c>
      <c r="F13" s="29">
        <v>398.40929651260302</v>
      </c>
      <c r="G13" s="21">
        <v>2.76471460398731E-3</v>
      </c>
      <c r="H13" s="21">
        <v>1.4829626998888699E-2</v>
      </c>
      <c r="I13" s="7">
        <v>7.8171999999999996E-5</v>
      </c>
      <c r="M13" s="5"/>
    </row>
    <row r="14" spans="1:23" x14ac:dyDescent="0.35">
      <c r="A14" s="13" t="s">
        <v>35</v>
      </c>
      <c r="B14" s="40">
        <v>5000</v>
      </c>
      <c r="C14" s="18" t="s">
        <v>39</v>
      </c>
      <c r="D14" s="18">
        <v>10000000</v>
      </c>
      <c r="E14" s="34">
        <v>5000</v>
      </c>
      <c r="F14" s="29">
        <v>216.86293625831601</v>
      </c>
      <c r="G14" s="21">
        <v>5.4909298471183098E-3</v>
      </c>
      <c r="H14" s="49">
        <v>3.9610914770558697E-2</v>
      </c>
      <c r="I14" s="7">
        <v>1.2766000000000001E-4</v>
      </c>
      <c r="M14" s="5"/>
    </row>
    <row r="15" spans="1:23" x14ac:dyDescent="0.35">
      <c r="A15" s="13" t="s">
        <v>36</v>
      </c>
      <c r="B15" s="40">
        <v>2500</v>
      </c>
      <c r="C15" s="18" t="s">
        <v>39</v>
      </c>
      <c r="D15" s="18">
        <v>10000000</v>
      </c>
      <c r="E15" s="34">
        <v>5000</v>
      </c>
      <c r="F15" s="48">
        <v>117.685332775115</v>
      </c>
      <c r="G15" s="47">
        <v>1.49870858570551E-3</v>
      </c>
      <c r="H15" s="47">
        <v>1.5860218218216901E-3</v>
      </c>
      <c r="I15" s="7">
        <v>7.9333999999999996E-5</v>
      </c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 x14ac:dyDescent="0.35">
      <c r="A16" s="13" t="s">
        <v>36</v>
      </c>
      <c r="B16" s="40">
        <v>2500</v>
      </c>
      <c r="C16" s="18" t="s">
        <v>48</v>
      </c>
      <c r="D16" s="18">
        <v>10000000</v>
      </c>
      <c r="E16" s="34">
        <v>5000</v>
      </c>
      <c r="F16" s="48">
        <v>104.03811097145</v>
      </c>
      <c r="G16" s="47">
        <v>1.0347065951169901E-2</v>
      </c>
      <c r="H16" s="47">
        <v>7.8169043365932597E-2</v>
      </c>
      <c r="I16" s="7">
        <v>8.7949999999999996E-5</v>
      </c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</row>
    <row r="17" spans="1:23" x14ac:dyDescent="0.35">
      <c r="A17" s="13" t="s">
        <v>36</v>
      </c>
      <c r="B17" s="40">
        <v>2500</v>
      </c>
      <c r="C17" s="18" t="s">
        <v>49</v>
      </c>
      <c r="D17" s="18">
        <v>10000000</v>
      </c>
      <c r="E17" s="34">
        <v>5000</v>
      </c>
      <c r="F17" s="48">
        <v>87.4289097785949</v>
      </c>
      <c r="G17" s="47">
        <v>9.8976037493723698E-4</v>
      </c>
      <c r="H17" s="47">
        <v>1.1499878843823799E-3</v>
      </c>
      <c r="I17" s="7">
        <v>1.1074E-4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</row>
    <row r="18" spans="1:23" x14ac:dyDescent="0.35">
      <c r="A18" s="13" t="s">
        <v>17</v>
      </c>
      <c r="B18" s="40">
        <v>1250</v>
      </c>
      <c r="C18" s="5" t="s">
        <v>39</v>
      </c>
      <c r="D18" s="18">
        <v>10000000</v>
      </c>
      <c r="E18" s="5">
        <v>5000</v>
      </c>
      <c r="F18" s="29">
        <v>43.422446250915499</v>
      </c>
      <c r="G18" s="21">
        <v>8.2375914870441401E-3</v>
      </c>
      <c r="H18" s="21">
        <v>5.5100170890262402E-2</v>
      </c>
      <c r="I18" s="7">
        <v>1.0219E-4</v>
      </c>
      <c r="L18" s="5"/>
    </row>
    <row r="19" spans="1:23" x14ac:dyDescent="0.35">
      <c r="A19" s="13" t="s">
        <v>40</v>
      </c>
      <c r="B19" s="40">
        <v>1000</v>
      </c>
      <c r="C19" s="5" t="s">
        <v>39</v>
      </c>
      <c r="D19" s="18">
        <v>10000000</v>
      </c>
      <c r="E19" s="5">
        <v>5000</v>
      </c>
      <c r="F19" s="29">
        <v>69.557783603668199</v>
      </c>
      <c r="G19" s="21">
        <v>1.24622909768439E-2</v>
      </c>
      <c r="H19" s="21">
        <v>9.2785021388951602E-2</v>
      </c>
      <c r="I19" s="7">
        <v>2.1203E-5</v>
      </c>
    </row>
    <row r="20" spans="1:23" x14ac:dyDescent="0.35">
      <c r="A20" s="13" t="s">
        <v>41</v>
      </c>
      <c r="B20" s="40">
        <v>500</v>
      </c>
      <c r="C20" s="5" t="s">
        <v>39</v>
      </c>
      <c r="D20" s="18">
        <v>10000000</v>
      </c>
      <c r="E20" s="5">
        <v>5000</v>
      </c>
      <c r="F20" s="29">
        <v>33.475319623947101</v>
      </c>
      <c r="G20" s="21">
        <v>1.6395980841099899E-2</v>
      </c>
      <c r="H20" s="21">
        <v>0.115154414429195</v>
      </c>
      <c r="I20" s="7">
        <v>1.0512E-4</v>
      </c>
    </row>
    <row r="21" spans="1:23" x14ac:dyDescent="0.35">
      <c r="A21" s="14" t="s">
        <v>42</v>
      </c>
      <c r="B21" s="45">
        <v>250</v>
      </c>
      <c r="C21" s="9" t="s">
        <v>39</v>
      </c>
      <c r="D21" s="46">
        <v>10000000</v>
      </c>
      <c r="E21" s="9">
        <v>5000</v>
      </c>
      <c r="F21" s="30">
        <v>34.113586902618401</v>
      </c>
      <c r="G21" s="24">
        <v>5.7229023969825703E-2</v>
      </c>
      <c r="H21" s="24">
        <v>0.246458001421723</v>
      </c>
      <c r="I21" s="10">
        <v>4.6115000000000001E-4</v>
      </c>
    </row>
    <row r="23" spans="1:23" ht="23.5" x14ac:dyDescent="0.55000000000000004">
      <c r="A23" s="131" t="s">
        <v>44</v>
      </c>
      <c r="B23" s="132"/>
      <c r="C23" s="132"/>
      <c r="D23" s="132"/>
      <c r="E23" s="132"/>
      <c r="F23" s="132"/>
      <c r="G23" s="132"/>
      <c r="H23" s="132"/>
      <c r="I23" s="133"/>
      <c r="J23" t="s">
        <v>61</v>
      </c>
    </row>
    <row r="24" spans="1:23" x14ac:dyDescent="0.35">
      <c r="A24" s="12" t="s">
        <v>45</v>
      </c>
      <c r="B24" s="51">
        <v>8000</v>
      </c>
      <c r="C24" s="4" t="s">
        <v>46</v>
      </c>
      <c r="D24" s="17">
        <v>10000000</v>
      </c>
      <c r="E24" s="4">
        <v>5000</v>
      </c>
      <c r="F24" s="28">
        <v>253.708580493927</v>
      </c>
      <c r="G24" s="26">
        <v>6.1709486100775999E-4</v>
      </c>
      <c r="H24" s="26">
        <v>1.4697871199178499E-3</v>
      </c>
      <c r="I24" s="16">
        <v>2.6208999999999999E-5</v>
      </c>
      <c r="J24">
        <v>3021</v>
      </c>
    </row>
    <row r="25" spans="1:23" x14ac:dyDescent="0.35">
      <c r="A25" s="13" t="s">
        <v>47</v>
      </c>
      <c r="B25" s="41">
        <v>8000</v>
      </c>
      <c r="C25" s="5" t="s">
        <v>39</v>
      </c>
      <c r="D25" s="18">
        <v>10000000</v>
      </c>
      <c r="E25" s="5">
        <v>5000</v>
      </c>
      <c r="F25" s="29">
        <v>215.85521507263101</v>
      </c>
      <c r="G25" s="21">
        <v>2.3937971413045098E-3</v>
      </c>
      <c r="H25" s="21">
        <v>1.4509705023949399E-2</v>
      </c>
      <c r="I25" s="7">
        <v>1.1226E-4</v>
      </c>
      <c r="J25">
        <v>1201</v>
      </c>
    </row>
    <row r="26" spans="1:23" x14ac:dyDescent="0.35">
      <c r="A26" s="13" t="s">
        <v>51</v>
      </c>
      <c r="B26" s="41">
        <v>8000</v>
      </c>
      <c r="C26" s="5" t="s">
        <v>50</v>
      </c>
      <c r="D26" s="18">
        <v>10000000</v>
      </c>
      <c r="E26" s="5">
        <v>5000</v>
      </c>
      <c r="F26" s="29">
        <v>154.24544668197601</v>
      </c>
      <c r="G26" s="21">
        <v>2.79187732253411E-3</v>
      </c>
      <c r="H26" s="21">
        <v>7.8186429011370406E-3</v>
      </c>
      <c r="I26" s="7">
        <v>1.942E-4</v>
      </c>
      <c r="J26" s="20">
        <v>345</v>
      </c>
      <c r="K26" s="50" t="s">
        <v>58</v>
      </c>
    </row>
    <row r="27" spans="1:23" x14ac:dyDescent="0.35">
      <c r="A27" s="13" t="s">
        <v>51</v>
      </c>
      <c r="B27" s="41">
        <v>8000</v>
      </c>
      <c r="C27" s="5" t="s">
        <v>50</v>
      </c>
      <c r="D27" s="18">
        <v>10000000</v>
      </c>
      <c r="E27" s="5">
        <v>5000</v>
      </c>
      <c r="F27" s="29">
        <v>151.296366930007</v>
      </c>
      <c r="G27" s="21">
        <v>9.7994272515990991E-4</v>
      </c>
      <c r="H27" s="21">
        <v>7.4676385849992296E-4</v>
      </c>
      <c r="I27" s="7">
        <v>1.3433999999999999E-4</v>
      </c>
      <c r="J27">
        <v>345</v>
      </c>
    </row>
    <row r="28" spans="1:23" x14ac:dyDescent="0.35">
      <c r="A28" s="13" t="s">
        <v>52</v>
      </c>
      <c r="B28" s="41">
        <v>8000</v>
      </c>
      <c r="C28" s="5" t="s">
        <v>54</v>
      </c>
      <c r="D28" s="18">
        <v>10000000</v>
      </c>
      <c r="E28" s="5">
        <v>5000</v>
      </c>
      <c r="F28" s="29">
        <v>88.078809976577702</v>
      </c>
      <c r="G28" s="21">
        <v>1.40670524337733E-2</v>
      </c>
      <c r="H28" s="21">
        <v>9.2594210154712905E-2</v>
      </c>
      <c r="I28" s="6">
        <v>1.4E-3</v>
      </c>
      <c r="J28">
        <v>109</v>
      </c>
    </row>
    <row r="29" spans="1:23" x14ac:dyDescent="0.35">
      <c r="A29" s="13" t="s">
        <v>53</v>
      </c>
      <c r="B29" s="41">
        <v>8000</v>
      </c>
      <c r="C29" s="5" t="s">
        <v>55</v>
      </c>
      <c r="D29" s="18">
        <v>10000000</v>
      </c>
      <c r="E29" s="5">
        <v>5000</v>
      </c>
      <c r="F29" s="29">
        <v>14.197102069854701</v>
      </c>
      <c r="G29" s="21">
        <v>6.2744229102297905E-2</v>
      </c>
      <c r="H29" s="21">
        <v>8.8465736073274598E-2</v>
      </c>
      <c r="I29" s="6">
        <v>2.75E-2</v>
      </c>
      <c r="J29">
        <v>39</v>
      </c>
      <c r="K29" t="s">
        <v>59</v>
      </c>
    </row>
    <row r="30" spans="1:23" x14ac:dyDescent="0.35">
      <c r="A30" s="14" t="s">
        <v>57</v>
      </c>
      <c r="B30" s="42">
        <v>8000</v>
      </c>
      <c r="C30" s="9" t="s">
        <v>56</v>
      </c>
      <c r="D30" s="46">
        <v>10000000</v>
      </c>
      <c r="E30" s="9">
        <v>5000</v>
      </c>
      <c r="F30" s="30">
        <v>8.5745811462402308</v>
      </c>
      <c r="G30" s="24">
        <v>0.18969252688892599</v>
      </c>
      <c r="H30" s="24">
        <v>0.115081289517171</v>
      </c>
      <c r="I30" s="52">
        <v>9.74E-2</v>
      </c>
      <c r="J30">
        <v>16</v>
      </c>
      <c r="K30" t="s">
        <v>60</v>
      </c>
    </row>
    <row r="31" spans="1:23" x14ac:dyDescent="0.35">
      <c r="F31" s="38"/>
      <c r="G31" s="20"/>
      <c r="H31" s="20"/>
    </row>
    <row r="32" spans="1:23" ht="23.5" x14ac:dyDescent="0.55000000000000004">
      <c r="A32" s="131" t="s">
        <v>62</v>
      </c>
      <c r="B32" s="132"/>
      <c r="C32" s="132"/>
      <c r="D32" s="132"/>
      <c r="E32" s="132"/>
      <c r="F32" s="132"/>
      <c r="G32" s="132"/>
      <c r="H32" s="132"/>
      <c r="I32" s="133"/>
      <c r="J32" t="s">
        <v>11</v>
      </c>
    </row>
    <row r="33" spans="1:10" x14ac:dyDescent="0.35">
      <c r="A33" s="55" t="s">
        <v>34</v>
      </c>
      <c r="B33" s="39">
        <v>15000</v>
      </c>
      <c r="C33" s="17" t="s">
        <v>39</v>
      </c>
      <c r="D33" s="17">
        <v>10000000</v>
      </c>
      <c r="E33" s="32">
        <v>5000</v>
      </c>
      <c r="F33" s="28">
        <v>608.09351110458294</v>
      </c>
      <c r="G33" s="26">
        <v>2.2480057037084999E-3</v>
      </c>
      <c r="H33" s="26">
        <v>7.1940873030109896E-3</v>
      </c>
      <c r="I33" s="16">
        <v>1.3250999999999999E-4</v>
      </c>
      <c r="J33" t="s">
        <v>63</v>
      </c>
    </row>
    <row r="34" spans="1:10" x14ac:dyDescent="0.35">
      <c r="A34" s="56" t="s">
        <v>9</v>
      </c>
      <c r="B34" s="40">
        <v>10000</v>
      </c>
      <c r="C34" s="18" t="s">
        <v>39</v>
      </c>
      <c r="D34" s="18">
        <v>10000000</v>
      </c>
      <c r="E34" s="33">
        <v>5000</v>
      </c>
      <c r="F34" s="29">
        <v>398.40929651260302</v>
      </c>
      <c r="G34" s="21">
        <v>2.76471460398731E-3</v>
      </c>
      <c r="H34" s="21">
        <v>1.4829626998888699E-2</v>
      </c>
      <c r="I34" s="7">
        <v>7.8171999999999996E-5</v>
      </c>
    </row>
    <row r="35" spans="1:10" x14ac:dyDescent="0.35">
      <c r="A35" s="56" t="s">
        <v>35</v>
      </c>
      <c r="B35" s="40">
        <v>5000</v>
      </c>
      <c r="C35" s="18" t="s">
        <v>39</v>
      </c>
      <c r="D35" s="18">
        <v>10000000</v>
      </c>
      <c r="E35" s="34">
        <v>5000</v>
      </c>
      <c r="F35" s="29">
        <v>216.86293625831601</v>
      </c>
      <c r="G35" s="21">
        <v>5.4909298471183098E-3</v>
      </c>
      <c r="H35" s="49">
        <v>3.9610914770558697E-2</v>
      </c>
      <c r="I35" s="7">
        <v>1.2766000000000001E-4</v>
      </c>
    </row>
    <row r="36" spans="1:10" x14ac:dyDescent="0.35">
      <c r="A36" s="56" t="s">
        <v>36</v>
      </c>
      <c r="B36" s="40">
        <v>2500</v>
      </c>
      <c r="C36" s="18" t="s">
        <v>48</v>
      </c>
      <c r="D36" s="18">
        <v>10000000</v>
      </c>
      <c r="E36" s="34">
        <v>5000</v>
      </c>
      <c r="F36" s="54">
        <v>104.03811097145</v>
      </c>
      <c r="G36" s="49">
        <v>1.0347065951169901E-2</v>
      </c>
      <c r="H36" s="49">
        <v>7.8169043365932597E-2</v>
      </c>
      <c r="I36" s="7">
        <v>8.7949999999999996E-5</v>
      </c>
    </row>
    <row r="37" spans="1:10" x14ac:dyDescent="0.35">
      <c r="A37" s="56" t="s">
        <v>17</v>
      </c>
      <c r="B37" s="40">
        <v>1250</v>
      </c>
      <c r="C37" s="5" t="s">
        <v>39</v>
      </c>
      <c r="D37" s="18">
        <v>10000000</v>
      </c>
      <c r="E37" s="5">
        <v>5000</v>
      </c>
      <c r="F37" s="29">
        <v>43.422446250915499</v>
      </c>
      <c r="G37" s="21">
        <v>8.2375914870441401E-3</v>
      </c>
      <c r="H37" s="21">
        <v>5.5100170890262402E-2</v>
      </c>
      <c r="I37" s="7">
        <v>1.0219E-4</v>
      </c>
    </row>
    <row r="38" spans="1:10" x14ac:dyDescent="0.35">
      <c r="A38" s="56" t="s">
        <v>40</v>
      </c>
      <c r="B38" s="40">
        <v>1000</v>
      </c>
      <c r="C38" s="5" t="s">
        <v>39</v>
      </c>
      <c r="D38" s="18">
        <v>10000000</v>
      </c>
      <c r="E38" s="5">
        <v>5000</v>
      </c>
      <c r="F38" s="29">
        <v>69.557783603668199</v>
      </c>
      <c r="G38" s="21">
        <v>1.24622909768439E-2</v>
      </c>
      <c r="H38" s="21">
        <v>9.2785021388951602E-2</v>
      </c>
      <c r="I38" s="7">
        <v>2.1203E-5</v>
      </c>
    </row>
    <row r="39" spans="1:10" x14ac:dyDescent="0.35">
      <c r="A39" s="12" t="s">
        <v>64</v>
      </c>
      <c r="B39" s="39">
        <v>15000</v>
      </c>
      <c r="C39" s="17" t="s">
        <v>39</v>
      </c>
      <c r="D39" s="17">
        <v>10000000</v>
      </c>
      <c r="E39" s="32">
        <v>5000</v>
      </c>
      <c r="F39" s="28">
        <v>578.686787843704</v>
      </c>
      <c r="G39" s="26">
        <v>8.7650201254014203E-3</v>
      </c>
      <c r="H39" s="26">
        <v>6.0788250303105397E-2</v>
      </c>
      <c r="I39" s="16">
        <v>4.0000000000000001E-3</v>
      </c>
    </row>
    <row r="40" spans="1:10" x14ac:dyDescent="0.35">
      <c r="A40" s="13" t="s">
        <v>65</v>
      </c>
      <c r="B40" s="40">
        <v>10000</v>
      </c>
      <c r="C40" s="18" t="s">
        <v>39</v>
      </c>
      <c r="D40" s="18">
        <v>10000000</v>
      </c>
      <c r="E40" s="33">
        <v>5000</v>
      </c>
      <c r="F40" s="29">
        <v>479.79432606696997</v>
      </c>
      <c r="G40" s="21">
        <v>9.0721275416093608E-3</v>
      </c>
      <c r="H40" s="21">
        <v>4.4924493216151502E-2</v>
      </c>
      <c r="I40" s="7">
        <v>3.5000000000000001E-3</v>
      </c>
    </row>
    <row r="41" spans="1:10" x14ac:dyDescent="0.35">
      <c r="A41" s="13" t="s">
        <v>66</v>
      </c>
      <c r="B41" s="40">
        <v>5000</v>
      </c>
      <c r="C41" s="18" t="s">
        <v>39</v>
      </c>
      <c r="D41" s="18">
        <v>10000000</v>
      </c>
      <c r="E41" s="34">
        <v>5000</v>
      </c>
      <c r="F41" s="29">
        <v>184.59354424476601</v>
      </c>
      <c r="G41" s="21">
        <v>4.0609019243281697E-2</v>
      </c>
      <c r="H41" s="49">
        <v>0.22239790954484101</v>
      </c>
      <c r="I41" s="7">
        <v>1.2999999999999999E-3</v>
      </c>
    </row>
    <row r="42" spans="1:10" x14ac:dyDescent="0.35">
      <c r="A42" s="13" t="s">
        <v>67</v>
      </c>
      <c r="B42" s="40">
        <v>2500</v>
      </c>
      <c r="C42" s="18" t="s">
        <v>48</v>
      </c>
      <c r="D42" s="18">
        <v>10000000</v>
      </c>
      <c r="E42" s="34">
        <v>5000</v>
      </c>
      <c r="F42" s="54">
        <v>89.498661279678302</v>
      </c>
      <c r="G42" s="49">
        <v>5.4287982272768702E-2</v>
      </c>
      <c r="H42" s="49">
        <v>0.25820510636724398</v>
      </c>
      <c r="I42" s="7">
        <v>6.7999999999999996E-3</v>
      </c>
    </row>
    <row r="43" spans="1:10" x14ac:dyDescent="0.35">
      <c r="A43" s="13" t="s">
        <v>68</v>
      </c>
      <c r="B43" s="40">
        <v>1250</v>
      </c>
      <c r="C43" s="5" t="s">
        <v>39</v>
      </c>
      <c r="D43" s="18">
        <v>10000000</v>
      </c>
      <c r="E43" s="5">
        <v>5000</v>
      </c>
      <c r="F43" s="29">
        <v>58.020461559295597</v>
      </c>
      <c r="G43" s="21">
        <v>4.0394726237772897E-2</v>
      </c>
      <c r="H43" s="21">
        <v>0.21196197041339199</v>
      </c>
      <c r="I43" s="7">
        <v>1.8E-3</v>
      </c>
    </row>
    <row r="44" spans="1:10" x14ac:dyDescent="0.35">
      <c r="A44" s="14" t="s">
        <v>69</v>
      </c>
      <c r="B44" s="45">
        <v>1000</v>
      </c>
      <c r="C44" s="9" t="s">
        <v>39</v>
      </c>
      <c r="D44" s="46">
        <v>10000000</v>
      </c>
      <c r="E44" s="9">
        <v>5000</v>
      </c>
      <c r="F44" s="30">
        <v>49.193748712539602</v>
      </c>
      <c r="G44" s="24">
        <v>0.122576039763605</v>
      </c>
      <c r="H44" s="24">
        <v>0.39504307208329498</v>
      </c>
      <c r="I44" s="10">
        <v>4.4801999999999998E-4</v>
      </c>
    </row>
    <row r="45" spans="1:10" x14ac:dyDescent="0.35">
      <c r="F45" s="38"/>
      <c r="G45" s="20"/>
      <c r="H45" s="20"/>
    </row>
    <row r="46" spans="1:10" ht="23.5" x14ac:dyDescent="0.55000000000000004">
      <c r="A46" s="136" t="s">
        <v>82</v>
      </c>
      <c r="B46" s="132"/>
      <c r="C46" s="132"/>
      <c r="D46" s="132"/>
      <c r="E46" s="132"/>
      <c r="F46" s="132"/>
      <c r="G46" s="132"/>
      <c r="H46" s="132"/>
      <c r="I46" s="133"/>
    </row>
    <row r="47" spans="1:10" x14ac:dyDescent="0.35">
      <c r="A47" s="55" t="s">
        <v>47</v>
      </c>
      <c r="B47" s="58">
        <v>8000</v>
      </c>
      <c r="C47" s="5" t="s">
        <v>39</v>
      </c>
      <c r="D47" s="18">
        <v>10000000</v>
      </c>
      <c r="E47" s="5">
        <v>5000</v>
      </c>
      <c r="F47" s="29">
        <v>215.85521507263101</v>
      </c>
      <c r="G47" s="21">
        <v>2.3937971413045098E-3</v>
      </c>
      <c r="H47" s="21">
        <v>1.4509705023949399E-2</v>
      </c>
      <c r="I47" s="7">
        <v>1.1226E-4</v>
      </c>
      <c r="J47" t="s">
        <v>85</v>
      </c>
    </row>
    <row r="48" spans="1:10" x14ac:dyDescent="0.35">
      <c r="A48" s="13" t="s">
        <v>88</v>
      </c>
      <c r="B48" s="59">
        <v>8000</v>
      </c>
      <c r="C48" s="18" t="s">
        <v>39</v>
      </c>
      <c r="D48" s="18">
        <v>10000000</v>
      </c>
      <c r="E48" s="34">
        <v>5000</v>
      </c>
      <c r="F48" s="54">
        <v>403.35344457626297</v>
      </c>
      <c r="G48" s="49">
        <v>2.7503100918850002E-3</v>
      </c>
      <c r="H48" s="49">
        <v>1.2097230694490301E-2</v>
      </c>
      <c r="I48" s="7">
        <v>1.039E-4</v>
      </c>
      <c r="J48" t="s">
        <v>85</v>
      </c>
    </row>
    <row r="50" spans="1:10" x14ac:dyDescent="0.35">
      <c r="A50" s="13" t="s">
        <v>83</v>
      </c>
      <c r="B50" s="59">
        <v>8000</v>
      </c>
      <c r="C50" s="18" t="s">
        <v>39</v>
      </c>
      <c r="D50" s="18">
        <v>10000000</v>
      </c>
      <c r="E50" s="33">
        <v>5000</v>
      </c>
      <c r="F50" s="29">
        <v>308.12270307540803</v>
      </c>
      <c r="G50" s="21">
        <v>9.4159016988517603E-3</v>
      </c>
      <c r="H50" s="21">
        <v>2.69920616086343E-2</v>
      </c>
      <c r="I50" s="7">
        <v>1.1999999999999999E-3</v>
      </c>
      <c r="J50" t="s">
        <v>84</v>
      </c>
    </row>
    <row r="51" spans="1:10" x14ac:dyDescent="0.35">
      <c r="A51" s="13" t="s">
        <v>87</v>
      </c>
      <c r="B51" s="59">
        <v>8000</v>
      </c>
      <c r="C51" s="18" t="s">
        <v>39</v>
      </c>
      <c r="D51" s="18">
        <v>10000000</v>
      </c>
      <c r="E51" s="34">
        <v>5000</v>
      </c>
      <c r="F51" s="29">
        <v>342.18696832656798</v>
      </c>
      <c r="G51" s="21">
        <v>2.1007359942959401E-3</v>
      </c>
      <c r="H51" s="49">
        <v>9.5780617055238604E-3</v>
      </c>
      <c r="I51" s="7">
        <v>9.5452999999999996E-5</v>
      </c>
      <c r="J51" t="s">
        <v>84</v>
      </c>
    </row>
    <row r="52" spans="1:10" x14ac:dyDescent="0.35">
      <c r="A52" s="56" t="s">
        <v>89</v>
      </c>
      <c r="B52" s="59">
        <v>8000</v>
      </c>
      <c r="C52" s="23" t="s">
        <v>39</v>
      </c>
      <c r="D52" s="18">
        <v>10000000</v>
      </c>
      <c r="E52" s="34">
        <v>5000</v>
      </c>
      <c r="F52" s="29">
        <v>333.25974106788601</v>
      </c>
      <c r="G52" s="21">
        <v>1.4766566504602499E-3</v>
      </c>
      <c r="H52" s="21">
        <v>4.6200240936638097E-3</v>
      </c>
      <c r="I52" s="7">
        <v>1.1613E-4</v>
      </c>
      <c r="J52" t="s">
        <v>86</v>
      </c>
    </row>
    <row r="53" spans="1:10" x14ac:dyDescent="0.35">
      <c r="F53" s="38"/>
      <c r="G53" s="20"/>
      <c r="H53" s="20"/>
    </row>
    <row r="59" spans="1:10" x14ac:dyDescent="0.35">
      <c r="F59" s="38"/>
      <c r="G59" s="20"/>
      <c r="H59" s="20"/>
    </row>
    <row r="60" spans="1:10" x14ac:dyDescent="0.35">
      <c r="F60" s="38"/>
      <c r="G60" s="20"/>
      <c r="H60" s="20"/>
    </row>
    <row r="61" spans="1:10" x14ac:dyDescent="0.35">
      <c r="F61" s="38"/>
      <c r="G61" s="20"/>
      <c r="H61" s="20"/>
    </row>
    <row r="62" spans="1:10" x14ac:dyDescent="0.35">
      <c r="F62" s="38"/>
      <c r="G62" s="20"/>
      <c r="H62" s="20"/>
    </row>
    <row r="63" spans="1:10" x14ac:dyDescent="0.35">
      <c r="F63" s="38"/>
      <c r="G63" s="20"/>
      <c r="H63" s="20"/>
    </row>
    <row r="64" spans="1:10" x14ac:dyDescent="0.35">
      <c r="F64" s="38"/>
      <c r="G64" s="20"/>
      <c r="H64" s="20"/>
    </row>
    <row r="65" spans="6:8" x14ac:dyDescent="0.35">
      <c r="F65" s="38"/>
      <c r="G65" s="20"/>
      <c r="H65" s="20"/>
    </row>
    <row r="66" spans="6:8" x14ac:dyDescent="0.35">
      <c r="F66" s="38"/>
      <c r="G66" s="20"/>
      <c r="H66" s="20"/>
    </row>
    <row r="67" spans="6:8" x14ac:dyDescent="0.35">
      <c r="F67" s="38"/>
      <c r="G67" s="20"/>
      <c r="H67" s="20"/>
    </row>
    <row r="68" spans="6:8" x14ac:dyDescent="0.35">
      <c r="F68" s="38"/>
      <c r="G68" s="20"/>
      <c r="H68" s="20"/>
    </row>
    <row r="69" spans="6:8" x14ac:dyDescent="0.35">
      <c r="F69" s="38"/>
      <c r="G69" s="20"/>
      <c r="H69" s="20"/>
    </row>
    <row r="70" spans="6:8" x14ac:dyDescent="0.35">
      <c r="F70" s="38"/>
      <c r="G70" s="20"/>
      <c r="H70" s="20"/>
    </row>
    <row r="71" spans="6:8" x14ac:dyDescent="0.35">
      <c r="F71" s="38"/>
      <c r="G71" s="20"/>
      <c r="H71" s="20"/>
    </row>
    <row r="72" spans="6:8" x14ac:dyDescent="0.35">
      <c r="F72" s="38"/>
      <c r="G72" s="20"/>
      <c r="H72" s="20"/>
    </row>
    <row r="73" spans="6:8" x14ac:dyDescent="0.35">
      <c r="F73" s="38"/>
      <c r="G73" s="20"/>
      <c r="H73" s="20"/>
    </row>
    <row r="74" spans="6:8" x14ac:dyDescent="0.35">
      <c r="F74" s="38"/>
      <c r="G74" s="20"/>
      <c r="H74" s="20"/>
    </row>
    <row r="75" spans="6:8" x14ac:dyDescent="0.35">
      <c r="F75" s="38"/>
      <c r="G75" s="20"/>
      <c r="H75" s="20"/>
    </row>
    <row r="76" spans="6:8" x14ac:dyDescent="0.35">
      <c r="F76" s="38"/>
      <c r="G76" s="20"/>
      <c r="H76" s="20"/>
    </row>
    <row r="77" spans="6:8" x14ac:dyDescent="0.35">
      <c r="F77" s="38"/>
      <c r="G77" s="20"/>
      <c r="H77" s="20"/>
    </row>
    <row r="78" spans="6:8" x14ac:dyDescent="0.35">
      <c r="F78" s="38"/>
      <c r="G78" s="20"/>
      <c r="H78" s="20"/>
    </row>
    <row r="79" spans="6:8" x14ac:dyDescent="0.35">
      <c r="F79" s="38"/>
      <c r="G79" s="20"/>
      <c r="H79" s="20"/>
    </row>
    <row r="80" spans="6:8" x14ac:dyDescent="0.35">
      <c r="F80" s="38"/>
      <c r="G80" s="20"/>
      <c r="H80" s="20"/>
    </row>
    <row r="81" spans="6:8" x14ac:dyDescent="0.35">
      <c r="F81" s="38"/>
      <c r="G81" s="20"/>
      <c r="H81" s="20"/>
    </row>
    <row r="82" spans="6:8" x14ac:dyDescent="0.35">
      <c r="F82" s="38"/>
      <c r="G82" s="20"/>
      <c r="H82" s="20"/>
    </row>
    <row r="83" spans="6:8" x14ac:dyDescent="0.35">
      <c r="F83" s="38"/>
    </row>
    <row r="84" spans="6:8" x14ac:dyDescent="0.35">
      <c r="F84" s="38"/>
    </row>
    <row r="85" spans="6:8" x14ac:dyDescent="0.35">
      <c r="F85" s="38"/>
    </row>
    <row r="86" spans="6:8" x14ac:dyDescent="0.35">
      <c r="F86" s="38"/>
    </row>
    <row r="87" spans="6:8" x14ac:dyDescent="0.35">
      <c r="F87" s="38"/>
    </row>
    <row r="88" spans="6:8" x14ac:dyDescent="0.35">
      <c r="F88" s="38"/>
    </row>
    <row r="89" spans="6:8" x14ac:dyDescent="0.35">
      <c r="F89" s="38"/>
    </row>
    <row r="90" spans="6:8" x14ac:dyDescent="0.35">
      <c r="F90" s="38"/>
    </row>
    <row r="91" spans="6:8" x14ac:dyDescent="0.35">
      <c r="F91" s="38"/>
    </row>
    <row r="92" spans="6:8" x14ac:dyDescent="0.35">
      <c r="F92" s="38"/>
    </row>
  </sheetData>
  <mergeCells count="5">
    <mergeCell ref="A2:I2"/>
    <mergeCell ref="A23:I23"/>
    <mergeCell ref="A11:I11"/>
    <mergeCell ref="A32:I32"/>
    <mergeCell ref="A46:I46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8"/>
  <sheetViews>
    <sheetView workbookViewId="0">
      <selection activeCell="B19" sqref="B19"/>
    </sheetView>
  </sheetViews>
  <sheetFormatPr defaultRowHeight="14.5" x14ac:dyDescent="0.35"/>
  <cols>
    <col min="1" max="1" width="25.54296875" customWidth="1"/>
    <col min="2" max="2" width="7.7265625" customWidth="1"/>
    <col min="3" max="6" width="11.08984375" customWidth="1"/>
  </cols>
  <sheetData>
    <row r="4" spans="1:19" ht="23.5" x14ac:dyDescent="0.55000000000000004">
      <c r="A4" s="136" t="s">
        <v>0</v>
      </c>
      <c r="B4" s="134"/>
      <c r="C4" s="134"/>
      <c r="D4" s="134"/>
      <c r="E4" s="135"/>
      <c r="F4" t="s">
        <v>11</v>
      </c>
      <c r="G4" s="1" t="s">
        <v>12</v>
      </c>
    </row>
    <row r="5" spans="1:19" x14ac:dyDescent="0.35">
      <c r="A5" s="2"/>
      <c r="B5" s="11" t="s">
        <v>1</v>
      </c>
      <c r="C5" s="2" t="s">
        <v>2</v>
      </c>
      <c r="D5" s="2" t="s">
        <v>4</v>
      </c>
      <c r="E5" s="2" t="s">
        <v>5</v>
      </c>
      <c r="F5" s="3" t="s">
        <v>3</v>
      </c>
    </row>
    <row r="6" spans="1:19" x14ac:dyDescent="0.35">
      <c r="A6" s="13" t="s">
        <v>13</v>
      </c>
      <c r="B6" s="17">
        <v>10</v>
      </c>
      <c r="C6" s="4">
        <v>378.90574955940201</v>
      </c>
      <c r="D6" s="4">
        <v>2.9472369142408E-3</v>
      </c>
      <c r="E6" s="15">
        <v>2.0813327813167599E-2</v>
      </c>
      <c r="F6" s="16">
        <v>8.0240000000000004E-5</v>
      </c>
    </row>
    <row r="7" spans="1:19" x14ac:dyDescent="0.35">
      <c r="A7" s="13" t="s">
        <v>10</v>
      </c>
      <c r="B7" s="18">
        <f>100</f>
        <v>100</v>
      </c>
      <c r="C7" s="5">
        <v>429.571336984634</v>
      </c>
      <c r="D7" s="5">
        <v>2.0459564605065702E-3</v>
      </c>
      <c r="E7" s="5">
        <v>1.16325575864119E-2</v>
      </c>
      <c r="F7" s="7">
        <v>6.2613000000000005E-5</v>
      </c>
    </row>
    <row r="8" spans="1:19" x14ac:dyDescent="0.35">
      <c r="A8" s="13" t="s">
        <v>6</v>
      </c>
      <c r="B8" s="18">
        <v>100</v>
      </c>
      <c r="C8" s="5">
        <v>408.667437791824</v>
      </c>
      <c r="D8" s="5">
        <v>2.0869678346522899E-3</v>
      </c>
      <c r="E8" s="5">
        <v>1.1999561092696599E-2</v>
      </c>
      <c r="F8" s="7">
        <v>6.3261000000000003E-5</v>
      </c>
    </row>
    <row r="9" spans="1:19" x14ac:dyDescent="0.35">
      <c r="A9" s="13" t="s">
        <v>9</v>
      </c>
      <c r="B9" s="5">
        <f>10000000</f>
        <v>10000000</v>
      </c>
      <c r="C9" s="5">
        <v>403.42993450164698</v>
      </c>
      <c r="D9" s="5">
        <v>2.69783767198279E-3</v>
      </c>
      <c r="E9" s="5">
        <v>1.6567680678990799E-2</v>
      </c>
      <c r="F9" s="7">
        <v>1.2085E-4</v>
      </c>
    </row>
    <row r="10" spans="1:19" x14ac:dyDescent="0.35">
      <c r="A10" s="13" t="s">
        <v>8</v>
      </c>
      <c r="B10" s="5">
        <f>1000000000000</f>
        <v>1000000000000</v>
      </c>
      <c r="C10" s="5">
        <v>384.997252225875</v>
      </c>
      <c r="D10" s="5">
        <v>1.62997572277194E-3</v>
      </c>
      <c r="E10" s="5">
        <v>2.8937208254647502E-3</v>
      </c>
      <c r="F10" s="8"/>
    </row>
    <row r="11" spans="1:19" x14ac:dyDescent="0.35">
      <c r="A11" s="14" t="s">
        <v>7</v>
      </c>
      <c r="B11" s="9">
        <f>1000000000000</f>
        <v>1000000000000</v>
      </c>
      <c r="C11" s="9">
        <v>402.104011774063</v>
      </c>
      <c r="D11" s="9">
        <v>7.9486898212264201E-4</v>
      </c>
      <c r="E11" s="9">
        <v>1.6878893811842E-3</v>
      </c>
      <c r="F11" s="10">
        <v>5.1199000000000002E-5</v>
      </c>
    </row>
    <row r="12" spans="1:19" x14ac:dyDescent="0.35">
      <c r="A12" s="19" t="s">
        <v>14</v>
      </c>
      <c r="P12" s="137" t="s">
        <v>20</v>
      </c>
      <c r="Q12" s="137"/>
      <c r="R12" s="137"/>
      <c r="S12" s="137"/>
    </row>
    <row r="13" spans="1:19" x14ac:dyDescent="0.35">
      <c r="A13" s="12" t="s">
        <v>15</v>
      </c>
      <c r="B13" s="17">
        <v>10</v>
      </c>
      <c r="C13" s="4">
        <v>51.750760078430098</v>
      </c>
      <c r="D13" s="4">
        <v>5.31264403094623E-2</v>
      </c>
      <c r="E13" s="4">
        <v>0.25465545292848302</v>
      </c>
      <c r="F13" s="16">
        <v>2.8798000000000001E-5</v>
      </c>
      <c r="P13" s="137"/>
      <c r="Q13" s="137"/>
      <c r="R13" s="137"/>
      <c r="S13" s="137"/>
    </row>
    <row r="14" spans="1:19" x14ac:dyDescent="0.35">
      <c r="A14" s="13" t="s">
        <v>16</v>
      </c>
      <c r="B14" s="18">
        <f>100</f>
        <v>100</v>
      </c>
      <c r="C14" s="5">
        <v>74.971506357192993</v>
      </c>
      <c r="D14" s="5">
        <v>9.3890523380161794E-2</v>
      </c>
      <c r="E14" s="5">
        <v>0.34544600326742197</v>
      </c>
      <c r="F14" s="7">
        <v>1.058E-4</v>
      </c>
      <c r="P14" s="137"/>
      <c r="Q14" s="137"/>
      <c r="R14" s="137"/>
      <c r="S14" s="137"/>
    </row>
    <row r="15" spans="1:19" x14ac:dyDescent="0.35">
      <c r="A15" s="13" t="s">
        <v>17</v>
      </c>
      <c r="B15" s="5">
        <f>10000000</f>
        <v>10000000</v>
      </c>
      <c r="C15" s="5">
        <v>84.024157762527395</v>
      </c>
      <c r="D15" s="5">
        <v>1.19532488614362E-2</v>
      </c>
      <c r="E15" s="5">
        <v>8.7702261052175406E-2</v>
      </c>
      <c r="F15" s="6"/>
      <c r="P15" s="137"/>
      <c r="Q15" s="137"/>
      <c r="R15" s="137"/>
      <c r="S15" s="137"/>
    </row>
    <row r="16" spans="1:19" x14ac:dyDescent="0.35">
      <c r="A16" s="14" t="s">
        <v>18</v>
      </c>
      <c r="B16" s="9">
        <f>1000000000000</f>
        <v>1000000000000</v>
      </c>
      <c r="C16" s="9">
        <v>61.946587562561</v>
      </c>
      <c r="D16" s="9">
        <v>2.4123179216625299E-2</v>
      </c>
      <c r="E16" s="9">
        <v>0.15781235421416401</v>
      </c>
      <c r="F16" s="10">
        <v>1.1573000000000001E-5</v>
      </c>
      <c r="P16" s="137"/>
      <c r="Q16" s="137"/>
      <c r="R16" s="137"/>
      <c r="S16" s="137"/>
    </row>
    <row r="18" spans="1:5" ht="23.5" x14ac:dyDescent="0.55000000000000004">
      <c r="A18" s="136" t="s">
        <v>19</v>
      </c>
      <c r="B18" s="134"/>
      <c r="C18" s="134"/>
      <c r="D18" s="134"/>
      <c r="E18" s="135"/>
    </row>
  </sheetData>
  <mergeCells count="3">
    <mergeCell ref="A4:E4"/>
    <mergeCell ref="P12:S16"/>
    <mergeCell ref="A18:E18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Bias Investigation</vt:lpstr>
      <vt:lpstr>FDM</vt:lpstr>
      <vt:lpstr>Prelim. Bias Inv.</vt:lpstr>
      <vt:lpstr>Parameter Investigation</vt:lpstr>
      <vt:lpstr>old 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2022-12-06T17:17:17Z</dcterms:modified>
</cp:coreProperties>
</file>