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216"/>
  </bookViews>
  <sheets>
    <sheet name="Summary" sheetId="5" r:id="rId1"/>
    <sheet name="Hammersley" sheetId="1" r:id="rId2"/>
    <sheet name="RAR-D" sheetId="3" r:id="rId3"/>
    <sheet name="RA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H14" i="5" l="1"/>
  <c r="H20" i="5"/>
  <c r="H19" i="5"/>
  <c r="H13" i="5"/>
  <c r="H6" i="5"/>
  <c r="G14" i="5"/>
  <c r="G13" i="5"/>
  <c r="G20" i="5"/>
  <c r="G19" i="5"/>
  <c r="G6" i="5"/>
  <c r="N29" i="3"/>
  <c r="N27" i="3"/>
  <c r="M29" i="3"/>
  <c r="Q29" i="3"/>
  <c r="P29" i="3"/>
  <c r="N33" i="4"/>
  <c r="N32" i="4"/>
  <c r="N31" i="4"/>
  <c r="M31" i="4"/>
  <c r="M32" i="4"/>
  <c r="N39" i="1"/>
  <c r="N38" i="1"/>
  <c r="N37" i="1"/>
  <c r="M39" i="1"/>
  <c r="M38" i="1"/>
  <c r="M37" i="1"/>
  <c r="M18" i="3" l="1"/>
  <c r="M19" i="3"/>
  <c r="M20" i="3"/>
  <c r="M21" i="3"/>
  <c r="M17" i="3" l="1"/>
  <c r="N33" i="1" l="1"/>
  <c r="N34" i="1"/>
  <c r="N26" i="1"/>
  <c r="N27" i="1"/>
  <c r="N28" i="1"/>
  <c r="N29" i="1"/>
  <c r="N30" i="1"/>
  <c r="N31" i="1"/>
  <c r="N32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5" i="1"/>
  <c r="N35" i="1" s="1"/>
  <c r="M33" i="1"/>
  <c r="M34" i="1"/>
  <c r="P27" i="3"/>
  <c r="Q27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Q33" i="4"/>
  <c r="Q32" i="4"/>
  <c r="P32" i="4"/>
  <c r="P33" i="4"/>
  <c r="Q31" i="4"/>
  <c r="P31" i="4"/>
  <c r="N25" i="4"/>
  <c r="N26" i="4"/>
  <c r="N23" i="4"/>
  <c r="N24" i="4"/>
  <c r="N15" i="4"/>
  <c r="N16" i="4"/>
  <c r="N17" i="4"/>
  <c r="N18" i="4"/>
  <c r="N19" i="4"/>
  <c r="N20" i="4"/>
  <c r="N21" i="4"/>
  <c r="N22" i="4"/>
  <c r="N14" i="4"/>
  <c r="N13" i="4"/>
  <c r="N5" i="4"/>
  <c r="N6" i="4"/>
  <c r="N7" i="4"/>
  <c r="N8" i="4"/>
  <c r="N9" i="4"/>
  <c r="N10" i="4"/>
  <c r="N11" i="4"/>
  <c r="N12" i="4"/>
  <c r="N4" i="4"/>
  <c r="N3" i="4"/>
  <c r="M24" i="4" l="1"/>
  <c r="M25" i="4"/>
  <c r="M27" i="4"/>
  <c r="N27" i="4" s="1"/>
  <c r="M28" i="4"/>
  <c r="N28" i="4" s="1"/>
  <c r="M29" i="4"/>
  <c r="N29" i="4" s="1"/>
  <c r="M26" i="4"/>
  <c r="M23" i="4" l="1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7" i="3" s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Q37" i="1" l="1"/>
  <c r="Q39" i="1"/>
  <c r="Q38" i="1"/>
  <c r="P37" i="1"/>
  <c r="P39" i="1"/>
  <c r="P38" i="1"/>
</calcChain>
</file>

<file path=xl/comments1.xml><?xml version="1.0" encoding="utf-8"?>
<comments xmlns="http://schemas.openxmlformats.org/spreadsheetml/2006/main">
  <authors>
    <author>Author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15000 adam very quick (few mintues) but no improvement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Again did 36.6k iterations. Lowest training loss at 16000 was unfortunately a really bad test loss. Models near the end were much better but didn’t have as low a training loss.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36536 steps, and train loss was 1.15e-4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loop of 3 took ridiculously long. Not sure why.</t>
        </r>
      </text>
    </comment>
  </commentList>
</comments>
</file>

<file path=xl/sharedStrings.xml><?xml version="1.0" encoding="utf-8"?>
<sst xmlns="http://schemas.openxmlformats.org/spreadsheetml/2006/main" count="461" uniqueCount="89">
  <si>
    <t>Method</t>
  </si>
  <si>
    <t>Time</t>
  </si>
  <si>
    <t>Test loss</t>
  </si>
  <si>
    <t>Parameters</t>
  </si>
  <si>
    <t>Depth</t>
  </si>
  <si>
    <t>L2 relative error</t>
  </si>
  <si>
    <t>Hammersley</t>
  </si>
  <si>
    <t>2, 64*3, 1</t>
  </si>
  <si>
    <t>Activation function</t>
  </si>
  <si>
    <t>tanh, glorot normal</t>
  </si>
  <si>
    <t>Results</t>
  </si>
  <si>
    <t>stdev</t>
  </si>
  <si>
    <t>l2 average</t>
  </si>
  <si>
    <t>c</t>
  </si>
  <si>
    <t>k</t>
  </si>
  <si>
    <t>RAD</t>
  </si>
  <si>
    <t>Best model at step:</t>
  </si>
  <si>
    <t>1000+(100*10)</t>
  </si>
  <si>
    <t>RAR-D</t>
  </si>
  <si>
    <t>Notes</t>
  </si>
  <si>
    <t>Been using only 1500 adam to initialise</t>
  </si>
  <si>
    <t>Upped initial ADAM to 15000 to see imapct (Suffix a)</t>
  </si>
  <si>
    <t>Upped to 100 rounds of resampling now</t>
  </si>
  <si>
    <t>Resampling Strategy</t>
  </si>
  <si>
    <t>1000+(10*100)</t>
  </si>
  <si>
    <t>Training Point #</t>
  </si>
  <si>
    <t>Random</t>
  </si>
  <si>
    <t>Upped initial ADAM to 15000 to see imapct (Suffix a2)</t>
  </si>
  <si>
    <t>Best @ Iteration:</t>
  </si>
  <si>
    <t>Ran in two batches of 5</t>
  </si>
  <si>
    <t>Second Batch of 5</t>
  </si>
  <si>
    <t>Batch of 10 with 2000 lbfgs steps</t>
  </si>
  <si>
    <t>Time (minutes)</t>
  </si>
  <si>
    <t>Initialization</t>
  </si>
  <si>
    <t>N/A</t>
  </si>
  <si>
    <t>First run *10. These need to be re-done if you want to make statements on time taken. As it had the memory issue which increased the time taken by them substantially.</t>
  </si>
  <si>
    <t>Same settings as previous, re-did to test time (Suffix Try2)</t>
  </si>
  <si>
    <t>Resampling strat</t>
  </si>
  <si>
    <t>Random, 15k</t>
  </si>
  <si>
    <t>100 re-Samples</t>
  </si>
  <si>
    <t>10 re-Samples</t>
  </si>
  <si>
    <t>Realised I might be need to reset states for reproducibility (100res2)</t>
  </si>
  <si>
    <t>Post Processing</t>
  </si>
  <si>
    <t>Check # Points</t>
  </si>
  <si>
    <t>Plot loss</t>
  </si>
  <si>
    <t>Scatter Plot</t>
  </si>
  <si>
    <t>Time (hours)</t>
  </si>
  <si>
    <t>Filename</t>
  </si>
  <si>
    <t>rad_2klbfgs</t>
  </si>
  <si>
    <t>rad_100res</t>
  </si>
  <si>
    <t>rad_randominit</t>
  </si>
  <si>
    <t>filename</t>
  </si>
  <si>
    <t>not saved</t>
  </si>
  <si>
    <t>_uniform</t>
  </si>
  <si>
    <t>can do</t>
  </si>
  <si>
    <t>or rad_default not sure</t>
  </si>
  <si>
    <t>cant</t>
  </si>
  <si>
    <t>no</t>
  </si>
  <si>
    <t>Repeated these 3 to have loss and point data</t>
  </si>
  <si>
    <t>_33h_run</t>
  </si>
  <si>
    <t>_2000</t>
  </si>
  <si>
    <t>2000_Try2</t>
  </si>
  <si>
    <t>2000_a</t>
  </si>
  <si>
    <t>2000_a2</t>
  </si>
  <si>
    <t>2000_100rounds</t>
  </si>
  <si>
    <t>_default</t>
  </si>
  <si>
    <t>_default2</t>
  </si>
  <si>
    <t>time average</t>
  </si>
  <si>
    <t>stddev</t>
  </si>
  <si>
    <t>Number</t>
  </si>
  <si>
    <t xml:space="preserve"> ± 2.98%</t>
  </si>
  <si>
    <t xml:space="preserve">time average (minutes) </t>
  </si>
  <si>
    <t xml:space="preserve">Error </t>
  </si>
  <si>
    <t>10 resamples</t>
  </si>
  <si>
    <t>100 resamples</t>
  </si>
  <si>
    <t>Validation (100)</t>
  </si>
  <si>
    <t xml:space="preserve"> ± 0.00%</t>
  </si>
  <si>
    <t xml:space="preserve"> ± 0.01%</t>
  </si>
  <si>
    <t>Uniform</t>
  </si>
  <si>
    <t>-</t>
  </si>
  <si>
    <t>% Difference</t>
  </si>
  <si>
    <t>% Error</t>
  </si>
  <si>
    <t>* All values are average of 10 runs except RAR-D</t>
  </si>
  <si>
    <t>Wu,2023</t>
  </si>
  <si>
    <t>My validation runs</t>
  </si>
  <si>
    <t>sni</t>
  </si>
  <si>
    <t>Time Standard Deviation</t>
  </si>
  <si>
    <t>Time Average (min)</t>
  </si>
  <si>
    <t>Error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</si>
</sst>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&quot;s&quot;"/>
    <numFmt numFmtId="165" formatCode="0.0\ &quot;min&quot;"/>
    <numFmt numFmtId="166" formatCode="0.0\ &quot;h&quot;"/>
    <numFmt numFmtId="167" formatCode="0.0000%"/>
    <numFmt numFmtId="168" formatCode="0.000%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3" xfId="0" applyBorder="1"/>
    <xf numFmtId="0" fontId="0" fillId="0" borderId="6" xfId="0" applyBorder="1"/>
    <xf numFmtId="11" fontId="0" fillId="0" borderId="3" xfId="0" applyNumberFormat="1" applyBorder="1"/>
    <xf numFmtId="0" fontId="0" fillId="0" borderId="11" xfId="0" applyBorder="1"/>
    <xf numFmtId="11" fontId="0" fillId="0" borderId="11" xfId="0" applyNumberFormat="1" applyBorder="1"/>
    <xf numFmtId="164" fontId="0" fillId="0" borderId="3" xfId="0" applyNumberFormat="1" applyBorder="1"/>
    <xf numFmtId="0" fontId="0" fillId="0" borderId="0" xfId="0" applyAlignment="1">
      <alignment wrapText="1"/>
    </xf>
    <xf numFmtId="165" fontId="0" fillId="0" borderId="3" xfId="0" applyNumberFormat="1" applyBorder="1"/>
    <xf numFmtId="165" fontId="0" fillId="0" borderId="11" xfId="0" applyNumberFormat="1" applyBorder="1"/>
    <xf numFmtId="0" fontId="0" fillId="3" borderId="4" xfId="0" applyFill="1" applyBorder="1"/>
    <xf numFmtId="0" fontId="0" fillId="3" borderId="23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4" borderId="25" xfId="0" applyFill="1" applyBorder="1"/>
    <xf numFmtId="0" fontId="0" fillId="4" borderId="4" xfId="0" applyFill="1" applyBorder="1"/>
    <xf numFmtId="164" fontId="0" fillId="4" borderId="4" xfId="0" applyNumberFormat="1" applyFill="1" applyBorder="1"/>
    <xf numFmtId="165" fontId="0" fillId="4" borderId="4" xfId="0" applyNumberFormat="1" applyFill="1" applyBorder="1"/>
    <xf numFmtId="11" fontId="0" fillId="4" borderId="4" xfId="0" applyNumberFormat="1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11" xfId="0" applyFill="1" applyBorder="1"/>
    <xf numFmtId="164" fontId="0" fillId="4" borderId="3" xfId="0" applyNumberFormat="1" applyFill="1" applyBorder="1"/>
    <xf numFmtId="165" fontId="0" fillId="4" borderId="3" xfId="0" applyNumberFormat="1" applyFill="1" applyBorder="1"/>
    <xf numFmtId="11" fontId="0" fillId="4" borderId="3" xfId="0" applyNumberFormat="1" applyFill="1" applyBorder="1"/>
    <xf numFmtId="0" fontId="0" fillId="4" borderId="5" xfId="0" applyFill="1" applyBorder="1"/>
    <xf numFmtId="164" fontId="0" fillId="4" borderId="5" xfId="0" applyNumberFormat="1" applyFill="1" applyBorder="1"/>
    <xf numFmtId="165" fontId="0" fillId="4" borderId="5" xfId="0" applyNumberFormat="1" applyFill="1" applyBorder="1"/>
    <xf numFmtId="11" fontId="0" fillId="4" borderId="5" xfId="0" applyNumberFormat="1" applyFill="1" applyBorder="1"/>
    <xf numFmtId="0" fontId="0" fillId="5" borderId="25" xfId="0" applyFill="1" applyBorder="1"/>
    <xf numFmtId="0" fontId="0" fillId="5" borderId="4" xfId="0" applyFill="1" applyBorder="1"/>
    <xf numFmtId="0" fontId="0" fillId="5" borderId="32" xfId="0" applyFill="1" applyBorder="1"/>
    <xf numFmtId="164" fontId="0" fillId="5" borderId="4" xfId="0" applyNumberFormat="1" applyFill="1" applyBorder="1"/>
    <xf numFmtId="165" fontId="0" fillId="5" borderId="4" xfId="0" applyNumberFormat="1" applyFill="1" applyBorder="1"/>
    <xf numFmtId="11" fontId="0" fillId="5" borderId="4" xfId="0" applyNumberFormat="1" applyFill="1" applyBorder="1"/>
    <xf numFmtId="11" fontId="0" fillId="5" borderId="26" xfId="0" applyNumberFormat="1" applyFill="1" applyBorder="1"/>
    <xf numFmtId="0" fontId="0" fillId="5" borderId="3" xfId="0" applyFill="1" applyBorder="1"/>
    <xf numFmtId="0" fontId="0" fillId="5" borderId="33" xfId="0" applyFill="1" applyBorder="1"/>
    <xf numFmtId="0" fontId="0" fillId="5" borderId="6" xfId="0" applyFill="1" applyBorder="1"/>
    <xf numFmtId="0" fontId="0" fillId="5" borderId="11" xfId="0" applyFill="1" applyBorder="1"/>
    <xf numFmtId="164" fontId="0" fillId="5" borderId="3" xfId="0" applyNumberFormat="1" applyFill="1" applyBorder="1"/>
    <xf numFmtId="165" fontId="0" fillId="5" borderId="3" xfId="0" applyNumberFormat="1" applyFill="1" applyBorder="1"/>
    <xf numFmtId="11" fontId="0" fillId="5" borderId="3" xfId="0" applyNumberFormat="1" applyFill="1" applyBorder="1"/>
    <xf numFmtId="11" fontId="0" fillId="5" borderId="28" xfId="0" applyNumberFormat="1" applyFill="1" applyBorder="1"/>
    <xf numFmtId="0" fontId="0" fillId="5" borderId="8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5" fontId="0" fillId="5" borderId="5" xfId="0" applyNumberFormat="1" applyFill="1" applyBorder="1"/>
    <xf numFmtId="11" fontId="0" fillId="5" borderId="5" xfId="0" applyNumberFormat="1" applyFill="1" applyBorder="1"/>
    <xf numFmtId="11" fontId="0" fillId="5" borderId="30" xfId="0" applyNumberFormat="1" applyFill="1" applyBorder="1"/>
    <xf numFmtId="0" fontId="0" fillId="6" borderId="25" xfId="0" applyFill="1" applyBorder="1"/>
    <xf numFmtId="0" fontId="0" fillId="6" borderId="4" xfId="0" applyFill="1" applyBorder="1"/>
    <xf numFmtId="0" fontId="0" fillId="6" borderId="32" xfId="0" applyFill="1" applyBorder="1"/>
    <xf numFmtId="164" fontId="0" fillId="6" borderId="4" xfId="0" applyNumberFormat="1" applyFill="1" applyBorder="1"/>
    <xf numFmtId="165" fontId="0" fillId="6" borderId="4" xfId="0" applyNumberFormat="1" applyFill="1" applyBorder="1"/>
    <xf numFmtId="11" fontId="0" fillId="6" borderId="4" xfId="0" applyNumberFormat="1" applyFill="1" applyBorder="1"/>
    <xf numFmtId="11" fontId="0" fillId="6" borderId="26" xfId="0" applyNumberFormat="1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6" xfId="0" applyFill="1" applyBorder="1"/>
    <xf numFmtId="0" fontId="0" fillId="6" borderId="11" xfId="0" applyFill="1" applyBorder="1"/>
    <xf numFmtId="164" fontId="0" fillId="6" borderId="3" xfId="0" applyNumberFormat="1" applyFill="1" applyBorder="1"/>
    <xf numFmtId="165" fontId="0" fillId="6" borderId="3" xfId="0" applyNumberFormat="1" applyFill="1" applyBorder="1"/>
    <xf numFmtId="11" fontId="0" fillId="6" borderId="3" xfId="0" applyNumberFormat="1" applyFill="1" applyBorder="1"/>
    <xf numFmtId="11" fontId="0" fillId="6" borderId="28" xfId="0" applyNumberFormat="1" applyFill="1" applyBorder="1"/>
    <xf numFmtId="0" fontId="0" fillId="6" borderId="8" xfId="0" applyFill="1" applyBorder="1"/>
    <xf numFmtId="0" fontId="0" fillId="6" borderId="5" xfId="0" applyFill="1" applyBorder="1"/>
    <xf numFmtId="164" fontId="0" fillId="6" borderId="5" xfId="0" applyNumberFormat="1" applyFill="1" applyBorder="1"/>
    <xf numFmtId="165" fontId="0" fillId="6" borderId="5" xfId="0" applyNumberFormat="1" applyFill="1" applyBorder="1"/>
    <xf numFmtId="11" fontId="0" fillId="6" borderId="5" xfId="0" applyNumberFormat="1" applyFill="1" applyBorder="1"/>
    <xf numFmtId="11" fontId="0" fillId="6" borderId="30" xfId="0" applyNumberFormat="1" applyFill="1" applyBorder="1"/>
    <xf numFmtId="0" fontId="0" fillId="6" borderId="0" xfId="0" applyFill="1"/>
    <xf numFmtId="0" fontId="0" fillId="6" borderId="9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28" xfId="0" applyFill="1" applyBorder="1"/>
    <xf numFmtId="0" fontId="0" fillId="7" borderId="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166" fontId="0" fillId="5" borderId="4" xfId="0" applyNumberFormat="1" applyFill="1" applyBorder="1"/>
    <xf numFmtId="166" fontId="0" fillId="5" borderId="3" xfId="0" applyNumberFormat="1" applyFill="1" applyBorder="1"/>
    <xf numFmtId="166" fontId="0" fillId="6" borderId="4" xfId="0" applyNumberFormat="1" applyFill="1" applyBorder="1"/>
    <xf numFmtId="166" fontId="0" fillId="6" borderId="3" xfId="0" applyNumberFormat="1" applyFill="1" applyBorder="1"/>
    <xf numFmtId="166" fontId="0" fillId="4" borderId="4" xfId="0" applyNumberFormat="1" applyFill="1" applyBorder="1"/>
    <xf numFmtId="166" fontId="0" fillId="4" borderId="3" xfId="0" applyNumberFormat="1" applyFill="1" applyBorder="1"/>
    <xf numFmtId="166" fontId="0" fillId="4" borderId="5" xfId="0" applyNumberFormat="1" applyFill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0" fillId="5" borderId="34" xfId="0" applyFill="1" applyBorder="1"/>
    <xf numFmtId="0" fontId="0" fillId="5" borderId="35" xfId="0" applyFill="1" applyBorder="1"/>
    <xf numFmtId="0" fontId="0" fillId="5" borderId="14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14" xfId="0" applyFill="1" applyBorder="1"/>
    <xf numFmtId="0" fontId="0" fillId="4" borderId="34" xfId="0" applyFill="1" applyBorder="1"/>
    <xf numFmtId="0" fontId="0" fillId="4" borderId="19" xfId="0" applyFill="1" applyBorder="1"/>
    <xf numFmtId="0" fontId="0" fillId="4" borderId="36" xfId="0" applyFill="1" applyBorder="1"/>
    <xf numFmtId="164" fontId="0" fillId="4" borderId="6" xfId="0" applyNumberFormat="1" applyFill="1" applyBorder="1"/>
    <xf numFmtId="165" fontId="0" fillId="4" borderId="6" xfId="0" applyNumberFormat="1" applyFill="1" applyBorder="1"/>
    <xf numFmtId="11" fontId="0" fillId="4" borderId="6" xfId="0" applyNumberFormat="1" applyFill="1" applyBorder="1"/>
    <xf numFmtId="164" fontId="0" fillId="6" borderId="6" xfId="0" applyNumberFormat="1" applyFill="1" applyBorder="1"/>
    <xf numFmtId="11" fontId="0" fillId="6" borderId="6" xfId="0" applyNumberFormat="1" applyFill="1" applyBorder="1"/>
    <xf numFmtId="0" fontId="4" fillId="7" borderId="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 wrapText="1"/>
    </xf>
    <xf numFmtId="0" fontId="0" fillId="7" borderId="11" xfId="0" applyFill="1" applyBorder="1" applyAlignment="1">
      <alignment wrapText="1"/>
    </xf>
    <xf numFmtId="0" fontId="0" fillId="7" borderId="15" xfId="0" applyFill="1" applyBorder="1" applyAlignment="1">
      <alignment wrapText="1"/>
    </xf>
    <xf numFmtId="0" fontId="0" fillId="7" borderId="15" xfId="0" applyFill="1" applyBorder="1" applyAlignment="1">
      <alignment vertical="center" wrapText="1"/>
    </xf>
    <xf numFmtId="0" fontId="0" fillId="7" borderId="18" xfId="0" applyFill="1" applyBorder="1" applyAlignment="1">
      <alignment vertical="center" wrapText="1"/>
    </xf>
    <xf numFmtId="0" fontId="0" fillId="7" borderId="11" xfId="0" applyFill="1" applyBorder="1"/>
    <xf numFmtId="0" fontId="0" fillId="7" borderId="6" xfId="0" applyFill="1" applyBorder="1"/>
    <xf numFmtId="0" fontId="0" fillId="0" borderId="3" xfId="0" applyFill="1" applyBorder="1"/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14" xfId="0" applyFill="1" applyBorder="1" applyAlignment="1">
      <alignment horizontal="center" vertical="center" wrapText="1"/>
    </xf>
    <xf numFmtId="0" fontId="0" fillId="8" borderId="5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8" borderId="3" xfId="0" applyFill="1" applyBorder="1" applyAlignment="1">
      <alignment horizontal="center" vertical="center"/>
    </xf>
    <xf numFmtId="11" fontId="0" fillId="4" borderId="0" xfId="0" applyNumberFormat="1" applyFill="1"/>
    <xf numFmtId="0" fontId="0" fillId="8" borderId="14" xfId="0" applyFill="1" applyBorder="1" applyAlignment="1">
      <alignment horizontal="center" vertical="center"/>
    </xf>
    <xf numFmtId="11" fontId="0" fillId="4" borderId="11" xfId="0" applyNumberFormat="1" applyFill="1" applyBorder="1"/>
    <xf numFmtId="0" fontId="0" fillId="0" borderId="6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11" fontId="0" fillId="0" borderId="3" xfId="0" applyNumberFormat="1" applyFill="1" applyBorder="1"/>
    <xf numFmtId="0" fontId="0" fillId="5" borderId="22" xfId="0" applyFill="1" applyBorder="1"/>
    <xf numFmtId="0" fontId="0" fillId="3" borderId="11" xfId="0" applyFill="1" applyBorder="1" applyAlignment="1">
      <alignment horizontal="center" vertical="center"/>
    </xf>
    <xf numFmtId="0" fontId="0" fillId="5" borderId="26" xfId="0" applyFill="1" applyBorder="1"/>
    <xf numFmtId="0" fontId="0" fillId="5" borderId="28" xfId="0" applyFill="1" applyBorder="1"/>
    <xf numFmtId="0" fontId="0" fillId="5" borderId="15" xfId="0" applyFill="1" applyBorder="1"/>
    <xf numFmtId="0" fontId="0" fillId="5" borderId="18" xfId="0" applyFill="1" applyBorder="1"/>
    <xf numFmtId="0" fontId="0" fillId="5" borderId="16" xfId="0" applyFill="1" applyBorder="1"/>
    <xf numFmtId="164" fontId="0" fillId="5" borderId="15" xfId="0" applyNumberFormat="1" applyFill="1" applyBorder="1"/>
    <xf numFmtId="165" fontId="0" fillId="5" borderId="15" xfId="0" applyNumberFormat="1" applyFill="1" applyBorder="1"/>
    <xf numFmtId="11" fontId="0" fillId="5" borderId="15" xfId="0" applyNumberFormat="1" applyFill="1" applyBorder="1"/>
    <xf numFmtId="0" fontId="0" fillId="5" borderId="38" xfId="0" applyFill="1" applyBorder="1"/>
    <xf numFmtId="0" fontId="0" fillId="6" borderId="26" xfId="0" applyFill="1" applyBorder="1"/>
    <xf numFmtId="165" fontId="0" fillId="6" borderId="9" xfId="0" applyNumberFormat="1" applyFill="1" applyBorder="1"/>
    <xf numFmtId="0" fontId="0" fillId="6" borderId="30" xfId="0" applyFill="1" applyBorder="1"/>
    <xf numFmtId="166" fontId="0" fillId="5" borderId="15" xfId="0" applyNumberFormat="1" applyFill="1" applyBorder="1"/>
    <xf numFmtId="166" fontId="0" fillId="6" borderId="9" xfId="0" applyNumberFormat="1" applyFill="1" applyBorder="1"/>
    <xf numFmtId="166" fontId="0" fillId="4" borderId="6" xfId="0" applyNumberFormat="1" applyFill="1" applyBorder="1"/>
    <xf numFmtId="166" fontId="0" fillId="0" borderId="3" xfId="0" applyNumberFormat="1" applyBorder="1"/>
    <xf numFmtId="0" fontId="0" fillId="9" borderId="6" xfId="0" applyFill="1" applyBorder="1"/>
    <xf numFmtId="0" fontId="0" fillId="9" borderId="3" xfId="0" applyFill="1" applyBorder="1"/>
    <xf numFmtId="164" fontId="0" fillId="9" borderId="3" xfId="0" applyNumberFormat="1" applyFill="1" applyBorder="1"/>
    <xf numFmtId="165" fontId="0" fillId="9" borderId="6" xfId="0" applyNumberFormat="1" applyFill="1" applyBorder="1"/>
    <xf numFmtId="166" fontId="0" fillId="9" borderId="6" xfId="0" applyNumberFormat="1" applyFill="1" applyBorder="1"/>
    <xf numFmtId="11" fontId="0" fillId="9" borderId="3" xfId="0" applyNumberFormat="1" applyFill="1" applyBorder="1"/>
    <xf numFmtId="166" fontId="0" fillId="6" borderId="6" xfId="0" applyNumberFormat="1" applyFill="1" applyBorder="1"/>
    <xf numFmtId="166" fontId="0" fillId="0" borderId="3" xfId="0" applyNumberFormat="1" applyFill="1" applyBorder="1"/>
    <xf numFmtId="0" fontId="0" fillId="4" borderId="0" xfId="0" applyFill="1"/>
    <xf numFmtId="0" fontId="0" fillId="9" borderId="0" xfId="0" applyFill="1"/>
    <xf numFmtId="0" fontId="0" fillId="8" borderId="3" xfId="0" applyFill="1" applyBorder="1"/>
    <xf numFmtId="167" fontId="0" fillId="4" borderId="3" xfId="0" applyNumberFormat="1" applyFill="1" applyBorder="1"/>
    <xf numFmtId="167" fontId="0" fillId="9" borderId="3" xfId="0" applyNumberFormat="1" applyFill="1" applyBorder="1"/>
    <xf numFmtId="10" fontId="0" fillId="4" borderId="3" xfId="0" applyNumberFormat="1" applyFill="1" applyBorder="1"/>
    <xf numFmtId="168" fontId="0" fillId="9" borderId="3" xfId="0" applyNumberFormat="1" applyFill="1" applyBorder="1"/>
    <xf numFmtId="2" fontId="0" fillId="9" borderId="3" xfId="0" applyNumberFormat="1" applyFill="1" applyBorder="1"/>
    <xf numFmtId="0" fontId="4" fillId="0" borderId="0" xfId="0" applyFont="1"/>
    <xf numFmtId="0" fontId="0" fillId="3" borderId="3" xfId="0" quotePrefix="1" applyFill="1" applyBorder="1"/>
    <xf numFmtId="169" fontId="0" fillId="0" borderId="3" xfId="0" applyNumberFormat="1" applyBorder="1"/>
    <xf numFmtId="0" fontId="0" fillId="0" borderId="3" xfId="0" quotePrefix="1" applyBorder="1" applyAlignment="1">
      <alignment horizontal="center"/>
    </xf>
    <xf numFmtId="0" fontId="0" fillId="3" borderId="3" xfId="0" quotePrefix="1" applyFill="1" applyBorder="1" applyAlignment="1">
      <alignment horizontal="left"/>
    </xf>
    <xf numFmtId="0" fontId="0" fillId="0" borderId="0" xfId="0" quotePrefix="1" applyFill="1" applyBorder="1"/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25" xfId="0" applyFill="1" applyBorder="1" applyAlignment="1">
      <alignment horizontal="left" vertical="top" wrapText="1"/>
    </xf>
    <xf numFmtId="0" fontId="0" fillId="5" borderId="27" xfId="0" applyFill="1" applyBorder="1" applyAlignment="1">
      <alignment horizontal="left" vertical="top" wrapText="1"/>
    </xf>
    <xf numFmtId="0" fontId="0" fillId="7" borderId="3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670634920635"/>
          <c:y val="0.10662667018284107"/>
          <c:w val="0.69339841269841263"/>
          <c:h val="0.72734969432410512"/>
        </c:manualLayout>
      </c:layout>
      <c:scatterChart>
        <c:scatterStyle val="lineMarker"/>
        <c:varyColors val="0"/>
        <c:ser>
          <c:idx val="0"/>
          <c:order val="0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Hammersley!$Q$37:$Q$39</c:f>
                <c:numCache>
                  <c:formatCode>General</c:formatCode>
                  <c:ptCount val="3"/>
                  <c:pt idx="0">
                    <c:v>1.9267628015677642E-2</c:v>
                  </c:pt>
                  <c:pt idx="1">
                    <c:v>4.6608038923739314E-4</c:v>
                  </c:pt>
                  <c:pt idx="2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0-43D3-8F98-47CE944C5AA2}"/>
            </c:ext>
          </c:extLst>
        </c:ser>
        <c:ser>
          <c:idx val="1"/>
          <c:order val="1"/>
          <c:tx>
            <c:v>Wu, 2023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accent2">
                    <a:alpha val="9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.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Summary!$E$5</c:f>
              <c:numCache>
                <c:formatCode>0.0000%</c:formatCode>
                <c:ptCount val="1"/>
                <c:pt idx="0">
                  <c:v>3.0200000000000001E-2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0-43D3-8F98-47CE944C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Points</a:t>
                </a:r>
              </a:p>
            </c:rich>
          </c:tx>
          <c:layout>
            <c:manualLayout>
              <c:xMode val="edge"/>
              <c:yMode val="edge"/>
              <c:x val="0.35769801587301581"/>
              <c:y val="0.910520833333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8520"/>
        <c:crossesAt val="1.0000000000000003E-4"/>
        <c:crossBetween val="midCat"/>
      </c:valAx>
      <c:valAx>
        <c:axId val="499368520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L2 relative error</a:t>
                </a:r>
              </a:p>
            </c:rich>
          </c:tx>
          <c:layout>
            <c:manualLayout>
              <c:xMode val="edge"/>
              <c:yMode val="edge"/>
              <c:x val="4.3162698412698413E-3"/>
              <c:y val="0.33008043248945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solidFill>
          <a:schemeClr val="lt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96428571428571"/>
          <c:y val="0.14028085443037974"/>
          <c:w val="0.30326230158730161"/>
          <c:h val="0.2182141117007162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 Time Taken by different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RAD!$M$3:$M$22</c:f>
              <c:numCache>
                <c:formatCode>0.0\ "min"</c:formatCode>
                <c:ptCount val="2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  <c:pt idx="10">
                  <c:v>25.474334339300665</c:v>
                </c:pt>
                <c:pt idx="11">
                  <c:v>27.382027069727499</c:v>
                </c:pt>
                <c:pt idx="12">
                  <c:v>26.500289126237167</c:v>
                </c:pt>
                <c:pt idx="13">
                  <c:v>27.768801359335502</c:v>
                </c:pt>
                <c:pt idx="14">
                  <c:v>26.708333841959497</c:v>
                </c:pt>
                <c:pt idx="15">
                  <c:v>27.3746674021085</c:v>
                </c:pt>
                <c:pt idx="16">
                  <c:v>26.663935422897335</c:v>
                </c:pt>
                <c:pt idx="17">
                  <c:v>28.03308583498</c:v>
                </c:pt>
                <c:pt idx="18">
                  <c:v>28.600451024373335</c:v>
                </c:pt>
                <c:pt idx="1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2D3-9FF8-9087C37D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error after varying</a:t>
            </a:r>
            <a:r>
              <a:rPr lang="en-GB" baseline="0"/>
              <a:t> max LBFG-S 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RAD!$P$3:$P$12</c:f>
              <c:numCache>
                <c:formatCode>0.00E+00</c:formatCode>
                <c:ptCount val="10"/>
                <c:pt idx="0">
                  <c:v>1.5541009214082801E-3</c:v>
                </c:pt>
                <c:pt idx="1">
                  <c:v>6.9332903125982701E-3</c:v>
                </c:pt>
                <c:pt idx="2">
                  <c:v>0.742998621358961</c:v>
                </c:pt>
                <c:pt idx="3">
                  <c:v>7.2929761096560304E-3</c:v>
                </c:pt>
                <c:pt idx="4">
                  <c:v>8.6957030123510301E-4</c:v>
                </c:pt>
                <c:pt idx="5">
                  <c:v>0.162568452851411</c:v>
                </c:pt>
                <c:pt idx="6">
                  <c:v>2.1416214846307299E-3</c:v>
                </c:pt>
                <c:pt idx="7">
                  <c:v>3.7621598512908201E-3</c:v>
                </c:pt>
                <c:pt idx="8">
                  <c:v>1.3376612068445E-3</c:v>
                </c:pt>
                <c:pt idx="9">
                  <c:v>5.2256303950854099E-3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6E2-A41F-F04450BF5663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RAD!$P$13:$P$22</c:f>
              <c:numCache>
                <c:formatCode>0.00E+00</c:formatCode>
                <c:ptCount val="10"/>
                <c:pt idx="0">
                  <c:v>3.7091217068865802E-3</c:v>
                </c:pt>
                <c:pt idx="1">
                  <c:v>2.4896103952688799E-3</c:v>
                </c:pt>
                <c:pt idx="2">
                  <c:v>4.1835616876069303E-3</c:v>
                </c:pt>
                <c:pt idx="3">
                  <c:v>2.1787679070018298E-3</c:v>
                </c:pt>
                <c:pt idx="4">
                  <c:v>7.8446344289096401E-2</c:v>
                </c:pt>
                <c:pt idx="5">
                  <c:v>1.7390000090316299E-3</c:v>
                </c:pt>
                <c:pt idx="6">
                  <c:v>8.3354408777369295E-3</c:v>
                </c:pt>
                <c:pt idx="7">
                  <c:v>2.5283786825005699E-3</c:v>
                </c:pt>
                <c:pt idx="8">
                  <c:v>8.1351140808954402E-3</c:v>
                </c:pt>
                <c:pt idx="9">
                  <c:v>0.25513690827930902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9-46E2-A41F-F04450BF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after varying</a:t>
            </a:r>
            <a:r>
              <a:rPr lang="en-GB" baseline="0"/>
              <a:t> max LBFG-S 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RAD!$M$3:$M$12</c:f>
              <c:numCache>
                <c:formatCode>0.0\ "min"</c:formatCode>
                <c:ptCount val="1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669-B1E4-14B0A97A8607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RAD!$M$13:$M$22</c:f>
              <c:numCache>
                <c:formatCode>0.0\ "min"</c:formatCode>
                <c:ptCount val="10"/>
                <c:pt idx="0">
                  <c:v>25.474334339300665</c:v>
                </c:pt>
                <c:pt idx="1">
                  <c:v>27.382027069727499</c:v>
                </c:pt>
                <c:pt idx="2">
                  <c:v>26.500289126237167</c:v>
                </c:pt>
                <c:pt idx="3">
                  <c:v>27.768801359335502</c:v>
                </c:pt>
                <c:pt idx="4">
                  <c:v>26.708333841959497</c:v>
                </c:pt>
                <c:pt idx="5">
                  <c:v>27.3746674021085</c:v>
                </c:pt>
                <c:pt idx="6">
                  <c:v>26.663935422897335</c:v>
                </c:pt>
                <c:pt idx="7">
                  <c:v>28.03308583498</c:v>
                </c:pt>
                <c:pt idx="8">
                  <c:v>28.600451024373335</c:v>
                </c:pt>
                <c:pt idx="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6-4669-B1E4-14B0A97A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45666666666668"/>
          <c:y val="4.9176386467938121E-2"/>
          <c:w val="0.76168916666666664"/>
          <c:h val="0.78387223974763409"/>
        </c:manualLayout>
      </c:layout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plus>
            <c:min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Summary!$B$6:$B$8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Summary!$C$6:$C$8</c:f>
              <c:numCache>
                <c:formatCode>0.00</c:formatCode>
                <c:ptCount val="3"/>
                <c:pt idx="0">
                  <c:v>15.223050000000001</c:v>
                </c:pt>
                <c:pt idx="1">
                  <c:v>37.659633333333332</c:v>
                </c:pt>
                <c:pt idx="2">
                  <c:v>63.890166666666666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A-4BD3-A029-3BA8A5E8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0584"/>
        <c:axId val="316921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RAD,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2000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27.373756788794147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8A-4BD3-A029-3BA8A5E835A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RAD, 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2000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8A-4BD3-A029-3BA8A5E835A0}"/>
                  </c:ext>
                </c:extLst>
              </c15:ser>
            </c15:filteredScatterSeries>
          </c:ext>
        </c:extLst>
      </c:scatterChart>
      <c:valAx>
        <c:axId val="3230405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>
            <c:manualLayout>
              <c:xMode val="edge"/>
              <c:yMode val="edge"/>
              <c:x val="0.37322083333333339"/>
              <c:y val="0.91572555205047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921040"/>
        <c:crosses val="autoZero"/>
        <c:crossBetween val="midCat"/>
      </c:valAx>
      <c:valAx>
        <c:axId val="316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2.2221244948076115E-2"/>
              <c:y val="0.3602573942119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04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23821016048731"/>
          <c:y val="0.14239766081871347"/>
          <c:w val="0.78237549034279485"/>
          <c:h val="0.77113259071109785"/>
        </c:manualLayout>
      </c:layout>
      <c:scatterChart>
        <c:scatterStyle val="lineMarker"/>
        <c:varyColors val="0"/>
        <c:ser>
          <c:idx val="1"/>
          <c:order val="0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Lit>
              <c:formatCode>General</c:formatCode>
              <c:ptCount val="6"/>
              <c:pt idx="0">
                <c:v>1.03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</c:numLit>
          </c:xVal>
          <c:yVal>
            <c:numRef>
              <c:f>(Summary!$E$6,Summary!$E$14,Summary!$E$13,Summary!$E$20,Summary!$E$7:$E$8)</c:f>
              <c:numCache>
                <c:formatCode>0.000%</c:formatCode>
                <c:ptCount val="6"/>
                <c:pt idx="0" formatCode="0.0000%">
                  <c:v>3.1219044989073814E-2</c:v>
                </c:pt>
                <c:pt idx="1">
                  <c:v>7.8129160408279955E-4</c:v>
                </c:pt>
                <c:pt idx="2">
                  <c:v>9.3468408479312121E-2</c:v>
                </c:pt>
                <c:pt idx="3">
                  <c:v>0.20228016901530585</c:v>
                </c:pt>
                <c:pt idx="4" formatCode="0.0000%">
                  <c:v>8.4485917713194789E-4</c:v>
                </c:pt>
                <c:pt idx="5" formatCode="0.0000%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F-4BC0-8E33-9BF9D65C9276}"/>
            </c:ext>
          </c:extLst>
        </c:ser>
        <c:ser>
          <c:idx val="0"/>
          <c:order val="1"/>
          <c:tx>
            <c:v>Wu, 2023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FF-4BC0-8E33-9BF9D65C927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FF-4BC0-8E33-9BF9D65C927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FF-4BC0-8E33-9BF9D65C9276}"/>
              </c:ext>
            </c:extLst>
          </c:dPt>
          <c:dLbls>
            <c:delete val="1"/>
          </c:dLbls>
          <c:xVal>
            <c:numLit>
              <c:formatCode>General</c:formatCode>
              <c:ptCount val="3"/>
              <c:pt idx="0">
                <c:v>0.97</c:v>
              </c:pt>
              <c:pt idx="1">
                <c:v>2</c:v>
              </c:pt>
              <c:pt idx="2">
                <c:v>3</c:v>
              </c:pt>
            </c:numLit>
          </c:xVal>
          <c:yVal>
            <c:numRef>
              <c:f>(Summary!$E$5,Summary!$E$12,Summary!$E$18)</c:f>
              <c:numCache>
                <c:formatCode>0.00%</c:formatCode>
                <c:ptCount val="3"/>
                <c:pt idx="0" formatCode="0.0000%">
                  <c:v>3.0200000000000001E-2</c:v>
                </c:pt>
                <c:pt idx="1">
                  <c:v>2.0000000000000001E-4</c:v>
                </c:pt>
                <c:pt idx="2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F-4BC0-8E33-9BF9D65C927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Uniform             RAD</a:t>
                </a:r>
                <a:r>
                  <a:rPr lang="en-GB" baseline="0"/>
                  <a:t>            RAR-D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1970000354376288"/>
              <c:y val="5.78254762698658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368520"/>
        <c:crosses val="autoZero"/>
        <c:crossBetween val="midCat"/>
        <c:majorUnit val="1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relative error</a:t>
                </a:r>
              </a:p>
            </c:rich>
          </c:tx>
          <c:layout>
            <c:manualLayout>
              <c:xMode val="edge"/>
              <c:yMode val="edge"/>
              <c:x val="1.7255868031173377E-2"/>
              <c:y val="0.3400574616332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529744472124906"/>
          <c:y val="0.42132871782596509"/>
          <c:w val="0.18743661573805406"/>
          <c:h val="0.1541281130944865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09035694751241"/>
          <c:y val="8.0365452713084373E-2"/>
          <c:w val="0.67329249347832454"/>
          <c:h val="0.7118969777900569"/>
        </c:manualLayout>
      </c:layout>
      <c:scatterChart>
        <c:scatterStyle val="lineMarker"/>
        <c:varyColors val="0"/>
        <c:ser>
          <c:idx val="0"/>
          <c:order val="0"/>
          <c:tx>
            <c:v>Hammersley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plus>
            <c:min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Summary!$B$6:$B$8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Summary!$C$6:$C$8</c:f>
              <c:numCache>
                <c:formatCode>0.00</c:formatCode>
                <c:ptCount val="3"/>
                <c:pt idx="0">
                  <c:v>15.223050000000001</c:v>
                </c:pt>
                <c:pt idx="1">
                  <c:v>37.659633333333332</c:v>
                </c:pt>
                <c:pt idx="2">
                  <c:v>63.890166666666666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4BF0-8C00-FB8A09AAD57A}"/>
            </c:ext>
          </c:extLst>
        </c:ser>
        <c:ser>
          <c:idx val="2"/>
          <c:order val="1"/>
          <c:tx>
            <c:v>RAD,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Summary!$C$14</c:f>
              <c:numCache>
                <c:formatCode>0.00</c:formatCode>
                <c:ptCount val="1"/>
                <c:pt idx="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F-4BF0-8C00-FB8A09AAD57A}"/>
            </c:ext>
          </c:extLst>
        </c:ser>
        <c:ser>
          <c:idx val="1"/>
          <c:order val="2"/>
          <c:tx>
            <c:v>RAD,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Summary!$C$13</c:f>
              <c:numCache>
                <c:formatCode>0.00</c:formatCode>
                <c:ptCount val="1"/>
                <c:pt idx="0">
                  <c:v>27.373756788794147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F-4BF0-8C00-FB8A09AA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0584"/>
        <c:axId val="316921040"/>
      </c:scatterChart>
      <c:valAx>
        <c:axId val="323040584"/>
        <c:scaling>
          <c:orientation val="minMax"/>
          <c:max val="1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>
            <c:manualLayout>
              <c:xMode val="edge"/>
              <c:yMode val="edge"/>
              <c:x val="0.32490117341305896"/>
              <c:y val="0.89594511212414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921040"/>
        <c:crosses val="autoZero"/>
        <c:crossBetween val="midCat"/>
      </c:valAx>
      <c:valAx>
        <c:axId val="316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7.3312424890816909E-3"/>
              <c:y val="0.27448726803886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04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28853419669036"/>
          <c:y val="7.9356379768700483E-2"/>
          <c:w val="0.32379596554431034"/>
          <c:h val="0.2404820877823913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18846155945654"/>
          <c:y val="0.10721809332808872"/>
          <c:w val="0.68939265742690992"/>
          <c:h val="0.69546038734405191"/>
        </c:manualLayout>
      </c:layout>
      <c:scatterChart>
        <c:scatterStyle val="lineMarker"/>
        <c:varyColors val="0"/>
        <c:ser>
          <c:idx val="0"/>
          <c:order val="0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Hammersley!$Q$37:$Q$39</c:f>
                <c:numCache>
                  <c:formatCode>General</c:formatCode>
                  <c:ptCount val="3"/>
                  <c:pt idx="0">
                    <c:v>1.9267628015677642E-2</c:v>
                  </c:pt>
                  <c:pt idx="1">
                    <c:v>4.6608038923739314E-4</c:v>
                  </c:pt>
                  <c:pt idx="2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3-47A2-A626-0187AD1BEA8E}"/>
            </c:ext>
          </c:extLst>
        </c:ser>
        <c:ser>
          <c:idx val="2"/>
          <c:order val="2"/>
          <c:tx>
            <c:v>RAD,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6.8800000000000014E-2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Summary!$E$14</c:f>
              <c:numCache>
                <c:formatCode>0.000%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3-47A2-A626-0187AD1BEA8E}"/>
            </c:ext>
          </c:extLst>
        </c:ser>
        <c:ser>
          <c:idx val="3"/>
          <c:order val="3"/>
          <c:tx>
            <c:v>RAD,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Summary!$E$13</c:f>
              <c:numCache>
                <c:formatCode>0.000%</c:formatCode>
                <c:ptCount val="1"/>
                <c:pt idx="0">
                  <c:v>9.3468408479312121E-2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F-42B3-ABCA-FB278A83E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Wu, 2023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2">
                          <a:alpha val="96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2.98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Summary!$B$6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Summary!$E$5</c15:sqref>
                        </c15:formulaRef>
                      </c:ext>
                    </c:extLst>
                    <c:numCache>
                      <c:formatCode>0.0000%</c:formatCode>
                      <c:ptCount val="1"/>
                      <c:pt idx="0">
                        <c:v>3.0200000000000001E-2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FD3-47A2-A626-0187AD1BEA8E}"/>
                  </c:ext>
                </c:extLst>
              </c15:ser>
            </c15:filteredScatterSeries>
          </c:ext>
        </c:extLst>
      </c:scatterChart>
      <c:valAx>
        <c:axId val="499367864"/>
        <c:scaling>
          <c:orientation val="minMax"/>
          <c:max val="1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8520"/>
        <c:crossesAt val="1.0000000000000003E-4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relative error</a:t>
                </a:r>
              </a:p>
            </c:rich>
          </c:tx>
          <c:layout>
            <c:manualLayout>
              <c:xMode val="edge"/>
              <c:yMode val="edge"/>
              <c:x val="7.6010292173031091E-4"/>
              <c:y val="0.3545021046174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solidFill>
          <a:schemeClr val="lt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45575764003312"/>
          <c:y val="0.10825808189072179"/>
          <c:w val="0.30222980028182472"/>
          <c:h val="0.2479176470017512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8341511211228"/>
          <c:y val="9.5673185242997227E-2"/>
          <c:w val="0.72647485902314979"/>
          <c:h val="0.718145796331781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6C9-A2C8-C0CA45A8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8520"/>
        <c:crossesAt val="1.0000000000000003E-4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Mean Error</a:t>
                </a:r>
              </a:p>
            </c:rich>
          </c:tx>
          <c:layout>
            <c:manualLayout>
              <c:xMode val="edge"/>
              <c:yMode val="edge"/>
              <c:x val="2.0207322849600359E-2"/>
              <c:y val="0.34552712806014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and Error against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Hammersley!$P$13:$P$32</c:f>
              <c:numCache>
                <c:formatCode>0.00E+00</c:formatCode>
                <c:ptCount val="20"/>
                <c:pt idx="0">
                  <c:v>1.2630961174008601E-3</c:v>
                </c:pt>
                <c:pt idx="1">
                  <c:v>1.02445242590561E-3</c:v>
                </c:pt>
                <c:pt idx="2">
                  <c:v>2.7845254582879497E-4</c:v>
                </c:pt>
                <c:pt idx="3">
                  <c:v>1.07079666077019E-3</c:v>
                </c:pt>
                <c:pt idx="4">
                  <c:v>1.2470233511201799E-3</c:v>
                </c:pt>
                <c:pt idx="5">
                  <c:v>5.4834538467543603E-4</c:v>
                </c:pt>
                <c:pt idx="6">
                  <c:v>5.7217207156393904E-4</c:v>
                </c:pt>
                <c:pt idx="7">
                  <c:v>2.5469912428463998E-4</c:v>
                </c:pt>
                <c:pt idx="8">
                  <c:v>4.6388572227518902E-4</c:v>
                </c:pt>
                <c:pt idx="9">
                  <c:v>1.7256683674946401E-3</c:v>
                </c:pt>
                <c:pt idx="10">
                  <c:v>8.1609058925376701E-5</c:v>
                </c:pt>
                <c:pt idx="11">
                  <c:v>1.29863360092057E-4</c:v>
                </c:pt>
                <c:pt idx="12">
                  <c:v>1.4916600992351099E-4</c:v>
                </c:pt>
                <c:pt idx="13">
                  <c:v>1.28787258366946E-4</c:v>
                </c:pt>
                <c:pt idx="14">
                  <c:v>1.6125967339187299E-4</c:v>
                </c:pt>
                <c:pt idx="15">
                  <c:v>3.4223036405512302E-4</c:v>
                </c:pt>
                <c:pt idx="16">
                  <c:v>1.79744957605101E-4</c:v>
                </c:pt>
                <c:pt idx="17">
                  <c:v>9.55895696301782E-5</c:v>
                </c:pt>
                <c:pt idx="18">
                  <c:v>1.19155685459829E-4</c:v>
                </c:pt>
                <c:pt idx="19">
                  <c:v>1.0860746156928199E-4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0272"/>
        <c:axId val="591454536"/>
      </c:scatterChart>
      <c:scatterChart>
        <c:scatterStyle val="lineMarker"/>
        <c:varyColors val="0"/>
        <c:ser>
          <c:idx val="1"/>
          <c:order val="1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Hammersley!$O$13:$O$32</c:f>
              <c:numCache>
                <c:formatCode>0.00E+00</c:formatCode>
                <c:ptCount val="20"/>
                <c:pt idx="0">
                  <c:v>6.3E-7</c:v>
                </c:pt>
                <c:pt idx="1">
                  <c:v>6.44E-7</c:v>
                </c:pt>
                <c:pt idx="2">
                  <c:v>2.03E-6</c:v>
                </c:pt>
                <c:pt idx="3">
                  <c:v>5.9800000000000003E-7</c:v>
                </c:pt>
                <c:pt idx="4">
                  <c:v>2.8899999999999999E-6</c:v>
                </c:pt>
                <c:pt idx="5">
                  <c:v>2.7499999999999999E-6</c:v>
                </c:pt>
                <c:pt idx="6">
                  <c:v>9.0299999999999997E-7</c:v>
                </c:pt>
                <c:pt idx="7">
                  <c:v>8.5199999999999995E-7</c:v>
                </c:pt>
                <c:pt idx="8">
                  <c:v>6.1399999999999997E-7</c:v>
                </c:pt>
                <c:pt idx="9">
                  <c:v>8.8599999999999997E-7</c:v>
                </c:pt>
                <c:pt idx="10">
                  <c:v>8.7899999999999997E-7</c:v>
                </c:pt>
                <c:pt idx="11">
                  <c:v>1.28E-6</c:v>
                </c:pt>
                <c:pt idx="12">
                  <c:v>1.57E-6</c:v>
                </c:pt>
                <c:pt idx="13">
                  <c:v>1.0300000000000001E-6</c:v>
                </c:pt>
                <c:pt idx="14">
                  <c:v>1.61E-6</c:v>
                </c:pt>
                <c:pt idx="15">
                  <c:v>3.0199999999999999E-6</c:v>
                </c:pt>
                <c:pt idx="16">
                  <c:v>1.8199999999999999E-6</c:v>
                </c:pt>
                <c:pt idx="17">
                  <c:v>9.7999999999999993E-7</c:v>
                </c:pt>
                <c:pt idx="18">
                  <c:v>1.26E-6</c:v>
                </c:pt>
                <c:pt idx="19">
                  <c:v>1.0499999999999999E-6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3016"/>
        <c:axId val="388849896"/>
      </c:scatterChart>
      <c:valAx>
        <c:axId val="5914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4536"/>
        <c:crosses val="autoZero"/>
        <c:crossBetween val="midCat"/>
      </c:valAx>
      <c:valAx>
        <c:axId val="591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0272"/>
        <c:crosses val="autoZero"/>
        <c:crossBetween val="midCat"/>
      </c:valAx>
      <c:valAx>
        <c:axId val="388849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3016"/>
        <c:crosses val="max"/>
        <c:crossBetween val="midCat"/>
      </c:valAx>
      <c:valAx>
        <c:axId val="38886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84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Uniform</a:t>
            </a:r>
            <a:r>
              <a:rPr lang="en-GB" baseline="0"/>
              <a:t> - Time Taken vs Training Point #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Hammersley!$I$3:$I$32</c:f>
              <c:numCache>
                <c:formatCode>General</c:formatCode>
                <c:ptCount val="3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Hammersley!$L$3:$L$32</c:f>
              <c:numCache>
                <c:formatCode>0.00"s"</c:formatCode>
                <c:ptCount val="30"/>
                <c:pt idx="0">
                  <c:v>1181.22</c:v>
                </c:pt>
                <c:pt idx="1">
                  <c:v>900.4</c:v>
                </c:pt>
                <c:pt idx="2">
                  <c:v>911.52</c:v>
                </c:pt>
                <c:pt idx="3">
                  <c:v>881.89</c:v>
                </c:pt>
                <c:pt idx="4">
                  <c:v>866.54</c:v>
                </c:pt>
                <c:pt idx="5">
                  <c:v>906.91</c:v>
                </c:pt>
                <c:pt idx="6">
                  <c:v>821.76</c:v>
                </c:pt>
                <c:pt idx="7">
                  <c:v>893.9</c:v>
                </c:pt>
                <c:pt idx="8">
                  <c:v>890.96</c:v>
                </c:pt>
                <c:pt idx="9">
                  <c:v>878.73</c:v>
                </c:pt>
                <c:pt idx="10">
                  <c:v>2386</c:v>
                </c:pt>
                <c:pt idx="11">
                  <c:v>2498</c:v>
                </c:pt>
                <c:pt idx="12">
                  <c:v>1824.9</c:v>
                </c:pt>
                <c:pt idx="13">
                  <c:v>2108.87</c:v>
                </c:pt>
                <c:pt idx="14">
                  <c:v>2723.17</c:v>
                </c:pt>
                <c:pt idx="15">
                  <c:v>1830.85</c:v>
                </c:pt>
                <c:pt idx="16">
                  <c:v>2259.7800000000002</c:v>
                </c:pt>
                <c:pt idx="17">
                  <c:v>2230.46</c:v>
                </c:pt>
                <c:pt idx="18">
                  <c:v>2257.87</c:v>
                </c:pt>
                <c:pt idx="19">
                  <c:v>2475.88</c:v>
                </c:pt>
                <c:pt idx="20">
                  <c:v>4295.47</c:v>
                </c:pt>
                <c:pt idx="21">
                  <c:v>3829.94</c:v>
                </c:pt>
                <c:pt idx="22">
                  <c:v>3958.58</c:v>
                </c:pt>
                <c:pt idx="23">
                  <c:v>3952.46</c:v>
                </c:pt>
                <c:pt idx="24">
                  <c:v>3229.22</c:v>
                </c:pt>
                <c:pt idx="25">
                  <c:v>3257.18</c:v>
                </c:pt>
                <c:pt idx="26">
                  <c:v>3312.5</c:v>
                </c:pt>
                <c:pt idx="27">
                  <c:v>4168.5</c:v>
                </c:pt>
                <c:pt idx="28">
                  <c:v>3828.4</c:v>
                </c:pt>
                <c:pt idx="29">
                  <c:v>4501.8500000000004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2-46F8-AB5C-B66CE93D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232"/>
        <c:axId val="407428904"/>
      </c:scatterChart>
      <c:valAx>
        <c:axId val="407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8904"/>
        <c:crosses val="autoZero"/>
        <c:crossBetween val="midCat"/>
      </c:valAx>
      <c:valAx>
        <c:axId val="4074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RAR-D Time Taken by different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94465497566196"/>
          <c:y val="0.15959445623404489"/>
          <c:w val="0.76958560976348689"/>
          <c:h val="0.71639833362046013"/>
        </c:manualLayout>
      </c:layout>
      <c:scatterChart>
        <c:scatterStyle val="lineMarker"/>
        <c:varyColors val="0"/>
        <c:ser>
          <c:idx val="0"/>
          <c:order val="0"/>
          <c:tx>
            <c:v>10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'RAR-D'!$M$8:$M$21</c:f>
              <c:numCache>
                <c:formatCode>0.0\ "min"</c:formatCode>
                <c:ptCount val="14"/>
                <c:pt idx="0">
                  <c:v>66.136717617511664</c:v>
                </c:pt>
                <c:pt idx="1">
                  <c:v>95.590919180710998</c:v>
                </c:pt>
                <c:pt idx="2">
                  <c:v>124.662459997336</c:v>
                </c:pt>
                <c:pt idx="3">
                  <c:v>160.21721664269751</c:v>
                </c:pt>
                <c:pt idx="4">
                  <c:v>203.13934708436167</c:v>
                </c:pt>
                <c:pt idx="5">
                  <c:v>12.301500000000001</c:v>
                </c:pt>
                <c:pt idx="6">
                  <c:v>16.027166666666666</c:v>
                </c:pt>
                <c:pt idx="7">
                  <c:v>16.398833333333332</c:v>
                </c:pt>
                <c:pt idx="8">
                  <c:v>263.87599999999998</c:v>
                </c:pt>
                <c:pt idx="9">
                  <c:v>282.79650000000004</c:v>
                </c:pt>
                <c:pt idx="10">
                  <c:v>259.48110397259336</c:v>
                </c:pt>
                <c:pt idx="11">
                  <c:v>713.96618092457334</c:v>
                </c:pt>
                <c:pt idx="12">
                  <c:v>383.84101284742331</c:v>
                </c:pt>
                <c:pt idx="13">
                  <c:v>766.1442624171566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4F7D-94A3-89946857B6A5}"/>
            </c:ext>
          </c:extLst>
        </c:ser>
        <c:ser>
          <c:idx val="1"/>
          <c:order val="1"/>
          <c:tx>
            <c:v>100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'RAR-D'!$M$21</c:f>
              <c:numCache>
                <c:formatCode>0.0\ "min"</c:formatCode>
                <c:ptCount val="1"/>
                <c:pt idx="0">
                  <c:v>766.1442624171566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A-4F7D-94A3-89946857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57262779988285"/>
          <c:y val="0.17345289228046545"/>
          <c:w val="0.27168425955848191"/>
          <c:h val="0.17251634358791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275574</xdr:colOff>
      <xdr:row>2</xdr:row>
      <xdr:rowOff>139577</xdr:rowOff>
    </xdr:from>
    <xdr:to>
      <xdr:col>13</xdr:col>
      <xdr:colOff>357174</xdr:colOff>
      <xdr:row>15</xdr:row>
      <xdr:rowOff>9034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543916</xdr:colOff>
      <xdr:row>2</xdr:row>
      <xdr:rowOff>162303</xdr:rowOff>
    </xdr:from>
    <xdr:to>
      <xdr:col>19</xdr:col>
      <xdr:colOff>486316</xdr:colOff>
      <xdr:row>15</xdr:row>
      <xdr:rowOff>32807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395767</xdr:colOff>
      <xdr:row>21</xdr:row>
      <xdr:rowOff>39723</xdr:rowOff>
    </xdr:from>
    <xdr:to>
      <xdr:col>22</xdr:col>
      <xdr:colOff>558886</xdr:colOff>
      <xdr:row>37</xdr:row>
      <xdr:rowOff>65122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309731</xdr:colOff>
      <xdr:row>26</xdr:row>
      <xdr:rowOff>15241</xdr:rowOff>
    </xdr:from>
    <xdr:to>
      <xdr:col>10</xdr:col>
      <xdr:colOff>68156</xdr:colOff>
      <xdr:row>35</xdr:row>
      <xdr:rowOff>15241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234232</xdr:colOff>
      <xdr:row>26</xdr:row>
      <xdr:rowOff>1</xdr:rowOff>
    </xdr:from>
    <xdr:to>
      <xdr:col>6</xdr:col>
      <xdr:colOff>236220</xdr:colOff>
      <xdr:row>35</xdr:row>
      <xdr:rowOff>3177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543550</xdr:colOff>
      <xdr:row>25</xdr:row>
      <xdr:rowOff>15240</xdr:rowOff>
    </xdr:from>
    <xdr:to>
      <xdr:col>27</xdr:col>
      <xdr:colOff>236220</xdr:colOff>
      <xdr:row>40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510990</xdr:colOff>
      <xdr:row>43</xdr:row>
      <xdr:rowOff>113690</xdr:rowOff>
    </xdr:from>
    <xdr:to>
      <xdr:col>29</xdr:col>
      <xdr:colOff>261608</xdr:colOff>
      <xdr:row>59</xdr:row>
      <xdr:rowOff>5299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403371</xdr:colOff>
      <xdr:row>0</xdr:row>
      <xdr:rowOff>55418</xdr:rowOff>
    </xdr:from>
    <xdr:to>
      <xdr:col>34</xdr:col>
      <xdr:colOff>366398</xdr:colOff>
      <xdr:row>22</xdr:row>
      <xdr:rowOff>25332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5553" y="55418"/>
          <a:ext cx="8497427" cy="41311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28</xdr:col>
      <xdr:colOff>16045</xdr:colOff>
      <xdr:row>25</xdr:row>
      <xdr:rowOff>106680</xdr:rowOff>
    </xdr:from>
    <xdr:to>
      <xdr:col>32</xdr:col>
      <xdr:colOff>97645</xdr:colOff>
      <xdr:row>38</xdr:row>
      <xdr:rowOff>6032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71645" y="4869180"/>
          <a:ext cx="2520000" cy="2276792"/>
        </a:xfrm>
        <a:prstGeom prst="rect">
          <a:avLst/>
        </a:prstGeom>
      </xdr:spPr>
    </xdr:pic>
    <xdr:clientData/>
  </xdr:twoCellAnchor>
  <xdr:twoCellAnchor>
    <xdr:from>
      <xdr:col>25</xdr:col>
      <xdr:colOff>228600</xdr:colOff>
      <xdr:row>10</xdr:row>
      <xdr:rowOff>121920</xdr:rowOff>
    </xdr:from>
    <xdr:to>
      <xdr:col>25</xdr:col>
      <xdr:colOff>556260</xdr:colOff>
      <xdr:row>11</xdr:row>
      <xdr:rowOff>152400</xdr:rowOff>
    </xdr:to>
    <xdr:sp macro="" textlink="">
      <xdr:nvSpPr>
        <xdr:cNvPr id="15" name="TextBox 14"/>
        <xdr:cNvSpPr txBox="1"/>
      </xdr:nvSpPr>
      <xdr:spPr>
        <a:xfrm>
          <a:off x="19522440" y="1958340"/>
          <a:ext cx="32766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</a:t>
          </a:r>
        </a:p>
      </xdr:txBody>
    </xdr:sp>
    <xdr:clientData/>
  </xdr:twoCellAnchor>
  <xdr:twoCellAnchor>
    <xdr:from>
      <xdr:col>33</xdr:col>
      <xdr:colOff>51225</xdr:colOff>
      <xdr:row>28</xdr:row>
      <xdr:rowOff>85096</xdr:rowOff>
    </xdr:from>
    <xdr:to>
      <xdr:col>37</xdr:col>
      <xdr:colOff>134587</xdr:colOff>
      <xdr:row>41</xdr:row>
      <xdr:rowOff>16824</xdr:rowOff>
    </xdr:to>
    <xdr:sp macro="" textlink="">
      <xdr:nvSpPr>
        <xdr:cNvPr id="26" name="TextBox 25"/>
        <xdr:cNvSpPr txBox="1"/>
      </xdr:nvSpPr>
      <xdr:spPr>
        <a:xfrm>
          <a:off x="26818207" y="5335969"/>
          <a:ext cx="2521762" cy="17466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From Graph:</a:t>
          </a:r>
        </a:p>
        <a:p>
          <a:r>
            <a:rPr lang="en-GB" sz="1100" b="1"/>
            <a:t>Average</a:t>
          </a:r>
          <a:r>
            <a:rPr lang="en-GB" sz="1100" baseline="0"/>
            <a:t> is 0.02,</a:t>
          </a:r>
        </a:p>
        <a:p>
          <a:r>
            <a:rPr lang="en-GB" sz="1100" b="1" baseline="0"/>
            <a:t>max</a:t>
          </a:r>
          <a:r>
            <a:rPr lang="en-GB" sz="1100" baseline="0"/>
            <a:t> is 0.07</a:t>
          </a:r>
        </a:p>
        <a:p>
          <a:r>
            <a:rPr lang="en-GB" sz="1100" baseline="0"/>
            <a:t>0.02 +- 0.05</a:t>
          </a:r>
        </a:p>
        <a:p>
          <a:r>
            <a:rPr lang="en-GB" sz="1100" u="sng" baseline="0"/>
            <a:t>But from Table</a:t>
          </a:r>
        </a:p>
        <a:p>
          <a:r>
            <a:rPr lang="en-GB" sz="1100" u="none" baseline="0"/>
            <a:t>3.02 +- 2.98% is no where close</a:t>
          </a:r>
        </a:p>
        <a:p>
          <a:r>
            <a:rPr lang="en-GB" sz="1100" u="sng" baseline="0"/>
            <a:t>From my results</a:t>
          </a:r>
        </a:p>
        <a:p>
          <a:r>
            <a:rPr lang="en-GB" sz="1100" baseline="0"/>
            <a:t>Close to value from their graph at 0.0312</a:t>
          </a:r>
          <a:endParaRPr lang="en-GB" sz="1100"/>
        </a:p>
      </xdr:txBody>
    </xdr:sp>
    <xdr:clientData/>
  </xdr:twoCellAnchor>
  <xdr:twoCellAnchor editAs="oneCell">
    <xdr:from>
      <xdr:col>36</xdr:col>
      <xdr:colOff>577272</xdr:colOff>
      <xdr:row>39</xdr:row>
      <xdr:rowOff>103909</xdr:rowOff>
    </xdr:from>
    <xdr:to>
      <xdr:col>51</xdr:col>
      <xdr:colOff>471367</xdr:colOff>
      <xdr:row>61</xdr:row>
      <xdr:rowOff>35876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96472" y="6733309"/>
          <a:ext cx="9038095" cy="3892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549564</xdr:colOff>
      <xdr:row>13</xdr:row>
      <xdr:rowOff>143163</xdr:rowOff>
    </xdr:from>
    <xdr:to>
      <xdr:col>51</xdr:col>
      <xdr:colOff>434135</xdr:colOff>
      <xdr:row>35</xdr:row>
      <xdr:rowOff>133143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168764" y="2657763"/>
          <a:ext cx="9028571" cy="39015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51</xdr:col>
      <xdr:colOff>549564</xdr:colOff>
      <xdr:row>53</xdr:row>
      <xdr:rowOff>122382</xdr:rowOff>
    </xdr:from>
    <xdr:to>
      <xdr:col>69</xdr:col>
      <xdr:colOff>43431</xdr:colOff>
      <xdr:row>60</xdr:row>
      <xdr:rowOff>7648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312764" y="9469582"/>
          <a:ext cx="10466667" cy="11552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244763</xdr:colOff>
      <xdr:row>7</xdr:row>
      <xdr:rowOff>131617</xdr:rowOff>
    </xdr:from>
    <xdr:to>
      <xdr:col>62</xdr:col>
      <xdr:colOff>244001</xdr:colOff>
      <xdr:row>33</xdr:row>
      <xdr:rowOff>40299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17563" y="1579417"/>
          <a:ext cx="6095238" cy="4531482"/>
        </a:xfrm>
        <a:prstGeom prst="rect">
          <a:avLst/>
        </a:prstGeom>
      </xdr:spPr>
    </xdr:pic>
    <xdr:clientData/>
  </xdr:twoCellAnchor>
  <xdr:twoCellAnchor>
    <xdr:from>
      <xdr:col>54</xdr:col>
      <xdr:colOff>9236</xdr:colOff>
      <xdr:row>8</xdr:row>
      <xdr:rowOff>159327</xdr:rowOff>
    </xdr:from>
    <xdr:to>
      <xdr:col>60</xdr:col>
      <xdr:colOff>604982</xdr:colOff>
      <xdr:row>10</xdr:row>
      <xdr:rowOff>76200</xdr:rowOff>
    </xdr:to>
    <xdr:sp macro="" textlink="">
      <xdr:nvSpPr>
        <xdr:cNvPr id="31" name="TextBox 30"/>
        <xdr:cNvSpPr txBox="1"/>
      </xdr:nvSpPr>
      <xdr:spPr>
        <a:xfrm>
          <a:off x="37601236" y="1784927"/>
          <a:ext cx="4253346" cy="2724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Hammersley: Loss</a:t>
          </a:r>
          <a:r>
            <a:rPr lang="en-GB" sz="1400" baseline="0"/>
            <a:t> against iteration</a:t>
          </a:r>
          <a:endParaRPr lang="en-GB" sz="1400"/>
        </a:p>
      </xdr:txBody>
    </xdr:sp>
    <xdr:clientData/>
  </xdr:twoCellAnchor>
  <xdr:twoCellAnchor>
    <xdr:from>
      <xdr:col>27</xdr:col>
      <xdr:colOff>42058</xdr:colOff>
      <xdr:row>43</xdr:row>
      <xdr:rowOff>164275</xdr:rowOff>
    </xdr:from>
    <xdr:to>
      <xdr:col>37</xdr:col>
      <xdr:colOff>129144</xdr:colOff>
      <xdr:row>58</xdr:row>
      <xdr:rowOff>131618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192293</xdr:colOff>
      <xdr:row>28</xdr:row>
      <xdr:rowOff>116542</xdr:rowOff>
    </xdr:from>
    <xdr:to>
      <xdr:col>40</xdr:col>
      <xdr:colOff>162655</xdr:colOff>
      <xdr:row>51</xdr:row>
      <xdr:rowOff>123089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83352" y="5540189"/>
          <a:ext cx="8504762" cy="41303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200753</xdr:colOff>
      <xdr:row>1</xdr:row>
      <xdr:rowOff>68049</xdr:rowOff>
    </xdr:from>
    <xdr:to>
      <xdr:col>46</xdr:col>
      <xdr:colOff>94848</xdr:colOff>
      <xdr:row>20</xdr:row>
      <xdr:rowOff>124707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7929" y="247343"/>
          <a:ext cx="9038095" cy="38756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31</xdr:col>
      <xdr:colOff>173044</xdr:colOff>
      <xdr:row>21</xdr:row>
      <xdr:rowOff>41700</xdr:rowOff>
    </xdr:from>
    <xdr:to>
      <xdr:col>48</xdr:col>
      <xdr:colOff>276511</xdr:colOff>
      <xdr:row>27</xdr:row>
      <xdr:rowOff>106260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50220" y="4219253"/>
          <a:ext cx="10466667" cy="1140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242685</xdr:colOff>
      <xdr:row>9</xdr:row>
      <xdr:rowOff>144879</xdr:rowOff>
    </xdr:from>
    <xdr:to>
      <xdr:col>32</xdr:col>
      <xdr:colOff>546846</xdr:colOff>
      <xdr:row>32</xdr:row>
      <xdr:rowOff>89650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160722</xdr:colOff>
      <xdr:row>33</xdr:row>
      <xdr:rowOff>97331</xdr:rowOff>
    </xdr:from>
    <xdr:to>
      <xdr:col>32</xdr:col>
      <xdr:colOff>582704</xdr:colOff>
      <xdr:row>56</xdr:row>
      <xdr:rowOff>80683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48857</xdr:colOff>
      <xdr:row>0</xdr:row>
      <xdr:rowOff>0</xdr:rowOff>
    </xdr:from>
    <xdr:to>
      <xdr:col>34</xdr:col>
      <xdr:colOff>19219</xdr:colOff>
      <xdr:row>21</xdr:row>
      <xdr:rowOff>133140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5497" y="0"/>
          <a:ext cx="8504762" cy="4185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560450</xdr:colOff>
      <xdr:row>0</xdr:row>
      <xdr:rowOff>143163</xdr:rowOff>
    </xdr:from>
    <xdr:to>
      <xdr:col>49</xdr:col>
      <xdr:colOff>445021</xdr:colOff>
      <xdr:row>21</xdr:row>
      <xdr:rowOff>111371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60679" y="143163"/>
          <a:ext cx="9028571" cy="406123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34</xdr:col>
      <xdr:colOff>596372</xdr:colOff>
      <xdr:row>22</xdr:row>
      <xdr:rowOff>132179</xdr:rowOff>
    </xdr:from>
    <xdr:to>
      <xdr:col>52</xdr:col>
      <xdr:colOff>90239</xdr:colOff>
      <xdr:row>28</xdr:row>
      <xdr:rowOff>175544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96601" y="4388493"/>
          <a:ext cx="10466667" cy="11556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168727</xdr:colOff>
      <xdr:row>22</xdr:row>
      <xdr:rowOff>65314</xdr:rowOff>
    </xdr:from>
    <xdr:to>
      <xdr:col>27</xdr:col>
      <xdr:colOff>473527</xdr:colOff>
      <xdr:row>34</xdr:row>
      <xdr:rowOff>32657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108857</xdr:colOff>
      <xdr:row>35</xdr:row>
      <xdr:rowOff>10885</xdr:rowOff>
    </xdr:from>
    <xdr:to>
      <xdr:col>27</xdr:col>
      <xdr:colOff>413657</xdr:colOff>
      <xdr:row>49</xdr:row>
      <xdr:rowOff>163285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zoomScale="115" zoomScaleNormal="115" workbookViewId="0">
      <selection activeCell="I9" sqref="I9"/>
    </sheetView>
  </sheetViews>
  <sheetFormatPr defaultRowHeight="14.4" x14ac:dyDescent="0.3"/>
  <cols>
    <col min="2" max="2" width="18.33203125" customWidth="1"/>
    <col min="3" max="3" width="20.5546875" bestFit="1" customWidth="1"/>
    <col min="4" max="5" width="12.6640625" customWidth="1"/>
    <col min="6" max="6" width="12" bestFit="1" customWidth="1"/>
    <col min="7" max="7" width="12.109375" customWidth="1"/>
    <col min="8" max="8" width="11" customWidth="1"/>
  </cols>
  <sheetData>
    <row r="1" spans="2:14" x14ac:dyDescent="0.3">
      <c r="B1" s="170" t="s">
        <v>83</v>
      </c>
    </row>
    <row r="2" spans="2:14" x14ac:dyDescent="0.3">
      <c r="B2" s="171" t="s">
        <v>84</v>
      </c>
    </row>
    <row r="3" spans="2:14" x14ac:dyDescent="0.3">
      <c r="C3" s="178" t="s">
        <v>78</v>
      </c>
      <c r="N3" t="s">
        <v>85</v>
      </c>
    </row>
    <row r="4" spans="2:14" x14ac:dyDescent="0.3">
      <c r="B4" s="12" t="s">
        <v>69</v>
      </c>
      <c r="C4" s="12" t="s">
        <v>71</v>
      </c>
      <c r="D4" s="12" t="s">
        <v>86</v>
      </c>
      <c r="E4" s="12" t="s">
        <v>12</v>
      </c>
      <c r="F4" s="12" t="s">
        <v>11</v>
      </c>
      <c r="G4" s="182" t="s">
        <v>80</v>
      </c>
      <c r="H4" s="12" t="s">
        <v>81</v>
      </c>
    </row>
    <row r="5" spans="2:14" x14ac:dyDescent="0.3">
      <c r="B5" s="172">
        <v>2000</v>
      </c>
      <c r="C5" s="20"/>
      <c r="D5" s="20"/>
      <c r="E5" s="173">
        <v>3.0200000000000001E-2</v>
      </c>
      <c r="F5" s="20" t="s">
        <v>70</v>
      </c>
      <c r="G5" s="181" t="s">
        <v>79</v>
      </c>
      <c r="H5" s="181" t="s">
        <v>79</v>
      </c>
    </row>
    <row r="6" spans="2:14" x14ac:dyDescent="0.3">
      <c r="B6" s="172">
        <v>2000</v>
      </c>
      <c r="C6" s="177">
        <v>15.223050000000001</v>
      </c>
      <c r="D6" s="167">
        <v>1.5421363771837118</v>
      </c>
      <c r="E6" s="174">
        <v>3.1219044989073814E-2</v>
      </c>
      <c r="F6" s="167">
        <v>1.9267628015677642E-2</v>
      </c>
      <c r="G6" s="180">
        <f>(E6-E5)/(AVERAGE(E5:E6))</f>
        <v>3.3183355073498663E-2</v>
      </c>
      <c r="H6" s="180">
        <f>(E6-E5)/E5</f>
        <v>3.3743211558735518E-2</v>
      </c>
    </row>
    <row r="7" spans="2:14" x14ac:dyDescent="0.3">
      <c r="B7" s="172">
        <v>5000</v>
      </c>
      <c r="C7" s="177">
        <v>37.659633333333332</v>
      </c>
      <c r="D7" s="167">
        <v>4.5057002438886391</v>
      </c>
      <c r="E7" s="174">
        <v>8.4485917713194789E-4</v>
      </c>
      <c r="F7" s="167">
        <v>4.6608038923739314E-4</v>
      </c>
      <c r="G7" s="181" t="s">
        <v>79</v>
      </c>
      <c r="H7" s="181" t="s">
        <v>79</v>
      </c>
    </row>
    <row r="8" spans="2:14" x14ac:dyDescent="0.3">
      <c r="B8" s="172">
        <v>10000</v>
      </c>
      <c r="C8" s="177">
        <v>63.890166666666666</v>
      </c>
      <c r="D8" s="167">
        <v>7.0136932631024571</v>
      </c>
      <c r="E8" s="174">
        <v>1.496013399019277E-4</v>
      </c>
      <c r="F8" s="167">
        <v>7.0086486756693633E-5</v>
      </c>
      <c r="G8" s="181" t="s">
        <v>79</v>
      </c>
      <c r="H8" s="181" t="s">
        <v>79</v>
      </c>
    </row>
    <row r="10" spans="2:14" x14ac:dyDescent="0.3">
      <c r="C10" s="178" t="s">
        <v>15</v>
      </c>
    </row>
    <row r="11" spans="2:14" x14ac:dyDescent="0.3">
      <c r="B11" s="12"/>
      <c r="C11" s="12" t="s">
        <v>87</v>
      </c>
      <c r="D11" s="12" t="s">
        <v>86</v>
      </c>
      <c r="E11" s="12" t="s">
        <v>72</v>
      </c>
      <c r="F11" s="12" t="s">
        <v>88</v>
      </c>
      <c r="G11" s="179" t="s">
        <v>80</v>
      </c>
      <c r="H11" s="12" t="s">
        <v>81</v>
      </c>
    </row>
    <row r="12" spans="2:14" x14ac:dyDescent="0.3">
      <c r="B12" s="172" t="s">
        <v>75</v>
      </c>
      <c r="C12" s="20"/>
      <c r="D12" s="20"/>
      <c r="E12" s="175">
        <v>2.0000000000000001E-4</v>
      </c>
      <c r="F12" s="20" t="s">
        <v>76</v>
      </c>
      <c r="G12" s="181" t="s">
        <v>79</v>
      </c>
      <c r="H12" s="181" t="s">
        <v>79</v>
      </c>
    </row>
    <row r="13" spans="2:14" x14ac:dyDescent="0.3">
      <c r="B13" s="172" t="s">
        <v>73</v>
      </c>
      <c r="C13" s="177">
        <v>27.373756788794147</v>
      </c>
      <c r="D13" s="167">
        <v>1.0091068244167525</v>
      </c>
      <c r="E13" s="176">
        <v>9.3468408479312121E-2</v>
      </c>
      <c r="F13" s="167">
        <v>0.22164482527331889</v>
      </c>
      <c r="G13" s="180">
        <f>(E13-E12)/(AVERAGE(E12:E13))</f>
        <v>1.9914592335560317</v>
      </c>
      <c r="H13" s="180">
        <f>(E13-E12)/E12</f>
        <v>466.34204239656054</v>
      </c>
    </row>
    <row r="14" spans="2:14" x14ac:dyDescent="0.3">
      <c r="B14" s="172" t="s">
        <v>74</v>
      </c>
      <c r="C14" s="177">
        <v>256</v>
      </c>
      <c r="D14" s="167">
        <v>387.22900119944109</v>
      </c>
      <c r="E14" s="176">
        <v>7.8129160408279955E-4</v>
      </c>
      <c r="F14" s="167">
        <v>6.8766974675303508E-4</v>
      </c>
      <c r="G14" s="180">
        <f>(E14-E12)/(AVERAGE(E12,E14))</f>
        <v>1.1847479417214115</v>
      </c>
      <c r="H14" s="180">
        <f>(E14-E12)/E12</f>
        <v>2.9064580204139978</v>
      </c>
    </row>
    <row r="16" spans="2:14" x14ac:dyDescent="0.3">
      <c r="C16" s="178" t="s">
        <v>18</v>
      </c>
    </row>
    <row r="17" spans="2:8" x14ac:dyDescent="0.3">
      <c r="B17" s="12"/>
      <c r="C17" s="12" t="s">
        <v>87</v>
      </c>
      <c r="D17" s="12" t="s">
        <v>86</v>
      </c>
      <c r="E17" s="12" t="s">
        <v>72</v>
      </c>
      <c r="F17" s="12" t="s">
        <v>88</v>
      </c>
      <c r="G17" s="179" t="s">
        <v>80</v>
      </c>
      <c r="H17" s="12" t="s">
        <v>81</v>
      </c>
    </row>
    <row r="18" spans="2:8" x14ac:dyDescent="0.3">
      <c r="B18" s="172" t="s">
        <v>75</v>
      </c>
      <c r="C18" s="20"/>
      <c r="D18" s="20"/>
      <c r="E18" s="175">
        <v>2.9999999999999997E-4</v>
      </c>
      <c r="F18" s="20" t="s">
        <v>77</v>
      </c>
      <c r="G18" s="181" t="s">
        <v>79</v>
      </c>
      <c r="H18" s="181" t="s">
        <v>79</v>
      </c>
    </row>
    <row r="19" spans="2:8" x14ac:dyDescent="0.3">
      <c r="B19" s="172" t="s">
        <v>73</v>
      </c>
      <c r="C19" s="177">
        <v>72.482200707579878</v>
      </c>
      <c r="D19" s="167">
        <v>62.426871740883726</v>
      </c>
      <c r="E19" s="176">
        <v>0.17557805468751683</v>
      </c>
      <c r="F19" s="167">
        <v>7.0928462417294655E-2</v>
      </c>
      <c r="G19" s="180">
        <f>(E19-E18)/(AVERAGE(E18:E19))</f>
        <v>1.9931770907852489</v>
      </c>
      <c r="H19" s="180">
        <f>(E19-E18)/E18</f>
        <v>584.2601822917228</v>
      </c>
    </row>
    <row r="20" spans="2:8" x14ac:dyDescent="0.3">
      <c r="B20" s="172" t="s">
        <v>74</v>
      </c>
      <c r="C20" s="177">
        <v>445.01751002695778</v>
      </c>
      <c r="D20" s="167">
        <v>213.20960078680412</v>
      </c>
      <c r="E20" s="176">
        <v>0.20228016901530585</v>
      </c>
      <c r="F20" s="167">
        <v>0.10054384794661249</v>
      </c>
      <c r="G20" s="180">
        <f>(E20-E18)/(AVERAGE(E18,E20))</f>
        <v>1.9940764191982221</v>
      </c>
      <c r="H20" s="180">
        <f>(E20-E18)/E18</f>
        <v>673.26723005101962</v>
      </c>
    </row>
    <row r="22" spans="2:8" x14ac:dyDescent="0.3">
      <c r="B22" s="183" t="s">
        <v>82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opLeftCell="E16" zoomScaleNormal="100" workbookViewId="0">
      <selection activeCell="AC41" sqref="AC41"/>
    </sheetView>
  </sheetViews>
  <sheetFormatPr defaultRowHeight="14.4" x14ac:dyDescent="0.3"/>
  <cols>
    <col min="1" max="2" width="18.6640625" customWidth="1"/>
    <col min="3" max="3" width="48.6640625" customWidth="1"/>
    <col min="4" max="4" width="11.33203125" customWidth="1"/>
    <col min="5" max="6" width="17.33203125" customWidth="1"/>
    <col min="7" max="8" width="5.6640625" customWidth="1"/>
    <col min="9" max="9" width="9.88671875" customWidth="1"/>
    <col min="10" max="10" width="13.109375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85" t="s">
        <v>0</v>
      </c>
      <c r="B1" s="129"/>
      <c r="C1" s="129"/>
      <c r="D1" s="184" t="s">
        <v>3</v>
      </c>
      <c r="E1" s="184"/>
      <c r="F1" s="184"/>
      <c r="G1" s="184"/>
      <c r="H1" s="184"/>
      <c r="I1" s="184"/>
      <c r="J1" s="130"/>
      <c r="K1" s="189" t="s">
        <v>10</v>
      </c>
      <c r="L1" s="189"/>
      <c r="M1" s="189"/>
      <c r="N1" s="189"/>
      <c r="O1" s="189"/>
      <c r="P1" s="189"/>
      <c r="Q1" s="187"/>
      <c r="R1" s="190" t="s">
        <v>42</v>
      </c>
      <c r="S1" s="190"/>
      <c r="T1" s="190"/>
    </row>
    <row r="2" spans="1:20" s="7" customFormat="1" ht="29.4" customHeight="1" thickBot="1" x14ac:dyDescent="0.35">
      <c r="A2" s="186"/>
      <c r="B2" s="138" t="s">
        <v>51</v>
      </c>
      <c r="C2" s="131"/>
      <c r="D2" s="132" t="s">
        <v>4</v>
      </c>
      <c r="E2" s="132" t="s">
        <v>8</v>
      </c>
      <c r="F2" s="132" t="s">
        <v>33</v>
      </c>
      <c r="G2" s="132" t="s">
        <v>13</v>
      </c>
      <c r="H2" s="132" t="s">
        <v>14</v>
      </c>
      <c r="I2" s="132" t="s">
        <v>25</v>
      </c>
      <c r="J2" s="133" t="s">
        <v>23</v>
      </c>
      <c r="K2" s="134" t="s">
        <v>16</v>
      </c>
      <c r="L2" s="134" t="s">
        <v>1</v>
      </c>
      <c r="M2" s="135" t="s">
        <v>32</v>
      </c>
      <c r="N2" s="135" t="s">
        <v>46</v>
      </c>
      <c r="O2" s="135" t="s">
        <v>2</v>
      </c>
      <c r="P2" s="134" t="s">
        <v>5</v>
      </c>
      <c r="Q2" s="188"/>
      <c r="R2" s="136" t="s">
        <v>43</v>
      </c>
      <c r="S2" s="136" t="s">
        <v>44</v>
      </c>
      <c r="T2" s="136" t="s">
        <v>45</v>
      </c>
    </row>
    <row r="3" spans="1:20" x14ac:dyDescent="0.3">
      <c r="A3" s="39" t="s">
        <v>6</v>
      </c>
      <c r="B3" s="39" t="s">
        <v>52</v>
      </c>
      <c r="C3" s="39" t="s">
        <v>20</v>
      </c>
      <c r="D3" s="39" t="s">
        <v>7</v>
      </c>
      <c r="E3" s="39" t="s">
        <v>9</v>
      </c>
      <c r="F3" s="39" t="s">
        <v>34</v>
      </c>
      <c r="G3" s="37"/>
      <c r="H3" s="37"/>
      <c r="I3" s="37">
        <v>2000</v>
      </c>
      <c r="J3" s="37" t="s">
        <v>34</v>
      </c>
      <c r="K3" s="37">
        <v>17793</v>
      </c>
      <c r="L3" s="41">
        <v>1181.22</v>
      </c>
      <c r="M3" s="42">
        <f>L3/60</f>
        <v>19.687000000000001</v>
      </c>
      <c r="N3" s="84">
        <f>M3/60</f>
        <v>0.32811666666666667</v>
      </c>
      <c r="O3" s="43">
        <v>6.6899999999999997E-7</v>
      </c>
      <c r="P3" s="43">
        <v>2.43092210521808E-2</v>
      </c>
      <c r="Q3" s="37"/>
      <c r="R3" s="37" t="s">
        <v>56</v>
      </c>
      <c r="S3" s="37" t="s">
        <v>57</v>
      </c>
      <c r="T3" s="37" t="s">
        <v>57</v>
      </c>
    </row>
    <row r="4" spans="1:20" x14ac:dyDescent="0.3">
      <c r="A4" s="39" t="s">
        <v>6</v>
      </c>
      <c r="B4" s="39"/>
      <c r="C4" s="39"/>
      <c r="D4" s="39" t="s">
        <v>7</v>
      </c>
      <c r="E4" s="39" t="s">
        <v>9</v>
      </c>
      <c r="F4" s="39"/>
      <c r="G4" s="37"/>
      <c r="H4" s="37"/>
      <c r="I4" s="37">
        <v>2000</v>
      </c>
      <c r="J4" s="37"/>
      <c r="K4" s="37">
        <v>17664</v>
      </c>
      <c r="L4" s="41">
        <v>900.4</v>
      </c>
      <c r="M4" s="42">
        <f t="shared" ref="M4:N31" si="0">L4/60</f>
        <v>15.006666666666666</v>
      </c>
      <c r="N4" s="84">
        <f>M4/60</f>
        <v>0.25011111111111112</v>
      </c>
      <c r="O4" s="43">
        <v>5.6499999999999999E-7</v>
      </c>
      <c r="P4" s="43">
        <v>5.4412270980244697E-2</v>
      </c>
      <c r="Q4" s="37"/>
      <c r="R4" s="37"/>
      <c r="S4" s="37"/>
      <c r="T4" s="37"/>
    </row>
    <row r="5" spans="1:20" x14ac:dyDescent="0.3">
      <c r="A5" s="39" t="s">
        <v>6</v>
      </c>
      <c r="B5" s="39"/>
      <c r="C5" s="39"/>
      <c r="D5" s="39" t="s">
        <v>7</v>
      </c>
      <c r="E5" s="39" t="s">
        <v>9</v>
      </c>
      <c r="F5" s="39"/>
      <c r="G5" s="37"/>
      <c r="H5" s="37"/>
      <c r="I5" s="37">
        <v>2000</v>
      </c>
      <c r="J5" s="37"/>
      <c r="K5" s="37">
        <v>17846</v>
      </c>
      <c r="L5" s="41">
        <v>911.52</v>
      </c>
      <c r="M5" s="42">
        <f t="shared" si="0"/>
        <v>15.192</v>
      </c>
      <c r="N5" s="84">
        <f t="shared" si="0"/>
        <v>0.25319999999999998</v>
      </c>
      <c r="O5" s="43">
        <v>5.9400000000000005E-7</v>
      </c>
      <c r="P5" s="43">
        <v>2.2929005348548599E-2</v>
      </c>
      <c r="Q5" s="37"/>
      <c r="R5" s="37"/>
      <c r="S5" s="37"/>
      <c r="T5" s="37"/>
    </row>
    <row r="6" spans="1:20" x14ac:dyDescent="0.3">
      <c r="A6" s="39" t="s">
        <v>6</v>
      </c>
      <c r="B6" s="39"/>
      <c r="C6" s="39"/>
      <c r="D6" s="39" t="s">
        <v>7</v>
      </c>
      <c r="E6" s="39" t="s">
        <v>9</v>
      </c>
      <c r="F6" s="39"/>
      <c r="G6" s="37"/>
      <c r="H6" s="37"/>
      <c r="I6" s="37">
        <v>2000</v>
      </c>
      <c r="J6" s="37"/>
      <c r="K6" s="37">
        <v>17664</v>
      </c>
      <c r="L6" s="41">
        <v>881.89</v>
      </c>
      <c r="M6" s="42">
        <f t="shared" si="0"/>
        <v>14.698166666666667</v>
      </c>
      <c r="N6" s="84">
        <f t="shared" si="0"/>
        <v>0.24496944444444446</v>
      </c>
      <c r="O6" s="43">
        <v>5.51E-7</v>
      </c>
      <c r="P6" s="43">
        <v>4.27647086787354E-2</v>
      </c>
      <c r="Q6" s="37"/>
      <c r="R6" s="37"/>
      <c r="S6" s="37"/>
      <c r="T6" s="37"/>
    </row>
    <row r="7" spans="1:20" x14ac:dyDescent="0.3">
      <c r="A7" s="39" t="s">
        <v>6</v>
      </c>
      <c r="B7" s="39"/>
      <c r="C7" s="39"/>
      <c r="D7" s="39" t="s">
        <v>7</v>
      </c>
      <c r="E7" s="39" t="s">
        <v>9</v>
      </c>
      <c r="F7" s="39"/>
      <c r="G7" s="37"/>
      <c r="H7" s="37"/>
      <c r="I7" s="37">
        <v>2000</v>
      </c>
      <c r="J7" s="37"/>
      <c r="K7" s="37">
        <v>17597</v>
      </c>
      <c r="L7" s="41">
        <v>866.54</v>
      </c>
      <c r="M7" s="42">
        <f t="shared" si="0"/>
        <v>14.442333333333332</v>
      </c>
      <c r="N7" s="84">
        <f t="shared" si="0"/>
        <v>0.24070555555555553</v>
      </c>
      <c r="O7" s="43">
        <v>3.7E-7</v>
      </c>
      <c r="P7" s="43">
        <v>2.37202473186921E-2</v>
      </c>
      <c r="Q7" s="37"/>
      <c r="R7" s="37"/>
      <c r="S7" s="37"/>
      <c r="T7" s="37"/>
    </row>
    <row r="8" spans="1:20" x14ac:dyDescent="0.3">
      <c r="A8" s="39" t="s">
        <v>6</v>
      </c>
      <c r="B8" s="39"/>
      <c r="C8" s="39"/>
      <c r="D8" s="39" t="s">
        <v>7</v>
      </c>
      <c r="E8" s="39" t="s">
        <v>9</v>
      </c>
      <c r="F8" s="39"/>
      <c r="G8" s="37"/>
      <c r="H8" s="37"/>
      <c r="I8" s="37">
        <v>2000</v>
      </c>
      <c r="J8" s="37"/>
      <c r="K8" s="37">
        <v>17823</v>
      </c>
      <c r="L8" s="41">
        <v>906.91</v>
      </c>
      <c r="M8" s="42">
        <f t="shared" si="0"/>
        <v>15.115166666666665</v>
      </c>
      <c r="N8" s="84">
        <f t="shared" si="0"/>
        <v>0.25191944444444442</v>
      </c>
      <c r="O8" s="43">
        <v>5.1600000000000001E-7</v>
      </c>
      <c r="P8" s="43">
        <v>1.00885155649928E-2</v>
      </c>
      <c r="Q8" s="37"/>
      <c r="R8" s="37"/>
      <c r="S8" s="37"/>
      <c r="T8" s="37"/>
    </row>
    <row r="9" spans="1:20" x14ac:dyDescent="0.3">
      <c r="A9" s="39" t="s">
        <v>6</v>
      </c>
      <c r="B9" s="39"/>
      <c r="C9" s="39"/>
      <c r="D9" s="39" t="s">
        <v>7</v>
      </c>
      <c r="E9" s="39" t="s">
        <v>9</v>
      </c>
      <c r="F9" s="39"/>
      <c r="G9" s="37"/>
      <c r="H9" s="37"/>
      <c r="I9" s="37">
        <v>2000</v>
      </c>
      <c r="J9" s="37"/>
      <c r="K9" s="37">
        <v>17611</v>
      </c>
      <c r="L9" s="41">
        <v>821.76</v>
      </c>
      <c r="M9" s="42">
        <f t="shared" si="0"/>
        <v>13.696</v>
      </c>
      <c r="N9" s="84">
        <f t="shared" si="0"/>
        <v>0.22826666666666667</v>
      </c>
      <c r="O9" s="43">
        <v>1.13E-6</v>
      </c>
      <c r="P9" s="43">
        <v>5.09341902884652E-2</v>
      </c>
      <c r="Q9" s="37"/>
      <c r="R9" s="37"/>
      <c r="S9" s="37"/>
      <c r="T9" s="37"/>
    </row>
    <row r="10" spans="1:20" x14ac:dyDescent="0.3">
      <c r="A10" s="39" t="s">
        <v>6</v>
      </c>
      <c r="B10" s="39"/>
      <c r="C10" s="39"/>
      <c r="D10" s="39" t="s">
        <v>7</v>
      </c>
      <c r="E10" s="39" t="s">
        <v>9</v>
      </c>
      <c r="F10" s="39"/>
      <c r="G10" s="37"/>
      <c r="H10" s="37"/>
      <c r="I10" s="37">
        <v>2000</v>
      </c>
      <c r="J10" s="37"/>
      <c r="K10" s="37">
        <v>17863</v>
      </c>
      <c r="L10" s="41">
        <v>893.9</v>
      </c>
      <c r="M10" s="42">
        <f t="shared" si="0"/>
        <v>14.898333333333333</v>
      </c>
      <c r="N10" s="84">
        <f t="shared" si="0"/>
        <v>0.24830555555555556</v>
      </c>
      <c r="O10" s="43">
        <v>5.3300000000000002E-7</v>
      </c>
      <c r="P10" s="43">
        <v>1.5918182174000001E-2</v>
      </c>
      <c r="Q10" s="37"/>
      <c r="R10" s="37"/>
      <c r="S10" s="37"/>
      <c r="T10" s="37"/>
    </row>
    <row r="11" spans="1:20" x14ac:dyDescent="0.3">
      <c r="A11" s="39" t="s">
        <v>6</v>
      </c>
      <c r="B11" s="39"/>
      <c r="C11" s="39"/>
      <c r="D11" s="39" t="s">
        <v>7</v>
      </c>
      <c r="E11" s="39" t="s">
        <v>9</v>
      </c>
      <c r="F11" s="39"/>
      <c r="G11" s="37"/>
      <c r="H11" s="37"/>
      <c r="I11" s="37">
        <v>2000</v>
      </c>
      <c r="J11" s="37"/>
      <c r="K11" s="37">
        <v>17854</v>
      </c>
      <c r="L11" s="41">
        <v>890.96</v>
      </c>
      <c r="M11" s="42">
        <f t="shared" si="0"/>
        <v>14.849333333333334</v>
      </c>
      <c r="N11" s="84">
        <f t="shared" si="0"/>
        <v>0.2474888888888889</v>
      </c>
      <c r="O11" s="43">
        <v>8.8299999999999995E-7</v>
      </c>
      <c r="P11" s="43">
        <v>6.3458970700000006E-2</v>
      </c>
      <c r="Q11" s="37"/>
      <c r="R11" s="37"/>
      <c r="S11" s="37"/>
      <c r="T11" s="37"/>
    </row>
    <row r="12" spans="1:20" x14ac:dyDescent="0.3">
      <c r="A12" s="39" t="s">
        <v>6</v>
      </c>
      <c r="B12" s="39"/>
      <c r="C12" s="39"/>
      <c r="D12" s="39" t="s">
        <v>7</v>
      </c>
      <c r="E12" s="39" t="s">
        <v>9</v>
      </c>
      <c r="F12" s="39"/>
      <c r="G12" s="37"/>
      <c r="H12" s="37"/>
      <c r="I12" s="37">
        <v>2000</v>
      </c>
      <c r="J12" s="37"/>
      <c r="K12" s="37">
        <v>17674</v>
      </c>
      <c r="L12" s="41">
        <v>878.73</v>
      </c>
      <c r="M12" s="42">
        <f t="shared" si="0"/>
        <v>14.6455</v>
      </c>
      <c r="N12" s="84">
        <f t="shared" si="0"/>
        <v>0.24409166666666668</v>
      </c>
      <c r="O12" s="43">
        <v>5.0299999999999999E-7</v>
      </c>
      <c r="P12" s="43">
        <v>3.6551377848785299E-3</v>
      </c>
      <c r="Q12" s="37"/>
      <c r="R12" s="37"/>
      <c r="S12" s="37"/>
      <c r="T12" s="37"/>
    </row>
    <row r="13" spans="1:20" x14ac:dyDescent="0.3">
      <c r="A13" s="60" t="s">
        <v>6</v>
      </c>
      <c r="B13" s="60" t="s">
        <v>53</v>
      </c>
      <c r="C13" s="60"/>
      <c r="D13" s="60" t="s">
        <v>7</v>
      </c>
      <c r="E13" s="60" t="s">
        <v>9</v>
      </c>
      <c r="F13" s="60"/>
      <c r="G13" s="60"/>
      <c r="H13" s="60"/>
      <c r="I13" s="60">
        <v>5000</v>
      </c>
      <c r="J13" s="60"/>
      <c r="K13" s="60">
        <v>17819</v>
      </c>
      <c r="L13" s="115">
        <v>2386</v>
      </c>
      <c r="M13" s="63">
        <f t="shared" si="0"/>
        <v>39.766666666666666</v>
      </c>
      <c r="N13" s="168">
        <f>M13/60</f>
        <v>0.6627777777777778</v>
      </c>
      <c r="O13" s="116">
        <v>6.3E-7</v>
      </c>
      <c r="P13" s="116">
        <v>1.2630961174008601E-3</v>
      </c>
      <c r="Q13" s="72"/>
      <c r="R13" s="58" t="s">
        <v>56</v>
      </c>
      <c r="S13" s="58" t="s">
        <v>57</v>
      </c>
      <c r="T13" s="58" t="s">
        <v>57</v>
      </c>
    </row>
    <row r="14" spans="1:20" x14ac:dyDescent="0.3">
      <c r="A14" s="60" t="s">
        <v>6</v>
      </c>
      <c r="B14" s="60"/>
      <c r="C14" s="60"/>
      <c r="D14" s="60" t="s">
        <v>7</v>
      </c>
      <c r="E14" s="60" t="s">
        <v>9</v>
      </c>
      <c r="F14" s="60"/>
      <c r="G14" s="58"/>
      <c r="H14" s="58"/>
      <c r="I14" s="58">
        <v>5000</v>
      </c>
      <c r="J14" s="60"/>
      <c r="K14" s="60">
        <v>17803</v>
      </c>
      <c r="L14" s="62">
        <v>2498</v>
      </c>
      <c r="M14" s="63">
        <f t="shared" si="0"/>
        <v>41.633333333333333</v>
      </c>
      <c r="N14" s="86">
        <f>M14/60</f>
        <v>0.69388888888888889</v>
      </c>
      <c r="O14" s="64">
        <v>6.44E-7</v>
      </c>
      <c r="P14" s="64">
        <v>1.02445242590561E-3</v>
      </c>
      <c r="Q14" s="58"/>
      <c r="R14" s="58"/>
      <c r="S14" s="58"/>
      <c r="T14" s="58"/>
    </row>
    <row r="15" spans="1:20" x14ac:dyDescent="0.3">
      <c r="A15" s="60" t="s">
        <v>6</v>
      </c>
      <c r="B15" s="60"/>
      <c r="C15" s="60"/>
      <c r="D15" s="60" t="s">
        <v>7</v>
      </c>
      <c r="E15" s="60" t="s">
        <v>9</v>
      </c>
      <c r="F15" s="60"/>
      <c r="G15" s="58"/>
      <c r="H15" s="58"/>
      <c r="I15" s="58">
        <v>5000</v>
      </c>
      <c r="J15" s="58"/>
      <c r="K15" s="58">
        <v>17973</v>
      </c>
      <c r="L15" s="62">
        <v>1824.9</v>
      </c>
      <c r="M15" s="63">
        <f t="shared" si="0"/>
        <v>30.415000000000003</v>
      </c>
      <c r="N15" s="86">
        <f t="shared" si="0"/>
        <v>0.50691666666666668</v>
      </c>
      <c r="O15" s="64">
        <v>2.03E-6</v>
      </c>
      <c r="P15" s="64">
        <v>2.7845254582879497E-4</v>
      </c>
      <c r="Q15" s="58"/>
      <c r="R15" s="58"/>
      <c r="S15" s="58"/>
      <c r="T15" s="58"/>
    </row>
    <row r="16" spans="1:20" x14ac:dyDescent="0.3">
      <c r="A16" s="60" t="s">
        <v>6</v>
      </c>
      <c r="B16" s="60"/>
      <c r="C16" s="60"/>
      <c r="D16" s="60" t="s">
        <v>7</v>
      </c>
      <c r="E16" s="60" t="s">
        <v>9</v>
      </c>
      <c r="F16" s="60"/>
      <c r="G16" s="58"/>
      <c r="H16" s="58"/>
      <c r="I16" s="58">
        <v>5000</v>
      </c>
      <c r="J16" s="58"/>
      <c r="K16" s="58">
        <v>17934</v>
      </c>
      <c r="L16" s="62">
        <v>2108.87</v>
      </c>
      <c r="M16" s="63">
        <f t="shared" si="0"/>
        <v>35.147833333333331</v>
      </c>
      <c r="N16" s="86">
        <f t="shared" si="0"/>
        <v>0.58579722222222219</v>
      </c>
      <c r="O16" s="64">
        <v>5.9800000000000003E-7</v>
      </c>
      <c r="P16" s="64">
        <v>1.07079666077019E-3</v>
      </c>
      <c r="Q16" s="58"/>
      <c r="R16" s="58"/>
      <c r="S16" s="58"/>
      <c r="T16" s="58"/>
    </row>
    <row r="17" spans="1:20" x14ac:dyDescent="0.3">
      <c r="A17" s="60" t="s">
        <v>6</v>
      </c>
      <c r="B17" s="60"/>
      <c r="C17" s="60"/>
      <c r="D17" s="60" t="s">
        <v>7</v>
      </c>
      <c r="E17" s="60" t="s">
        <v>9</v>
      </c>
      <c r="F17" s="60"/>
      <c r="G17" s="58"/>
      <c r="H17" s="58"/>
      <c r="I17" s="58">
        <v>5000</v>
      </c>
      <c r="J17" s="58"/>
      <c r="K17" s="58">
        <v>17942</v>
      </c>
      <c r="L17" s="62">
        <v>2723.17</v>
      </c>
      <c r="M17" s="63">
        <f t="shared" si="0"/>
        <v>45.386166666666668</v>
      </c>
      <c r="N17" s="86">
        <f t="shared" si="0"/>
        <v>0.75643611111111109</v>
      </c>
      <c r="O17" s="64">
        <v>2.8899999999999999E-6</v>
      </c>
      <c r="P17" s="64">
        <v>1.2470233511201799E-3</v>
      </c>
      <c r="Q17" s="58"/>
      <c r="R17" s="58"/>
      <c r="S17" s="58"/>
      <c r="T17" s="58"/>
    </row>
    <row r="18" spans="1:20" x14ac:dyDescent="0.3">
      <c r="A18" s="60" t="s">
        <v>6</v>
      </c>
      <c r="B18" s="60"/>
      <c r="C18" s="60"/>
      <c r="D18" s="60" t="s">
        <v>7</v>
      </c>
      <c r="E18" s="60" t="s">
        <v>9</v>
      </c>
      <c r="F18" s="60"/>
      <c r="G18" s="58"/>
      <c r="H18" s="58"/>
      <c r="I18" s="58">
        <v>5000</v>
      </c>
      <c r="J18" s="58"/>
      <c r="K18" s="58">
        <v>18057</v>
      </c>
      <c r="L18" s="62">
        <v>1830.85</v>
      </c>
      <c r="M18" s="63">
        <f t="shared" si="0"/>
        <v>30.514166666666664</v>
      </c>
      <c r="N18" s="86">
        <f t="shared" si="0"/>
        <v>0.50856944444444441</v>
      </c>
      <c r="O18" s="64">
        <v>2.7499999999999999E-6</v>
      </c>
      <c r="P18" s="64">
        <v>5.4834538467543603E-4</v>
      </c>
      <c r="Q18" s="58"/>
      <c r="R18" s="58"/>
      <c r="S18" s="58"/>
      <c r="T18" s="58"/>
    </row>
    <row r="19" spans="1:20" x14ac:dyDescent="0.3">
      <c r="A19" s="60" t="s">
        <v>6</v>
      </c>
      <c r="B19" s="60"/>
      <c r="C19" s="60"/>
      <c r="D19" s="60" t="s">
        <v>7</v>
      </c>
      <c r="E19" s="60" t="s">
        <v>9</v>
      </c>
      <c r="F19" s="60"/>
      <c r="G19" s="58"/>
      <c r="H19" s="58"/>
      <c r="I19" s="58">
        <v>5000</v>
      </c>
      <c r="J19" s="58"/>
      <c r="K19" s="58">
        <v>17741</v>
      </c>
      <c r="L19" s="62">
        <v>2259.7800000000002</v>
      </c>
      <c r="M19" s="63">
        <f t="shared" si="0"/>
        <v>37.663000000000004</v>
      </c>
      <c r="N19" s="86">
        <f t="shared" si="0"/>
        <v>0.6277166666666667</v>
      </c>
      <c r="O19" s="64">
        <v>9.0299999999999997E-7</v>
      </c>
      <c r="P19" s="64">
        <v>5.7217207156393904E-4</v>
      </c>
      <c r="Q19" s="58"/>
      <c r="R19" s="58"/>
      <c r="S19" s="58"/>
      <c r="T19" s="58"/>
    </row>
    <row r="20" spans="1:20" x14ac:dyDescent="0.3">
      <c r="A20" s="60" t="s">
        <v>6</v>
      </c>
      <c r="B20" s="60"/>
      <c r="C20" s="60"/>
      <c r="D20" s="60" t="s">
        <v>7</v>
      </c>
      <c r="E20" s="60" t="s">
        <v>9</v>
      </c>
      <c r="F20" s="60"/>
      <c r="G20" s="58"/>
      <c r="H20" s="58"/>
      <c r="I20" s="58">
        <v>5000</v>
      </c>
      <c r="J20" s="58"/>
      <c r="K20" s="58">
        <v>17887</v>
      </c>
      <c r="L20" s="62">
        <v>2230.46</v>
      </c>
      <c r="M20" s="63">
        <f t="shared" si="0"/>
        <v>37.174333333333337</v>
      </c>
      <c r="N20" s="86">
        <f t="shared" si="0"/>
        <v>0.6195722222222223</v>
      </c>
      <c r="O20" s="64">
        <v>8.5199999999999995E-7</v>
      </c>
      <c r="P20" s="64">
        <v>2.5469912428463998E-4</v>
      </c>
      <c r="Q20" s="58"/>
      <c r="R20" s="58"/>
      <c r="S20" s="58"/>
      <c r="T20" s="58"/>
    </row>
    <row r="21" spans="1:20" x14ac:dyDescent="0.3">
      <c r="A21" s="60" t="s">
        <v>6</v>
      </c>
      <c r="B21" s="60"/>
      <c r="C21" s="60"/>
      <c r="D21" s="60" t="s">
        <v>7</v>
      </c>
      <c r="E21" s="60" t="s">
        <v>9</v>
      </c>
      <c r="F21" s="60"/>
      <c r="G21" s="58"/>
      <c r="H21" s="58"/>
      <c r="I21" s="58">
        <v>5000</v>
      </c>
      <c r="J21" s="58"/>
      <c r="K21" s="58">
        <v>17854</v>
      </c>
      <c r="L21" s="62">
        <v>2257.87</v>
      </c>
      <c r="M21" s="63">
        <f t="shared" si="0"/>
        <v>37.631166666666665</v>
      </c>
      <c r="N21" s="86">
        <f t="shared" si="0"/>
        <v>0.62718611111111111</v>
      </c>
      <c r="O21" s="64">
        <v>6.1399999999999997E-7</v>
      </c>
      <c r="P21" s="64">
        <v>4.6388572227518902E-4</v>
      </c>
      <c r="Q21" s="58"/>
      <c r="R21" s="58"/>
      <c r="S21" s="58"/>
      <c r="T21" s="58"/>
    </row>
    <row r="22" spans="1:20" x14ac:dyDescent="0.3">
      <c r="A22" s="60" t="s">
        <v>6</v>
      </c>
      <c r="B22" s="60"/>
      <c r="C22" s="60"/>
      <c r="D22" s="60" t="s">
        <v>7</v>
      </c>
      <c r="E22" s="60" t="s">
        <v>9</v>
      </c>
      <c r="F22" s="60"/>
      <c r="G22" s="58"/>
      <c r="H22" s="58"/>
      <c r="I22" s="58">
        <v>5000</v>
      </c>
      <c r="J22" s="58"/>
      <c r="K22" s="58">
        <v>17801</v>
      </c>
      <c r="L22" s="62">
        <v>2475.88</v>
      </c>
      <c r="M22" s="63">
        <f t="shared" si="0"/>
        <v>41.26466666666667</v>
      </c>
      <c r="N22" s="86">
        <f t="shared" si="0"/>
        <v>0.68774444444444449</v>
      </c>
      <c r="O22" s="64">
        <v>8.8599999999999997E-7</v>
      </c>
      <c r="P22" s="64">
        <v>1.7256683674946401E-3</v>
      </c>
      <c r="Q22" s="58"/>
      <c r="R22" s="58"/>
      <c r="S22" s="58"/>
      <c r="T22" s="58"/>
    </row>
    <row r="23" spans="1:20" x14ac:dyDescent="0.3">
      <c r="A23" s="21" t="s">
        <v>6</v>
      </c>
      <c r="B23" s="21"/>
      <c r="C23" s="21"/>
      <c r="D23" s="21" t="s">
        <v>7</v>
      </c>
      <c r="E23" s="21" t="s">
        <v>9</v>
      </c>
      <c r="F23" s="21"/>
      <c r="G23" s="20"/>
      <c r="H23" s="20"/>
      <c r="I23" s="20">
        <v>10000</v>
      </c>
      <c r="J23" s="20"/>
      <c r="K23" s="20">
        <v>17779</v>
      </c>
      <c r="L23" s="23">
        <v>4295.47</v>
      </c>
      <c r="M23" s="24">
        <f t="shared" si="0"/>
        <v>71.591166666666666</v>
      </c>
      <c r="N23" s="88">
        <f>M23/60</f>
        <v>1.1931861111111111</v>
      </c>
      <c r="O23" s="25">
        <v>8.7899999999999997E-7</v>
      </c>
      <c r="P23" s="25">
        <v>8.1609058925376701E-5</v>
      </c>
      <c r="Q23" s="20"/>
      <c r="R23" s="20" t="s">
        <v>56</v>
      </c>
      <c r="S23" s="20" t="s">
        <v>57</v>
      </c>
      <c r="T23" s="20" t="s">
        <v>57</v>
      </c>
    </row>
    <row r="24" spans="1:20" x14ac:dyDescent="0.3">
      <c r="A24" s="21" t="s">
        <v>6</v>
      </c>
      <c r="B24" s="21"/>
      <c r="C24" s="21"/>
      <c r="D24" s="21" t="s">
        <v>7</v>
      </c>
      <c r="E24" s="21" t="s">
        <v>9</v>
      </c>
      <c r="F24" s="21"/>
      <c r="G24" s="20"/>
      <c r="H24" s="20"/>
      <c r="I24" s="20">
        <v>10000</v>
      </c>
      <c r="J24" s="20"/>
      <c r="K24" s="20">
        <v>17850</v>
      </c>
      <c r="L24" s="23">
        <v>3829.94</v>
      </c>
      <c r="M24" s="24">
        <f t="shared" si="0"/>
        <v>63.832333333333331</v>
      </c>
      <c r="N24" s="88">
        <f>M24/60</f>
        <v>1.0638722222222221</v>
      </c>
      <c r="O24" s="25">
        <v>1.28E-6</v>
      </c>
      <c r="P24" s="137">
        <v>1.29863360092057E-4</v>
      </c>
      <c r="Q24" s="20"/>
      <c r="R24" s="20"/>
      <c r="S24" s="20"/>
      <c r="T24" s="20"/>
    </row>
    <row r="25" spans="1:20" x14ac:dyDescent="0.3">
      <c r="A25" s="21" t="s">
        <v>6</v>
      </c>
      <c r="B25" s="21"/>
      <c r="C25" s="21"/>
      <c r="D25" s="21" t="s">
        <v>7</v>
      </c>
      <c r="E25" s="21" t="s">
        <v>9</v>
      </c>
      <c r="F25" s="21"/>
      <c r="G25" s="20"/>
      <c r="H25" s="20"/>
      <c r="I25" s="20">
        <v>10000</v>
      </c>
      <c r="J25" s="20"/>
      <c r="K25" s="20">
        <v>17893</v>
      </c>
      <c r="L25" s="23">
        <v>3958.58</v>
      </c>
      <c r="M25" s="24">
        <f t="shared" si="0"/>
        <v>65.976333333333329</v>
      </c>
      <c r="N25" s="88">
        <f t="shared" si="0"/>
        <v>1.0996055555555555</v>
      </c>
      <c r="O25" s="25">
        <v>1.57E-6</v>
      </c>
      <c r="P25" s="25">
        <v>1.4916600992351099E-4</v>
      </c>
      <c r="Q25" s="20"/>
      <c r="R25" s="20"/>
      <c r="S25" s="20"/>
      <c r="T25" s="20"/>
    </row>
    <row r="26" spans="1:20" x14ac:dyDescent="0.3">
      <c r="A26" s="21" t="s">
        <v>6</v>
      </c>
      <c r="B26" s="21"/>
      <c r="C26" s="21"/>
      <c r="D26" s="21" t="s">
        <v>7</v>
      </c>
      <c r="E26" s="21" t="s">
        <v>9</v>
      </c>
      <c r="F26" s="21"/>
      <c r="G26" s="20"/>
      <c r="H26" s="20"/>
      <c r="I26" s="20">
        <v>10000</v>
      </c>
      <c r="J26" s="20"/>
      <c r="K26" s="20">
        <v>17831</v>
      </c>
      <c r="L26" s="23">
        <v>3952.46</v>
      </c>
      <c r="M26" s="24">
        <f t="shared" si="0"/>
        <v>65.87433333333334</v>
      </c>
      <c r="N26" s="88">
        <f>M26/60</f>
        <v>1.0979055555555557</v>
      </c>
      <c r="O26" s="25">
        <v>1.0300000000000001E-6</v>
      </c>
      <c r="P26" s="25">
        <v>1.28787258366946E-4</v>
      </c>
      <c r="Q26" s="20"/>
      <c r="R26" s="20"/>
      <c r="S26" s="20"/>
      <c r="T26" s="20"/>
    </row>
    <row r="27" spans="1:20" x14ac:dyDescent="0.3">
      <c r="A27" s="21" t="s">
        <v>6</v>
      </c>
      <c r="B27" s="21"/>
      <c r="C27" s="21"/>
      <c r="D27" s="21" t="s">
        <v>7</v>
      </c>
      <c r="E27" s="21" t="s">
        <v>9</v>
      </c>
      <c r="F27" s="21"/>
      <c r="G27" s="20"/>
      <c r="H27" s="20"/>
      <c r="I27" s="20">
        <v>10000</v>
      </c>
      <c r="J27" s="20"/>
      <c r="K27" s="20">
        <v>17862</v>
      </c>
      <c r="L27" s="23">
        <v>3229.22</v>
      </c>
      <c r="M27" s="24">
        <f t="shared" si="0"/>
        <v>53.82033333333333</v>
      </c>
      <c r="N27" s="88">
        <f>M27/60</f>
        <v>0.8970055555555555</v>
      </c>
      <c r="O27" s="25">
        <v>1.61E-6</v>
      </c>
      <c r="P27" s="25">
        <v>1.6125967339187299E-4</v>
      </c>
      <c r="Q27" s="20"/>
      <c r="R27" s="20"/>
      <c r="S27" s="20"/>
      <c r="T27" s="20"/>
    </row>
    <row r="28" spans="1:20" x14ac:dyDescent="0.3">
      <c r="A28" s="21" t="s">
        <v>6</v>
      </c>
      <c r="B28" s="21"/>
      <c r="C28" s="21"/>
      <c r="D28" s="21" t="s">
        <v>7</v>
      </c>
      <c r="E28" s="21" t="s">
        <v>9</v>
      </c>
      <c r="F28" s="21"/>
      <c r="G28" s="20"/>
      <c r="H28" s="20"/>
      <c r="I28" s="20">
        <v>10000</v>
      </c>
      <c r="J28" s="20"/>
      <c r="K28" s="20">
        <v>17845</v>
      </c>
      <c r="L28" s="23">
        <v>3257.18</v>
      </c>
      <c r="M28" s="24">
        <f t="shared" si="0"/>
        <v>54.286333333333332</v>
      </c>
      <c r="N28" s="88">
        <f t="shared" si="0"/>
        <v>0.9047722222222222</v>
      </c>
      <c r="O28" s="25">
        <v>3.0199999999999999E-6</v>
      </c>
      <c r="P28" s="25">
        <v>3.4223036405512302E-4</v>
      </c>
      <c r="Q28" s="20"/>
      <c r="R28" s="20"/>
      <c r="S28" s="20"/>
      <c r="T28" s="20"/>
    </row>
    <row r="29" spans="1:20" x14ac:dyDescent="0.3">
      <c r="A29" s="21" t="s">
        <v>6</v>
      </c>
      <c r="B29" s="21"/>
      <c r="C29" s="21"/>
      <c r="D29" s="21" t="s">
        <v>7</v>
      </c>
      <c r="E29" s="21" t="s">
        <v>9</v>
      </c>
      <c r="F29" s="21"/>
      <c r="G29" s="20"/>
      <c r="H29" s="20"/>
      <c r="I29" s="20">
        <v>10000</v>
      </c>
      <c r="J29" s="20"/>
      <c r="K29" s="20">
        <v>17912</v>
      </c>
      <c r="L29" s="23">
        <v>3312.5</v>
      </c>
      <c r="M29" s="24">
        <f t="shared" si="0"/>
        <v>55.208333333333336</v>
      </c>
      <c r="N29" s="88">
        <f t="shared" si="0"/>
        <v>0.92013888888888895</v>
      </c>
      <c r="O29" s="25">
        <v>1.8199999999999999E-6</v>
      </c>
      <c r="P29" s="25">
        <v>1.79744957605101E-4</v>
      </c>
      <c r="Q29" s="20"/>
      <c r="R29" s="20"/>
      <c r="S29" s="20"/>
      <c r="T29" s="20"/>
    </row>
    <row r="30" spans="1:20" x14ac:dyDescent="0.3">
      <c r="A30" s="21" t="s">
        <v>6</v>
      </c>
      <c r="B30" s="21"/>
      <c r="C30" s="21"/>
      <c r="D30" s="21" t="s">
        <v>7</v>
      </c>
      <c r="E30" s="21" t="s">
        <v>9</v>
      </c>
      <c r="F30" s="21"/>
      <c r="G30" s="20"/>
      <c r="H30" s="20"/>
      <c r="I30" s="20">
        <v>10000</v>
      </c>
      <c r="J30" s="20"/>
      <c r="K30" s="20">
        <v>17965</v>
      </c>
      <c r="L30" s="23">
        <v>4168.5</v>
      </c>
      <c r="M30" s="24">
        <f t="shared" si="0"/>
        <v>69.474999999999994</v>
      </c>
      <c r="N30" s="88">
        <f t="shared" si="0"/>
        <v>1.1579166666666665</v>
      </c>
      <c r="O30" s="25">
        <v>9.7999999999999993E-7</v>
      </c>
      <c r="P30" s="25">
        <v>9.55895696301782E-5</v>
      </c>
      <c r="Q30" s="20"/>
      <c r="R30" s="20"/>
      <c r="S30" s="20"/>
      <c r="T30" s="20"/>
    </row>
    <row r="31" spans="1:20" x14ac:dyDescent="0.3">
      <c r="A31" s="21" t="s">
        <v>6</v>
      </c>
      <c r="B31" s="21"/>
      <c r="C31" s="21"/>
      <c r="D31" s="21" t="s">
        <v>7</v>
      </c>
      <c r="E31" s="21" t="s">
        <v>9</v>
      </c>
      <c r="F31" s="21"/>
      <c r="G31" s="20"/>
      <c r="H31" s="20"/>
      <c r="I31" s="20">
        <v>10000</v>
      </c>
      <c r="J31" s="20"/>
      <c r="K31" s="20">
        <v>17939</v>
      </c>
      <c r="L31" s="23">
        <v>3828.4</v>
      </c>
      <c r="M31" s="24">
        <f t="shared" si="0"/>
        <v>63.806666666666665</v>
      </c>
      <c r="N31" s="88">
        <f t="shared" si="0"/>
        <v>1.0634444444444444</v>
      </c>
      <c r="O31" s="25">
        <v>1.26E-6</v>
      </c>
      <c r="P31" s="25">
        <v>1.19155685459829E-4</v>
      </c>
      <c r="Q31" s="20"/>
      <c r="R31" s="20"/>
      <c r="S31" s="20"/>
      <c r="T31" s="20"/>
    </row>
    <row r="32" spans="1:20" x14ac:dyDescent="0.3">
      <c r="A32" s="21" t="s">
        <v>6</v>
      </c>
      <c r="B32" s="21"/>
      <c r="C32" s="21"/>
      <c r="D32" s="21" t="s">
        <v>7</v>
      </c>
      <c r="E32" s="21" t="s">
        <v>9</v>
      </c>
      <c r="F32" s="21"/>
      <c r="G32" s="20"/>
      <c r="H32" s="20"/>
      <c r="I32" s="20">
        <v>10000</v>
      </c>
      <c r="J32" s="20"/>
      <c r="K32" s="20">
        <v>17858</v>
      </c>
      <c r="L32" s="23">
        <v>4501.8500000000004</v>
      </c>
      <c r="M32" s="24">
        <f>L32/60</f>
        <v>75.030833333333334</v>
      </c>
      <c r="N32" s="88">
        <f t="shared" ref="N32" si="1">M32/60</f>
        <v>1.2505138888888889</v>
      </c>
      <c r="O32" s="25">
        <v>1.0499999999999999E-6</v>
      </c>
      <c r="P32" s="25">
        <v>1.0860746156928199E-4</v>
      </c>
      <c r="Q32" s="20"/>
      <c r="R32" s="20"/>
      <c r="S32" s="20"/>
      <c r="T32" s="20"/>
    </row>
    <row r="33" spans="1:20" x14ac:dyDescent="0.3">
      <c r="A33" s="140"/>
      <c r="B33" s="140"/>
      <c r="C33" s="140" t="s">
        <v>58</v>
      </c>
      <c r="D33" s="140"/>
      <c r="E33" s="140"/>
      <c r="F33" s="140"/>
      <c r="G33" s="128"/>
      <c r="H33" s="128"/>
      <c r="I33" s="128">
        <v>2000</v>
      </c>
      <c r="J33" s="128"/>
      <c r="K33" s="128">
        <v>31306</v>
      </c>
      <c r="L33" s="141">
        <v>1839.657330513</v>
      </c>
      <c r="M33" s="142">
        <f t="shared" ref="M33:M34" si="2">L33/60</f>
        <v>30.66095550855</v>
      </c>
      <c r="N33" s="169">
        <f>M33/60</f>
        <v>0.51101592514250005</v>
      </c>
      <c r="O33" s="143">
        <v>1.5800000000000001E-7</v>
      </c>
      <c r="P33" s="143">
        <v>4.0815675537680902E-2</v>
      </c>
      <c r="Q33" s="128"/>
      <c r="R33" s="140">
        <v>2000</v>
      </c>
      <c r="S33" s="140" t="s">
        <v>54</v>
      </c>
      <c r="T33" s="140" t="s">
        <v>54</v>
      </c>
    </row>
    <row r="34" spans="1:20" x14ac:dyDescent="0.3">
      <c r="A34" s="140"/>
      <c r="B34" s="140"/>
      <c r="C34" s="140"/>
      <c r="D34" s="140"/>
      <c r="E34" s="140"/>
      <c r="F34" s="140"/>
      <c r="G34" s="128"/>
      <c r="H34" s="128"/>
      <c r="I34" s="128">
        <v>5000</v>
      </c>
      <c r="J34" s="128"/>
      <c r="K34" s="128">
        <v>31298</v>
      </c>
      <c r="L34" s="141">
        <v>3512.6</v>
      </c>
      <c r="M34" s="142">
        <f t="shared" si="2"/>
        <v>58.543333333333329</v>
      </c>
      <c r="N34" s="169">
        <f>M34/60</f>
        <v>0.97572222222222216</v>
      </c>
      <c r="O34" s="143">
        <v>3.27E-7</v>
      </c>
      <c r="P34" s="143">
        <v>1.8318409393684001E-3</v>
      </c>
      <c r="Q34" s="128"/>
      <c r="R34" s="140">
        <v>5000</v>
      </c>
      <c r="S34" s="140" t="s">
        <v>54</v>
      </c>
      <c r="T34" s="140" t="s">
        <v>54</v>
      </c>
    </row>
    <row r="35" spans="1:20" x14ac:dyDescent="0.3">
      <c r="A35" s="140"/>
      <c r="B35" s="140"/>
      <c r="C35" s="140"/>
      <c r="D35" s="140"/>
      <c r="E35" s="140"/>
      <c r="F35" s="140"/>
      <c r="G35" s="128"/>
      <c r="H35" s="128"/>
      <c r="I35" s="128">
        <v>10000</v>
      </c>
      <c r="J35" s="128"/>
      <c r="K35" s="128"/>
      <c r="L35" s="141">
        <v>5890.53</v>
      </c>
      <c r="M35" s="142">
        <f>L35/60</f>
        <v>98.1755</v>
      </c>
      <c r="N35" s="169">
        <f t="shared" ref="N35" si="3">M35/60</f>
        <v>1.6362583333333334</v>
      </c>
      <c r="O35" s="143">
        <v>3.3099999999999999E-7</v>
      </c>
      <c r="P35" s="143">
        <v>6.6441777940981798E-5</v>
      </c>
      <c r="Q35" s="128"/>
      <c r="R35" s="140">
        <v>10000</v>
      </c>
      <c r="S35" s="140" t="s">
        <v>54</v>
      </c>
      <c r="T35" s="140" t="s">
        <v>54</v>
      </c>
    </row>
    <row r="36" spans="1:20" x14ac:dyDescent="0.3">
      <c r="A36" s="75"/>
      <c r="B36" s="75"/>
      <c r="C36" s="75"/>
      <c r="D36" s="75"/>
      <c r="E36" s="75"/>
      <c r="F36" s="75"/>
      <c r="G36" s="75"/>
      <c r="H36" s="75"/>
      <c r="I36" s="75" t="s">
        <v>69</v>
      </c>
      <c r="J36" s="75"/>
      <c r="K36" s="75"/>
      <c r="L36" s="75"/>
      <c r="M36" s="75" t="s">
        <v>67</v>
      </c>
      <c r="N36" s="75" t="s">
        <v>68</v>
      </c>
      <c r="O36" s="75"/>
      <c r="P36" s="75" t="s">
        <v>12</v>
      </c>
      <c r="Q36" s="75" t="s">
        <v>11</v>
      </c>
      <c r="R36" s="127"/>
      <c r="S36" s="127"/>
      <c r="T36" s="127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4">
        <v>2000</v>
      </c>
      <c r="J37" s="4"/>
      <c r="K37" s="4"/>
      <c r="L37" s="4"/>
      <c r="M37" s="8">
        <f>AVERAGE(M3:M12)</f>
        <v>15.223050000000001</v>
      </c>
      <c r="N37" s="8">
        <f>_xlfn.STDEV.P((M3:M12))</f>
        <v>1.5421363771837118</v>
      </c>
      <c r="O37" s="4"/>
      <c r="P37" s="5">
        <f>AVERAGE(P3:P12)</f>
        <v>3.1219044989073814E-2</v>
      </c>
      <c r="Q37" s="4">
        <f>_xlfn.STDEV.P(P3:P12)</f>
        <v>1.9267628015677642E-2</v>
      </c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>
        <v>5000</v>
      </c>
      <c r="J38" s="1"/>
      <c r="K38" s="1"/>
      <c r="L38" s="1"/>
      <c r="M38" s="8">
        <f>AVERAGE(M13:M22)</f>
        <v>37.659633333333332</v>
      </c>
      <c r="N38" s="8">
        <f>_xlfn.STDEV.P(M13:M22)</f>
        <v>4.5057002438886391</v>
      </c>
      <c r="O38" s="1"/>
      <c r="P38" s="3">
        <f>AVERAGE(P13:P22)</f>
        <v>8.4485917713194789E-4</v>
      </c>
      <c r="Q38" s="1">
        <f>_xlfn.STDEV.P(P13:P22)</f>
        <v>4.6608038923739314E-4</v>
      </c>
      <c r="R38" s="1"/>
      <c r="S38" s="1"/>
      <c r="T38" s="1"/>
    </row>
    <row r="39" spans="1:20" x14ac:dyDescent="0.3">
      <c r="A39" s="4"/>
      <c r="B39" s="4"/>
      <c r="C39" s="4"/>
      <c r="D39" s="4"/>
      <c r="E39" s="4"/>
      <c r="F39" s="4"/>
      <c r="G39" s="4"/>
      <c r="H39" s="4"/>
      <c r="I39" s="1">
        <v>10000</v>
      </c>
      <c r="J39" s="1"/>
      <c r="K39" s="1"/>
      <c r="L39" s="1"/>
      <c r="M39" s="8">
        <f>AVERAGE(M23:M32)</f>
        <v>63.890166666666666</v>
      </c>
      <c r="N39" s="9">
        <f>_xlfn.STDEV.P(M23:M32)</f>
        <v>7.0136932631024571</v>
      </c>
      <c r="O39" s="1"/>
      <c r="P39" s="3">
        <f>AVERAGE(P23:P32)</f>
        <v>1.496013399019277E-4</v>
      </c>
      <c r="Q39" s="1">
        <f>_xlfn.STDEV.P(P23:P32)</f>
        <v>7.0086486756693633E-5</v>
      </c>
      <c r="R39" s="1"/>
      <c r="S39" s="1"/>
      <c r="T39" s="1"/>
    </row>
    <row r="40" spans="1:20" s="7" customFormat="1" x14ac:dyDescent="0.3">
      <c r="A40" s="1"/>
      <c r="B40" s="1"/>
      <c r="C40" s="1"/>
      <c r="D40" s="2"/>
      <c r="E40" s="2"/>
      <c r="F40" s="2"/>
      <c r="G40" s="2"/>
      <c r="H40" s="2"/>
      <c r="R40"/>
      <c r="S40"/>
      <c r="T40"/>
    </row>
    <row r="41" spans="1:20" x14ac:dyDescent="0.3">
      <c r="A41" s="1"/>
      <c r="B41" s="1"/>
      <c r="C41" s="1"/>
      <c r="D41" s="2"/>
      <c r="E41" s="2"/>
      <c r="F41" s="2"/>
      <c r="G41" s="2"/>
      <c r="H41" s="2"/>
      <c r="I41" s="2"/>
      <c r="J41" s="1"/>
      <c r="K41" s="1"/>
      <c r="L41" s="6"/>
      <c r="M41" s="8"/>
      <c r="N41" s="8"/>
      <c r="O41" s="1"/>
      <c r="P41" s="3"/>
      <c r="Q41" s="1"/>
    </row>
    <row r="42" spans="1:20" x14ac:dyDescent="0.3">
      <c r="A42" s="1"/>
      <c r="B42" s="1"/>
      <c r="C42" s="1"/>
      <c r="D42" s="2"/>
      <c r="E42" s="2"/>
      <c r="F42" s="2"/>
      <c r="G42" s="2"/>
      <c r="H42" s="2"/>
      <c r="I42" s="2"/>
      <c r="J42" s="1"/>
      <c r="K42" s="1"/>
      <c r="L42" s="6"/>
      <c r="M42" s="8"/>
      <c r="N42" s="8"/>
      <c r="O42" s="1"/>
      <c r="P42" s="3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2"/>
      <c r="E60" s="2"/>
      <c r="F60" s="2"/>
      <c r="G60" s="2"/>
      <c r="H60" s="2"/>
      <c r="I60" s="2"/>
      <c r="J60" s="1"/>
      <c r="K60" s="1"/>
      <c r="L60" s="6"/>
      <c r="M60" s="8"/>
      <c r="N60" s="8"/>
      <c r="O60" s="1"/>
      <c r="P60" s="3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8"/>
      <c r="N64" s="8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8"/>
      <c r="N65" s="8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8"/>
      <c r="N66" s="8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8"/>
      <c r="N67" s="8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8"/>
      <c r="N68" s="8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8"/>
      <c r="N69" s="8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8"/>
      <c r="N70" s="8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8"/>
      <c r="N71" s="8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8"/>
      <c r="N72" s="8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8"/>
      <c r="N73" s="8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8"/>
      <c r="N74" s="8"/>
      <c r="O74" s="1"/>
      <c r="P74" s="1"/>
      <c r="Q74" s="1"/>
    </row>
    <row r="75" spans="1:17" x14ac:dyDescent="0.3">
      <c r="A75" s="1"/>
      <c r="B75" s="1"/>
      <c r="C75" s="1"/>
      <c r="D75" s="2"/>
      <c r="E75" s="2"/>
      <c r="F75" s="2"/>
      <c r="G75" s="2"/>
      <c r="H75" s="2"/>
      <c r="I75" s="2"/>
      <c r="J75" s="1"/>
      <c r="K75" s="1"/>
      <c r="L75" s="6"/>
      <c r="M75" s="8"/>
      <c r="N75" s="8"/>
      <c r="O75" s="1"/>
      <c r="P75" s="3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8"/>
      <c r="N76" s="8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8"/>
      <c r="N77" s="8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8"/>
      <c r="N78" s="8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8"/>
      <c r="N79" s="8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8"/>
      <c r="N80" s="8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8"/>
      <c r="N81" s="8"/>
      <c r="O81" s="1"/>
      <c r="P81" s="1"/>
      <c r="Q81" s="1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8"/>
      <c r="N82" s="8"/>
      <c r="O82" s="1"/>
      <c r="P82" s="1"/>
      <c r="Q82" s="1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8"/>
      <c r="N83" s="8"/>
      <c r="O83" s="1"/>
      <c r="P83" s="1"/>
      <c r="Q83" s="1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8"/>
      <c r="N84" s="8"/>
      <c r="O84" s="1"/>
      <c r="P84" s="1"/>
      <c r="Q84" s="1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8"/>
      <c r="N85" s="8"/>
      <c r="O85" s="1"/>
      <c r="P85" s="1"/>
      <c r="Q85" s="1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8"/>
      <c r="N86" s="8"/>
      <c r="O86" s="1"/>
      <c r="P86" s="1"/>
      <c r="Q86" s="1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8"/>
      <c r="N87" s="8"/>
      <c r="O87" s="1"/>
      <c r="P87" s="1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8"/>
      <c r="N88" s="8"/>
      <c r="O88" s="1"/>
      <c r="P88" s="1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8"/>
      <c r="N89" s="8"/>
      <c r="O89" s="1"/>
      <c r="P89" s="1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8"/>
      <c r="N90" s="8"/>
      <c r="O90" s="1"/>
      <c r="P90" s="1"/>
      <c r="Q90" s="1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8"/>
      <c r="N91" s="8"/>
      <c r="O91" s="1"/>
      <c r="P91" s="1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8"/>
      <c r="N92" s="8"/>
      <c r="O92" s="1"/>
      <c r="P92" s="1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8"/>
      <c r="N93" s="8"/>
      <c r="O93" s="1"/>
      <c r="P93" s="1"/>
      <c r="Q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8"/>
      <c r="N94" s="8"/>
      <c r="O94" s="1"/>
      <c r="P94" s="1"/>
      <c r="Q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8"/>
      <c r="N95" s="8"/>
      <c r="O95" s="1"/>
      <c r="P95" s="1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8"/>
      <c r="N96" s="8"/>
      <c r="O96" s="1"/>
      <c r="P96" s="1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8"/>
      <c r="N97" s="8"/>
      <c r="O97" s="1"/>
      <c r="P97" s="1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8"/>
      <c r="N98" s="8"/>
      <c r="O98" s="1"/>
      <c r="P98" s="1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8"/>
      <c r="N99" s="8"/>
      <c r="O99" s="1"/>
      <c r="P99" s="1"/>
      <c r="Q99" s="1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8"/>
      <c r="N100" s="8"/>
      <c r="O100" s="1"/>
      <c r="P100" s="1"/>
      <c r="Q100" s="1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8"/>
      <c r="N101" s="8"/>
      <c r="O101" s="1"/>
      <c r="P101" s="1"/>
      <c r="Q101" s="1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8"/>
      <c r="N102" s="8"/>
      <c r="O102" s="1"/>
      <c r="P102" s="1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8"/>
      <c r="N103" s="8"/>
      <c r="O103" s="1"/>
      <c r="P103" s="1"/>
      <c r="Q103" s="1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8"/>
      <c r="N104" s="8"/>
      <c r="O104" s="1"/>
      <c r="P104" s="1"/>
      <c r="Q104" s="1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8"/>
      <c r="N105" s="8"/>
      <c r="O105" s="1"/>
      <c r="P105" s="1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8"/>
      <c r="N106" s="8"/>
      <c r="O106" s="1"/>
      <c r="P106" s="1"/>
      <c r="Q106" s="1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8"/>
      <c r="N107" s="8"/>
      <c r="O107" s="1"/>
      <c r="P107" s="1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8"/>
      <c r="N108" s="8"/>
      <c r="O108" s="1"/>
      <c r="P108" s="1"/>
      <c r="Q108" s="1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8"/>
      <c r="N109" s="8"/>
      <c r="O109" s="1"/>
      <c r="P109" s="1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8"/>
      <c r="N110" s="8"/>
      <c r="O110" s="1"/>
      <c r="P110" s="1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8"/>
      <c r="N111" s="8"/>
      <c r="O111" s="1"/>
      <c r="P111" s="1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8"/>
      <c r="N112" s="8"/>
      <c r="O112" s="1"/>
      <c r="P112" s="1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8"/>
      <c r="N113" s="8"/>
      <c r="O113" s="1"/>
      <c r="P113" s="1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8"/>
      <c r="N114" s="8"/>
      <c r="O114" s="1"/>
      <c r="P114" s="1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8"/>
      <c r="N115" s="8"/>
      <c r="O115" s="1"/>
      <c r="P115" s="1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8"/>
      <c r="N116" s="8"/>
      <c r="O116" s="1"/>
      <c r="P116" s="1"/>
      <c r="Q116" s="1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8"/>
      <c r="N117" s="8"/>
      <c r="O117" s="1"/>
      <c r="P117" s="1"/>
      <c r="Q117" s="1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</sheetData>
  <mergeCells count="5">
    <mergeCell ref="D1:I1"/>
    <mergeCell ref="A1:A2"/>
    <mergeCell ref="Q1:Q2"/>
    <mergeCell ref="K1:P1"/>
    <mergeCell ref="R1:T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"/>
  <sheetViews>
    <sheetView zoomScale="55" zoomScaleNormal="55" workbookViewId="0">
      <selection activeCell="M28" sqref="M28:N28"/>
    </sheetView>
  </sheetViews>
  <sheetFormatPr defaultRowHeight="14.4" x14ac:dyDescent="0.3"/>
  <cols>
    <col min="1" max="2" width="18.6640625" customWidth="1"/>
    <col min="3" max="3" width="48.6640625" customWidth="1"/>
    <col min="4" max="4" width="11.33203125" customWidth="1"/>
    <col min="5" max="6" width="17.33203125" customWidth="1"/>
    <col min="7" max="8" width="5.6640625" customWidth="1"/>
    <col min="9" max="9" width="9.88671875" customWidth="1"/>
    <col min="10" max="10" width="13.88671875" bestFit="1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96" t="s">
        <v>0</v>
      </c>
      <c r="B1" s="193" t="s">
        <v>47</v>
      </c>
      <c r="C1" s="119"/>
      <c r="D1" s="198" t="s">
        <v>3</v>
      </c>
      <c r="E1" s="198"/>
      <c r="F1" s="198"/>
      <c r="G1" s="198"/>
      <c r="H1" s="198"/>
      <c r="I1" s="198"/>
      <c r="J1" s="120"/>
      <c r="K1" s="199" t="s">
        <v>10</v>
      </c>
      <c r="L1" s="199"/>
      <c r="M1" s="199"/>
      <c r="N1" s="199"/>
      <c r="O1" s="199"/>
      <c r="P1" s="199"/>
      <c r="Q1" s="200"/>
      <c r="R1" s="195" t="s">
        <v>42</v>
      </c>
      <c r="S1" s="195"/>
      <c r="T1" s="195"/>
    </row>
    <row r="2" spans="1:20" s="7" customFormat="1" ht="29.4" customHeight="1" thickBot="1" x14ac:dyDescent="0.35">
      <c r="A2" s="197"/>
      <c r="B2" s="194"/>
      <c r="C2" s="121" t="s">
        <v>19</v>
      </c>
      <c r="D2" s="122" t="s">
        <v>4</v>
      </c>
      <c r="E2" s="122" t="s">
        <v>8</v>
      </c>
      <c r="F2" s="122"/>
      <c r="G2" s="122" t="s">
        <v>13</v>
      </c>
      <c r="H2" s="122" t="s">
        <v>14</v>
      </c>
      <c r="I2" s="122" t="s">
        <v>25</v>
      </c>
      <c r="J2" s="123" t="s">
        <v>37</v>
      </c>
      <c r="K2" s="124" t="s">
        <v>16</v>
      </c>
      <c r="L2" s="124" t="s">
        <v>1</v>
      </c>
      <c r="M2" s="125" t="s">
        <v>32</v>
      </c>
      <c r="N2" s="125" t="s">
        <v>46</v>
      </c>
      <c r="O2" s="125" t="s">
        <v>2</v>
      </c>
      <c r="P2" s="124" t="s">
        <v>5</v>
      </c>
      <c r="Q2" s="201"/>
      <c r="R2" s="145" t="s">
        <v>43</v>
      </c>
      <c r="S2" s="145" t="s">
        <v>44</v>
      </c>
      <c r="T2" s="145" t="s">
        <v>45</v>
      </c>
    </row>
    <row r="3" spans="1:20" x14ac:dyDescent="0.3">
      <c r="A3" s="37" t="s">
        <v>18</v>
      </c>
      <c r="B3" s="144" t="s">
        <v>60</v>
      </c>
      <c r="C3" s="191" t="s">
        <v>35</v>
      </c>
      <c r="D3" s="31" t="s">
        <v>7</v>
      </c>
      <c r="E3" s="31" t="s">
        <v>9</v>
      </c>
      <c r="F3" s="31" t="s">
        <v>26</v>
      </c>
      <c r="G3" s="31">
        <v>2</v>
      </c>
      <c r="H3" s="31">
        <v>0</v>
      </c>
      <c r="I3" s="31">
        <v>2000</v>
      </c>
      <c r="J3" s="31" t="s">
        <v>17</v>
      </c>
      <c r="K3" s="31"/>
      <c r="L3" s="33">
        <v>747.00848174095097</v>
      </c>
      <c r="M3" s="34">
        <f>L3/60</f>
        <v>12.450141362349182</v>
      </c>
      <c r="N3" s="83">
        <f>M3/60</f>
        <v>0.20750235603915304</v>
      </c>
      <c r="O3" s="35"/>
      <c r="P3" s="35">
        <v>0.129868558114135</v>
      </c>
      <c r="Q3" s="74"/>
      <c r="R3" s="31"/>
      <c r="S3" s="31"/>
      <c r="T3" s="146"/>
    </row>
    <row r="4" spans="1:20" x14ac:dyDescent="0.3">
      <c r="A4" s="37" t="s">
        <v>18</v>
      </c>
      <c r="B4" s="144"/>
      <c r="C4" s="192"/>
      <c r="D4" s="37" t="s">
        <v>7</v>
      </c>
      <c r="E4" s="37" t="s">
        <v>9</v>
      </c>
      <c r="F4" s="37" t="s">
        <v>26</v>
      </c>
      <c r="G4" s="37">
        <v>2</v>
      </c>
      <c r="H4" s="37">
        <v>0</v>
      </c>
      <c r="I4" s="37">
        <v>2000</v>
      </c>
      <c r="J4" s="37" t="s">
        <v>17</v>
      </c>
      <c r="K4" s="37"/>
      <c r="L4" s="41">
        <v>1012.37150025367</v>
      </c>
      <c r="M4" s="42">
        <f t="shared" ref="M4:N19" si="0">L4/60</f>
        <v>16.872858337561166</v>
      </c>
      <c r="N4" s="84">
        <f>M4/60</f>
        <v>0.2812143056260194</v>
      </c>
      <c r="O4" s="43"/>
      <c r="P4" s="43">
        <v>0.27126875408119899</v>
      </c>
      <c r="Q4" s="75"/>
      <c r="R4" s="37"/>
      <c r="S4" s="37"/>
      <c r="T4" s="147"/>
    </row>
    <row r="5" spans="1:20" x14ac:dyDescent="0.3">
      <c r="A5" s="37" t="s">
        <v>18</v>
      </c>
      <c r="B5" s="144"/>
      <c r="C5" s="192"/>
      <c r="D5" s="37" t="s">
        <v>7</v>
      </c>
      <c r="E5" s="37" t="s">
        <v>9</v>
      </c>
      <c r="F5" s="37" t="s">
        <v>26</v>
      </c>
      <c r="G5" s="37">
        <v>2</v>
      </c>
      <c r="H5" s="37">
        <v>0</v>
      </c>
      <c r="I5" s="37">
        <v>2000</v>
      </c>
      <c r="J5" s="37" t="s">
        <v>17</v>
      </c>
      <c r="K5" s="37"/>
      <c r="L5" s="41">
        <v>1406.94430279731</v>
      </c>
      <c r="M5" s="42">
        <f t="shared" si="0"/>
        <v>23.4490717132885</v>
      </c>
      <c r="N5" s="84">
        <f t="shared" si="0"/>
        <v>0.39081786188814166</v>
      </c>
      <c r="O5" s="43"/>
      <c r="P5" s="43">
        <v>0.29791463081897601</v>
      </c>
      <c r="Q5" s="75"/>
      <c r="R5" s="37"/>
      <c r="S5" s="37"/>
      <c r="T5" s="147"/>
    </row>
    <row r="6" spans="1:20" x14ac:dyDescent="0.3">
      <c r="A6" s="37" t="s">
        <v>18</v>
      </c>
      <c r="B6" s="144"/>
      <c r="C6" s="192"/>
      <c r="D6" s="37" t="s">
        <v>7</v>
      </c>
      <c r="E6" s="37" t="s">
        <v>9</v>
      </c>
      <c r="F6" s="37" t="s">
        <v>26</v>
      </c>
      <c r="G6" s="37">
        <v>2</v>
      </c>
      <c r="H6" s="37">
        <v>0</v>
      </c>
      <c r="I6" s="37">
        <v>2000</v>
      </c>
      <c r="J6" s="37" t="s">
        <v>17</v>
      </c>
      <c r="K6" s="37"/>
      <c r="L6" s="41">
        <v>1993.83784127235</v>
      </c>
      <c r="M6" s="42">
        <f t="shared" si="0"/>
        <v>33.230630687872498</v>
      </c>
      <c r="N6" s="84">
        <f t="shared" si="0"/>
        <v>0.55384384479787496</v>
      </c>
      <c r="O6" s="43"/>
      <c r="P6" s="43">
        <v>0.25329178446593498</v>
      </c>
      <c r="Q6" s="75"/>
      <c r="R6" s="37"/>
      <c r="S6" s="37"/>
      <c r="T6" s="147"/>
    </row>
    <row r="7" spans="1:20" s="7" customFormat="1" ht="29.4" customHeight="1" x14ac:dyDescent="0.3">
      <c r="A7" s="37" t="s">
        <v>18</v>
      </c>
      <c r="B7" s="144"/>
      <c r="C7" s="192"/>
      <c r="D7" s="37" t="s">
        <v>7</v>
      </c>
      <c r="E7" s="37" t="s">
        <v>9</v>
      </c>
      <c r="F7" s="37" t="s">
        <v>26</v>
      </c>
      <c r="G7" s="37">
        <v>2</v>
      </c>
      <c r="H7" s="37">
        <v>0</v>
      </c>
      <c r="I7" s="37">
        <v>2000</v>
      </c>
      <c r="J7" s="37" t="s">
        <v>17</v>
      </c>
      <c r="K7" s="37"/>
      <c r="L7" s="41">
        <v>2955.2007095813701</v>
      </c>
      <c r="M7" s="42">
        <f t="shared" si="0"/>
        <v>49.253345159689502</v>
      </c>
      <c r="N7" s="84">
        <f t="shared" si="0"/>
        <v>0.82088908599482502</v>
      </c>
      <c r="O7" s="43"/>
      <c r="P7" s="43">
        <v>0.11515672211363701</v>
      </c>
      <c r="Q7" s="75"/>
      <c r="R7" s="37"/>
      <c r="S7" s="37"/>
      <c r="T7" s="147"/>
    </row>
    <row r="8" spans="1:20" x14ac:dyDescent="0.3">
      <c r="A8" s="37" t="s">
        <v>18</v>
      </c>
      <c r="B8" s="144"/>
      <c r="C8" s="192"/>
      <c r="D8" s="37" t="s">
        <v>7</v>
      </c>
      <c r="E8" s="37" t="s">
        <v>9</v>
      </c>
      <c r="F8" s="37" t="s">
        <v>26</v>
      </c>
      <c r="G8" s="37">
        <v>2</v>
      </c>
      <c r="H8" s="37">
        <v>0</v>
      </c>
      <c r="I8" s="37">
        <v>2000</v>
      </c>
      <c r="J8" s="37" t="s">
        <v>17</v>
      </c>
      <c r="K8" s="37"/>
      <c r="L8" s="41">
        <v>3968.2030570507</v>
      </c>
      <c r="M8" s="42">
        <f t="shared" si="0"/>
        <v>66.136717617511664</v>
      </c>
      <c r="N8" s="84">
        <f t="shared" si="0"/>
        <v>1.1022786269585276</v>
      </c>
      <c r="O8" s="43"/>
      <c r="P8" s="43">
        <v>0.21095063663640101</v>
      </c>
      <c r="Q8" s="75"/>
      <c r="R8" s="37"/>
      <c r="S8" s="37"/>
      <c r="T8" s="147"/>
    </row>
    <row r="9" spans="1:20" x14ac:dyDescent="0.3">
      <c r="A9" s="37" t="s">
        <v>18</v>
      </c>
      <c r="B9" s="144"/>
      <c r="C9" s="192"/>
      <c r="D9" s="37" t="s">
        <v>7</v>
      </c>
      <c r="E9" s="37" t="s">
        <v>9</v>
      </c>
      <c r="F9" s="37" t="s">
        <v>26</v>
      </c>
      <c r="G9" s="37">
        <v>2</v>
      </c>
      <c r="H9" s="37">
        <v>0</v>
      </c>
      <c r="I9" s="37">
        <v>2000</v>
      </c>
      <c r="J9" s="37" t="s">
        <v>17</v>
      </c>
      <c r="K9" s="37"/>
      <c r="L9" s="41">
        <v>5735.4551508426603</v>
      </c>
      <c r="M9" s="42">
        <f t="shared" si="0"/>
        <v>95.590919180710998</v>
      </c>
      <c r="N9" s="84">
        <f t="shared" si="0"/>
        <v>1.5931819863451833</v>
      </c>
      <c r="O9" s="43"/>
      <c r="P9" s="43">
        <v>0.188005077859626</v>
      </c>
      <c r="Q9" s="75"/>
      <c r="R9" s="37"/>
      <c r="S9" s="37"/>
      <c r="T9" s="147"/>
    </row>
    <row r="10" spans="1:20" x14ac:dyDescent="0.3">
      <c r="A10" s="37" t="s">
        <v>18</v>
      </c>
      <c r="B10" s="144"/>
      <c r="C10" s="192"/>
      <c r="D10" s="37" t="s">
        <v>7</v>
      </c>
      <c r="E10" s="37" t="s">
        <v>9</v>
      </c>
      <c r="F10" s="37" t="s">
        <v>26</v>
      </c>
      <c r="G10" s="37">
        <v>2</v>
      </c>
      <c r="H10" s="37">
        <v>0</v>
      </c>
      <c r="I10" s="37">
        <v>2000</v>
      </c>
      <c r="J10" s="37" t="s">
        <v>17</v>
      </c>
      <c r="K10" s="37"/>
      <c r="L10" s="41">
        <v>7479.7475998401596</v>
      </c>
      <c r="M10" s="42">
        <f t="shared" si="0"/>
        <v>124.662459997336</v>
      </c>
      <c r="N10" s="84">
        <f t="shared" si="0"/>
        <v>2.0777076666222665</v>
      </c>
      <c r="O10" s="43"/>
      <c r="P10" s="43">
        <v>6.4465519258984305E-2</v>
      </c>
      <c r="Q10" s="75"/>
      <c r="R10" s="37"/>
      <c r="S10" s="37"/>
      <c r="T10" s="147"/>
    </row>
    <row r="11" spans="1:20" x14ac:dyDescent="0.3">
      <c r="A11" s="37" t="s">
        <v>18</v>
      </c>
      <c r="B11" s="144"/>
      <c r="C11" s="192"/>
      <c r="D11" s="37" t="s">
        <v>7</v>
      </c>
      <c r="E11" s="37" t="s">
        <v>9</v>
      </c>
      <c r="F11" s="37" t="s">
        <v>26</v>
      </c>
      <c r="G11" s="37">
        <v>2</v>
      </c>
      <c r="H11" s="37">
        <v>0</v>
      </c>
      <c r="I11" s="37">
        <v>2000</v>
      </c>
      <c r="J11" s="37" t="s">
        <v>17</v>
      </c>
      <c r="K11" s="37">
        <v>23177</v>
      </c>
      <c r="L11" s="41">
        <v>9613.03299856185</v>
      </c>
      <c r="M11" s="42">
        <f t="shared" si="0"/>
        <v>160.21721664269751</v>
      </c>
      <c r="N11" s="84">
        <f t="shared" si="0"/>
        <v>2.6702869440449586</v>
      </c>
      <c r="O11" s="43"/>
      <c r="P11" s="43">
        <v>0.136771029414088</v>
      </c>
      <c r="Q11" s="75"/>
      <c r="R11" s="37"/>
      <c r="S11" s="37"/>
      <c r="T11" s="147"/>
    </row>
    <row r="12" spans="1:20" x14ac:dyDescent="0.3">
      <c r="A12" s="37" t="s">
        <v>18</v>
      </c>
      <c r="B12" s="144"/>
      <c r="C12" s="192"/>
      <c r="D12" s="37" t="s">
        <v>7</v>
      </c>
      <c r="E12" s="37" t="s">
        <v>9</v>
      </c>
      <c r="F12" s="37" t="s">
        <v>26</v>
      </c>
      <c r="G12" s="37">
        <v>2</v>
      </c>
      <c r="H12" s="37">
        <v>0</v>
      </c>
      <c r="I12" s="37">
        <v>2000</v>
      </c>
      <c r="J12" s="37" t="s">
        <v>17</v>
      </c>
      <c r="K12" s="37">
        <v>23221</v>
      </c>
      <c r="L12" s="41">
        <v>12188.3608250617</v>
      </c>
      <c r="M12" s="42">
        <f t="shared" si="0"/>
        <v>203.13934708436167</v>
      </c>
      <c r="N12" s="84">
        <f t="shared" si="0"/>
        <v>3.3856557847393614</v>
      </c>
      <c r="O12" s="43"/>
      <c r="P12" s="43">
        <v>0.145098443445658</v>
      </c>
      <c r="Q12" s="126"/>
      <c r="R12" s="37"/>
      <c r="S12" s="37"/>
      <c r="T12" s="147"/>
    </row>
    <row r="13" spans="1:20" ht="15" thickBot="1" x14ac:dyDescent="0.35">
      <c r="A13" s="148" t="s">
        <v>18</v>
      </c>
      <c r="B13" s="149" t="s">
        <v>61</v>
      </c>
      <c r="C13" s="150" t="s">
        <v>36</v>
      </c>
      <c r="D13" s="148" t="s">
        <v>7</v>
      </c>
      <c r="E13" s="148" t="s">
        <v>9</v>
      </c>
      <c r="F13" s="148" t="s">
        <v>26</v>
      </c>
      <c r="G13" s="148">
        <v>2</v>
      </c>
      <c r="H13" s="148">
        <v>0</v>
      </c>
      <c r="I13" s="148">
        <v>2000</v>
      </c>
      <c r="J13" s="148" t="s">
        <v>17</v>
      </c>
      <c r="K13" s="148">
        <v>23162</v>
      </c>
      <c r="L13" s="151">
        <v>738.09</v>
      </c>
      <c r="M13" s="152">
        <f t="shared" si="0"/>
        <v>12.301500000000001</v>
      </c>
      <c r="N13" s="158">
        <f>M13/60</f>
        <v>0.20502500000000001</v>
      </c>
      <c r="O13" s="148"/>
      <c r="P13" s="153">
        <v>0.11856744535404599</v>
      </c>
      <c r="Q13" s="126"/>
      <c r="R13" s="40"/>
      <c r="S13" s="40"/>
      <c r="T13" s="154"/>
    </row>
    <row r="14" spans="1:20" x14ac:dyDescent="0.3">
      <c r="A14" s="51" t="s">
        <v>18</v>
      </c>
      <c r="B14" s="52" t="s">
        <v>62</v>
      </c>
      <c r="C14" s="52" t="s">
        <v>21</v>
      </c>
      <c r="D14" s="52" t="s">
        <v>7</v>
      </c>
      <c r="E14" s="52" t="s">
        <v>9</v>
      </c>
      <c r="F14" s="52" t="s">
        <v>38</v>
      </c>
      <c r="G14" s="52">
        <v>2</v>
      </c>
      <c r="H14" s="52">
        <v>0</v>
      </c>
      <c r="I14" s="52">
        <v>2000</v>
      </c>
      <c r="J14" s="52" t="s">
        <v>17</v>
      </c>
      <c r="K14" s="52"/>
      <c r="L14" s="54">
        <v>961.63</v>
      </c>
      <c r="M14" s="55">
        <f t="shared" si="0"/>
        <v>16.027166666666666</v>
      </c>
      <c r="N14" s="85">
        <f>M14/60</f>
        <v>0.26711944444444441</v>
      </c>
      <c r="O14" s="52"/>
      <c r="P14" s="56">
        <v>0.27237075840448999</v>
      </c>
      <c r="Q14" s="74"/>
      <c r="R14" s="52"/>
      <c r="S14" s="52"/>
      <c r="T14" s="155"/>
    </row>
    <row r="15" spans="1:20" ht="15" thickBot="1" x14ac:dyDescent="0.35">
      <c r="A15" s="66" t="s">
        <v>18</v>
      </c>
      <c r="B15" s="73" t="s">
        <v>63</v>
      </c>
      <c r="C15" s="73" t="s">
        <v>27</v>
      </c>
      <c r="D15" s="73" t="s">
        <v>7</v>
      </c>
      <c r="E15" s="73" t="s">
        <v>9</v>
      </c>
      <c r="F15" s="73" t="s">
        <v>38</v>
      </c>
      <c r="G15" s="67">
        <v>2</v>
      </c>
      <c r="H15" s="67">
        <v>0</v>
      </c>
      <c r="I15" s="73">
        <v>2000</v>
      </c>
      <c r="J15" s="73" t="s">
        <v>17</v>
      </c>
      <c r="K15" s="67"/>
      <c r="L15" s="68">
        <v>983.93</v>
      </c>
      <c r="M15" s="156">
        <f t="shared" si="0"/>
        <v>16.398833333333332</v>
      </c>
      <c r="N15" s="159">
        <f t="shared" si="0"/>
        <v>0.27331388888888886</v>
      </c>
      <c r="O15" s="67"/>
      <c r="P15" s="70">
        <v>0.10803702254273601</v>
      </c>
      <c r="Q15" s="77"/>
      <c r="R15" s="67"/>
      <c r="S15" s="67"/>
      <c r="T15" s="157"/>
    </row>
    <row r="16" spans="1:20" x14ac:dyDescent="0.3">
      <c r="A16" s="21" t="s">
        <v>18</v>
      </c>
      <c r="B16" s="21" t="s">
        <v>64</v>
      </c>
      <c r="C16" s="21" t="s">
        <v>22</v>
      </c>
      <c r="D16" s="21" t="s">
        <v>7</v>
      </c>
      <c r="E16" s="21" t="s">
        <v>9</v>
      </c>
      <c r="F16" s="21" t="s">
        <v>38</v>
      </c>
      <c r="G16" s="21">
        <v>2</v>
      </c>
      <c r="H16" s="21">
        <v>0</v>
      </c>
      <c r="I16" s="21">
        <v>2000</v>
      </c>
      <c r="J16" s="21" t="s">
        <v>24</v>
      </c>
      <c r="K16" s="21">
        <v>222996</v>
      </c>
      <c r="L16" s="112">
        <v>15832.56</v>
      </c>
      <c r="M16" s="113">
        <f t="shared" si="0"/>
        <v>263.87599999999998</v>
      </c>
      <c r="N16" s="160">
        <f t="shared" si="0"/>
        <v>4.3979333333333326</v>
      </c>
      <c r="O16" s="114">
        <v>5.8599999999999998E-7</v>
      </c>
      <c r="P16" s="114">
        <v>0.48731618842540297</v>
      </c>
      <c r="Q16" s="127"/>
      <c r="R16" s="21"/>
      <c r="S16" s="21"/>
      <c r="T16" s="21"/>
    </row>
    <row r="17" spans="1:20" x14ac:dyDescent="0.3">
      <c r="A17" s="162"/>
      <c r="B17" s="162" t="s">
        <v>65</v>
      </c>
      <c r="C17" s="162"/>
      <c r="D17" s="162"/>
      <c r="E17" s="162"/>
      <c r="F17" s="162"/>
      <c r="G17" s="163"/>
      <c r="H17" s="163"/>
      <c r="I17" s="162">
        <v>2000</v>
      </c>
      <c r="J17" s="162" t="s">
        <v>24</v>
      </c>
      <c r="K17" s="163">
        <v>96938</v>
      </c>
      <c r="L17" s="164">
        <v>16967.79</v>
      </c>
      <c r="M17" s="165">
        <f t="shared" si="0"/>
        <v>282.79650000000004</v>
      </c>
      <c r="N17" s="166">
        <f t="shared" si="0"/>
        <v>4.7132750000000003</v>
      </c>
      <c r="O17" s="167">
        <v>6.0800000000000004E-7</v>
      </c>
      <c r="P17" s="167">
        <v>2.7267938461521202E-2</v>
      </c>
      <c r="Q17" s="75"/>
      <c r="R17" s="128"/>
      <c r="S17" s="128"/>
      <c r="T17" s="128"/>
    </row>
    <row r="18" spans="1:20" x14ac:dyDescent="0.3">
      <c r="A18" s="162"/>
      <c r="B18" s="162" t="s">
        <v>66</v>
      </c>
      <c r="C18" s="162"/>
      <c r="D18" s="162"/>
      <c r="E18" s="162"/>
      <c r="F18" s="162"/>
      <c r="G18" s="163"/>
      <c r="H18" s="163"/>
      <c r="I18" s="162"/>
      <c r="J18" s="162"/>
      <c r="K18" s="163"/>
      <c r="L18" s="164">
        <v>15568.8662383556</v>
      </c>
      <c r="M18" s="165">
        <f t="shared" si="0"/>
        <v>259.48110397259336</v>
      </c>
      <c r="N18" s="166">
        <f t="shared" si="0"/>
        <v>4.3246850662098897</v>
      </c>
      <c r="O18" s="167"/>
      <c r="P18" s="167">
        <v>0.254157553516005</v>
      </c>
      <c r="Q18" s="75"/>
      <c r="R18" s="128"/>
      <c r="S18" s="128"/>
      <c r="T18" s="128"/>
    </row>
    <row r="19" spans="1:20" x14ac:dyDescent="0.3">
      <c r="A19" s="162"/>
      <c r="B19" s="162" t="s">
        <v>66</v>
      </c>
      <c r="C19" s="162"/>
      <c r="D19" s="162"/>
      <c r="E19" s="162"/>
      <c r="F19" s="162"/>
      <c r="G19" s="163"/>
      <c r="H19" s="163"/>
      <c r="I19" s="162"/>
      <c r="J19" s="162"/>
      <c r="K19" s="163"/>
      <c r="L19" s="164">
        <v>42837.970855474399</v>
      </c>
      <c r="M19" s="165">
        <f t="shared" si="0"/>
        <v>713.96618092457334</v>
      </c>
      <c r="N19" s="166">
        <f t="shared" si="0"/>
        <v>11.899436348742888</v>
      </c>
      <c r="O19" s="167"/>
      <c r="P19" s="167">
        <v>0.32929568818549299</v>
      </c>
      <c r="Q19" s="75"/>
      <c r="R19" s="128"/>
      <c r="S19" s="128"/>
      <c r="T19" s="128"/>
    </row>
    <row r="20" spans="1:20" x14ac:dyDescent="0.3">
      <c r="A20" s="162"/>
      <c r="B20" s="162"/>
      <c r="C20" s="162"/>
      <c r="D20" s="162"/>
      <c r="E20" s="162"/>
      <c r="F20" s="162"/>
      <c r="G20" s="163"/>
      <c r="H20" s="163"/>
      <c r="I20" s="162"/>
      <c r="J20" s="162"/>
      <c r="K20" s="163"/>
      <c r="L20" s="164">
        <v>23030.460770845399</v>
      </c>
      <c r="M20" s="165">
        <f t="shared" ref="M20:M21" si="1">L20/60</f>
        <v>383.84101284742331</v>
      </c>
      <c r="N20" s="166">
        <f t="shared" ref="N20:N22" si="2">M20/60</f>
        <v>6.3973502141237217</v>
      </c>
      <c r="O20" s="163"/>
      <c r="P20" s="167">
        <v>0.17705559947046001</v>
      </c>
      <c r="Q20" s="75"/>
      <c r="R20" s="128"/>
      <c r="S20" s="128"/>
      <c r="T20" s="128"/>
    </row>
    <row r="21" spans="1:20" x14ac:dyDescent="0.3">
      <c r="A21" s="162"/>
      <c r="B21" s="162"/>
      <c r="C21" s="162"/>
      <c r="D21" s="162"/>
      <c r="E21" s="162"/>
      <c r="F21" s="162"/>
      <c r="G21" s="163"/>
      <c r="H21" s="163"/>
      <c r="I21" s="162"/>
      <c r="J21" s="162"/>
      <c r="K21" s="163"/>
      <c r="L21" s="164">
        <v>45968.655745029399</v>
      </c>
      <c r="M21" s="165">
        <f t="shared" si="1"/>
        <v>766.1442624171566</v>
      </c>
      <c r="N21" s="166">
        <f t="shared" si="2"/>
        <v>12.769071040285944</v>
      </c>
      <c r="O21" s="167"/>
      <c r="P21" s="167">
        <v>0.22362406544305</v>
      </c>
      <c r="Q21" s="75"/>
      <c r="R21" s="128"/>
      <c r="S21" s="128"/>
      <c r="T21" s="128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161">
        <f t="shared" si="2"/>
        <v>0</v>
      </c>
      <c r="O22" s="1"/>
      <c r="P22" s="1"/>
      <c r="Q22" s="75"/>
      <c r="R22" s="128"/>
      <c r="S22" s="128"/>
      <c r="T22" s="128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8"/>
      <c r="N23" s="161">
        <f>M23/60</f>
        <v>0</v>
      </c>
      <c r="O23" s="1"/>
      <c r="P23" s="1"/>
      <c r="Q23" s="75"/>
      <c r="R23" s="128"/>
      <c r="S23" s="128"/>
      <c r="T23" s="128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8"/>
      <c r="N24" s="161">
        <f>M24/60</f>
        <v>0</v>
      </c>
      <c r="O24" s="1"/>
      <c r="P24" s="1"/>
      <c r="Q24" s="75"/>
      <c r="R24" s="128"/>
      <c r="S24" s="128"/>
      <c r="T24" s="128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8"/>
      <c r="N25" s="161">
        <f t="shared" ref="N25" si="3">M25/60</f>
        <v>0</v>
      </c>
      <c r="O25" s="1"/>
      <c r="P25" s="1"/>
      <c r="Q25" s="75"/>
      <c r="R25" s="128"/>
      <c r="S25" s="128"/>
      <c r="T25" s="128"/>
    </row>
    <row r="26" spans="1:20" x14ac:dyDescent="0.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 t="s">
        <v>67</v>
      </c>
      <c r="N26" s="75" t="s">
        <v>11</v>
      </c>
      <c r="O26" s="75"/>
      <c r="P26" s="117" t="s">
        <v>12</v>
      </c>
      <c r="Q26" s="118" t="s">
        <v>11</v>
      </c>
      <c r="R26" s="75"/>
      <c r="S26" s="75"/>
      <c r="T26" s="76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>
        <v>2000</v>
      </c>
      <c r="J27" s="1"/>
      <c r="K27" s="1"/>
      <c r="L27" s="1"/>
      <c r="M27" s="8">
        <f>AVERAGE(M3:M13)</f>
        <v>72.482200707579878</v>
      </c>
      <c r="N27" s="8">
        <f>_xlfn.STDEV.P(M3:M13)</f>
        <v>62.426871740883726</v>
      </c>
      <c r="O27" s="1"/>
      <c r="P27" s="43">
        <f>AVERAGE(P3:P13)</f>
        <v>0.17557805468751683</v>
      </c>
      <c r="Q27" s="37">
        <f>_xlfn.STDEV.P(P3:P13)</f>
        <v>7.0928462417294655E-2</v>
      </c>
      <c r="R27" s="37"/>
      <c r="S27" s="128"/>
      <c r="T27" s="128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8"/>
      <c r="N28" s="8"/>
      <c r="O28" s="1"/>
      <c r="P28" s="64"/>
      <c r="Q28" s="58"/>
      <c r="R28" s="58"/>
      <c r="S28" s="128"/>
      <c r="T28" s="128"/>
    </row>
    <row r="29" spans="1:2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9">
        <f>AVERAGE(M16:M21)</f>
        <v>445.01751002695778</v>
      </c>
      <c r="N29" s="9">
        <f>_xlfn.STDEV.P(M16:M21)</f>
        <v>213.20960078680412</v>
      </c>
      <c r="O29" s="4"/>
      <c r="P29" s="139">
        <f>AVERAGE(P17:P21)</f>
        <v>0.20228016901530585</v>
      </c>
      <c r="Q29" s="22">
        <f>_xlfn.STDEV.P(P17:P21)</f>
        <v>0.10054384794661249</v>
      </c>
      <c r="R29" s="20"/>
      <c r="S29" s="128"/>
      <c r="T29" s="128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8"/>
      <c r="N30" s="8"/>
      <c r="O30" s="1"/>
      <c r="P30" s="1"/>
      <c r="Q30" s="1"/>
      <c r="R30" s="128"/>
      <c r="S30" s="128"/>
      <c r="T30" s="128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8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8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8"/>
      <c r="N33" s="8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/>
      <c r="N34" s="8"/>
      <c r="O34" s="1"/>
      <c r="P34" s="1"/>
      <c r="Q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8"/>
      <c r="O35" s="1"/>
      <c r="P35" s="1"/>
      <c r="Q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  <c r="N36" s="8"/>
      <c r="O36" s="1"/>
      <c r="P36" s="1"/>
      <c r="Q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8"/>
      <c r="N37" s="8"/>
      <c r="O37" s="1"/>
      <c r="P37" s="1"/>
      <c r="Q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8"/>
      <c r="O38" s="1"/>
      <c r="P38" s="1"/>
      <c r="Q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8"/>
      <c r="O39" s="1"/>
      <c r="P39" s="1"/>
      <c r="Q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8"/>
      <c r="O40" s="1"/>
      <c r="P40" s="1"/>
      <c r="Q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8"/>
      <c r="O41" s="1"/>
      <c r="P41" s="1"/>
      <c r="Q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8"/>
      <c r="N42" s="8"/>
      <c r="O42" s="1"/>
      <c r="P42" s="1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8"/>
      <c r="N60" s="8"/>
      <c r="O60" s="1"/>
      <c r="P60" s="1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</sheetData>
  <mergeCells count="7">
    <mergeCell ref="C3:C12"/>
    <mergeCell ref="B1:B2"/>
    <mergeCell ref="R1:T1"/>
    <mergeCell ref="A1:A2"/>
    <mergeCell ref="D1:I1"/>
    <mergeCell ref="K1:P1"/>
    <mergeCell ref="Q1:Q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"/>
  <sheetViews>
    <sheetView topLeftCell="D1" zoomScale="85" zoomScaleNormal="85" workbookViewId="0">
      <selection activeCell="M23" activeCellId="1" sqref="M27 M23"/>
    </sheetView>
  </sheetViews>
  <sheetFormatPr defaultRowHeight="14.4" x14ac:dyDescent="0.3"/>
  <cols>
    <col min="1" max="2" width="18.6640625" customWidth="1"/>
    <col min="3" max="3" width="53" bestFit="1" customWidth="1"/>
    <col min="4" max="4" width="11.33203125" customWidth="1"/>
    <col min="5" max="6" width="17.33203125" customWidth="1"/>
    <col min="7" max="8" width="5.6640625" customWidth="1"/>
    <col min="9" max="9" width="9.88671875" customWidth="1"/>
    <col min="10" max="10" width="14.6640625" bestFit="1" customWidth="1"/>
    <col min="11" max="11" width="10.6640625" customWidth="1"/>
    <col min="12" max="16" width="10.5546875" customWidth="1"/>
    <col min="17" max="20" width="18.6640625" customWidth="1"/>
  </cols>
  <sheetData>
    <row r="1" spans="1:20" ht="15" thickBot="1" x14ac:dyDescent="0.35">
      <c r="A1" s="202" t="s">
        <v>0</v>
      </c>
      <c r="B1" s="209" t="s">
        <v>47</v>
      </c>
      <c r="C1" s="93"/>
      <c r="D1" s="204" t="s">
        <v>3</v>
      </c>
      <c r="E1" s="204"/>
      <c r="F1" s="204"/>
      <c r="G1" s="204"/>
      <c r="H1" s="204"/>
      <c r="I1" s="204"/>
      <c r="J1" s="94"/>
      <c r="K1" s="205" t="s">
        <v>10</v>
      </c>
      <c r="L1" s="205"/>
      <c r="M1" s="205"/>
      <c r="N1" s="205"/>
      <c r="O1" s="205"/>
      <c r="P1" s="205"/>
      <c r="Q1" s="206"/>
      <c r="R1" s="195" t="s">
        <v>42</v>
      </c>
      <c r="S1" s="195"/>
      <c r="T1" s="195"/>
    </row>
    <row r="2" spans="1:20" s="7" customFormat="1" ht="29.4" customHeight="1" thickBot="1" x14ac:dyDescent="0.35">
      <c r="A2" s="203"/>
      <c r="B2" s="210"/>
      <c r="C2" s="95"/>
      <c r="D2" s="96" t="s">
        <v>4</v>
      </c>
      <c r="E2" s="96" t="s">
        <v>8</v>
      </c>
      <c r="F2" s="96"/>
      <c r="G2" s="96" t="s">
        <v>13</v>
      </c>
      <c r="H2" s="96" t="s">
        <v>14</v>
      </c>
      <c r="I2" s="96" t="s">
        <v>25</v>
      </c>
      <c r="J2" s="97" t="s">
        <v>23</v>
      </c>
      <c r="K2" s="98" t="s">
        <v>28</v>
      </c>
      <c r="L2" s="99" t="s">
        <v>1</v>
      </c>
      <c r="M2" s="100" t="s">
        <v>32</v>
      </c>
      <c r="N2" s="100" t="s">
        <v>46</v>
      </c>
      <c r="O2" s="100" t="s">
        <v>2</v>
      </c>
      <c r="P2" s="99" t="s">
        <v>5</v>
      </c>
      <c r="Q2" s="207"/>
      <c r="R2" s="90" t="s">
        <v>43</v>
      </c>
      <c r="S2" s="90" t="s">
        <v>44</v>
      </c>
      <c r="T2" s="90" t="s">
        <v>45</v>
      </c>
    </row>
    <row r="3" spans="1:20" x14ac:dyDescent="0.3">
      <c r="A3" s="30" t="s">
        <v>15</v>
      </c>
      <c r="B3" s="103" t="s">
        <v>50</v>
      </c>
      <c r="C3" s="31" t="s">
        <v>29</v>
      </c>
      <c r="D3" s="31" t="s">
        <v>7</v>
      </c>
      <c r="E3" s="31" t="s">
        <v>9</v>
      </c>
      <c r="F3" s="31" t="s">
        <v>26</v>
      </c>
      <c r="G3" s="31">
        <v>1</v>
      </c>
      <c r="H3" s="31">
        <v>1</v>
      </c>
      <c r="I3" s="31">
        <v>2000</v>
      </c>
      <c r="J3" s="32" t="s">
        <v>40</v>
      </c>
      <c r="K3" s="31">
        <v>16058</v>
      </c>
      <c r="L3" s="33">
        <v>1525.75</v>
      </c>
      <c r="M3" s="34">
        <f>L3/60</f>
        <v>25.429166666666667</v>
      </c>
      <c r="N3" s="83">
        <f>M3/60</f>
        <v>0.42381944444444447</v>
      </c>
      <c r="O3" s="35">
        <v>1.05</v>
      </c>
      <c r="P3" s="36">
        <v>1.5541009214082801E-3</v>
      </c>
      <c r="Q3" s="11"/>
      <c r="R3" s="37">
        <v>2000</v>
      </c>
      <c r="S3" s="37" t="s">
        <v>54</v>
      </c>
      <c r="T3" s="37" t="s">
        <v>54</v>
      </c>
    </row>
    <row r="4" spans="1:20" x14ac:dyDescent="0.3">
      <c r="A4" s="38" t="s">
        <v>15</v>
      </c>
      <c r="B4" s="104" t="s">
        <v>55</v>
      </c>
      <c r="C4" s="39"/>
      <c r="D4" s="39" t="s">
        <v>7</v>
      </c>
      <c r="E4" s="39" t="s">
        <v>9</v>
      </c>
      <c r="F4" s="39" t="s">
        <v>26</v>
      </c>
      <c r="G4" s="37">
        <v>1</v>
      </c>
      <c r="H4" s="37">
        <v>1</v>
      </c>
      <c r="I4" s="39">
        <v>2000</v>
      </c>
      <c r="J4" s="40" t="s">
        <v>40</v>
      </c>
      <c r="K4" s="37">
        <v>16074</v>
      </c>
      <c r="L4" s="41">
        <v>1633.89</v>
      </c>
      <c r="M4" s="42">
        <f t="shared" ref="M4:M25" si="0">L4/60</f>
        <v>27.2315</v>
      </c>
      <c r="N4" s="84">
        <f>M4/60</f>
        <v>0.45385833333333336</v>
      </c>
      <c r="O4" s="43">
        <v>0.45700000000000002</v>
      </c>
      <c r="P4" s="44">
        <v>6.9332903125982701E-3</v>
      </c>
      <c r="Q4" s="11"/>
      <c r="R4" s="37"/>
      <c r="S4" s="37"/>
      <c r="T4" s="37"/>
    </row>
    <row r="5" spans="1:20" x14ac:dyDescent="0.3">
      <c r="A5" s="38" t="s">
        <v>15</v>
      </c>
      <c r="B5" s="104"/>
      <c r="C5" s="39"/>
      <c r="D5" s="39" t="s">
        <v>7</v>
      </c>
      <c r="E5" s="39" t="s">
        <v>9</v>
      </c>
      <c r="F5" s="39" t="s">
        <v>26</v>
      </c>
      <c r="G5" s="37">
        <v>1</v>
      </c>
      <c r="H5" s="37">
        <v>1</v>
      </c>
      <c r="I5" s="39">
        <v>2000</v>
      </c>
      <c r="J5" s="40" t="s">
        <v>40</v>
      </c>
      <c r="K5" s="37">
        <v>16065</v>
      </c>
      <c r="L5" s="41">
        <v>1647.99</v>
      </c>
      <c r="M5" s="42">
        <f t="shared" si="0"/>
        <v>27.4665</v>
      </c>
      <c r="N5" s="84">
        <f t="shared" ref="N5:N12" si="1">M5/60</f>
        <v>0.45777499999999999</v>
      </c>
      <c r="O5" s="43">
        <v>2.88</v>
      </c>
      <c r="P5" s="44">
        <v>0.742998621358961</v>
      </c>
      <c r="Q5" s="11"/>
      <c r="R5" s="37"/>
      <c r="S5" s="37"/>
      <c r="T5" s="37"/>
    </row>
    <row r="6" spans="1:20" x14ac:dyDescent="0.3">
      <c r="A6" s="38" t="s">
        <v>15</v>
      </c>
      <c r="B6" s="104"/>
      <c r="C6" s="39"/>
      <c r="D6" s="39" t="s">
        <v>7</v>
      </c>
      <c r="E6" s="39" t="s">
        <v>9</v>
      </c>
      <c r="F6" s="39" t="s">
        <v>26</v>
      </c>
      <c r="G6" s="37">
        <v>1</v>
      </c>
      <c r="H6" s="37">
        <v>1</v>
      </c>
      <c r="I6" s="39">
        <v>2000</v>
      </c>
      <c r="J6" s="40" t="s">
        <v>40</v>
      </c>
      <c r="K6" s="37">
        <v>36742</v>
      </c>
      <c r="L6" s="41">
        <v>1627.65</v>
      </c>
      <c r="M6" s="42">
        <f t="shared" si="0"/>
        <v>27.127500000000001</v>
      </c>
      <c r="N6" s="84">
        <f t="shared" si="1"/>
        <v>0.452125</v>
      </c>
      <c r="O6" s="43">
        <v>9.8999999999999994E-5</v>
      </c>
      <c r="P6" s="44">
        <v>7.2929761096560304E-3</v>
      </c>
      <c r="Q6" s="11"/>
      <c r="R6" s="37"/>
      <c r="S6" s="37"/>
      <c r="T6" s="37"/>
    </row>
    <row r="7" spans="1:20" x14ac:dyDescent="0.3">
      <c r="A7" s="38" t="s">
        <v>15</v>
      </c>
      <c r="B7" s="104"/>
      <c r="C7" s="39"/>
      <c r="D7" s="39" t="s">
        <v>7</v>
      </c>
      <c r="E7" s="39" t="s">
        <v>9</v>
      </c>
      <c r="F7" s="39" t="s">
        <v>26</v>
      </c>
      <c r="G7" s="37">
        <v>1</v>
      </c>
      <c r="H7" s="37">
        <v>1</v>
      </c>
      <c r="I7" s="39">
        <v>2000</v>
      </c>
      <c r="J7" s="40" t="s">
        <v>40</v>
      </c>
      <c r="K7" s="37">
        <v>36787</v>
      </c>
      <c r="L7" s="41">
        <v>1672.61</v>
      </c>
      <c r="M7" s="42">
        <f t="shared" si="0"/>
        <v>27.87683333333333</v>
      </c>
      <c r="N7" s="84">
        <f t="shared" si="1"/>
        <v>0.46461388888888883</v>
      </c>
      <c r="O7" s="43">
        <v>3.3800000000000002E-5</v>
      </c>
      <c r="P7" s="44">
        <v>8.6957030123510301E-4</v>
      </c>
      <c r="Q7" s="11"/>
      <c r="R7" s="37"/>
      <c r="S7" s="37"/>
      <c r="T7" s="37"/>
    </row>
    <row r="8" spans="1:20" x14ac:dyDescent="0.3">
      <c r="A8" s="38" t="s">
        <v>15</v>
      </c>
      <c r="B8" s="104"/>
      <c r="C8" s="39" t="s">
        <v>30</v>
      </c>
      <c r="D8" s="39" t="s">
        <v>7</v>
      </c>
      <c r="E8" s="39" t="s">
        <v>9</v>
      </c>
      <c r="F8" s="39" t="s">
        <v>26</v>
      </c>
      <c r="G8" s="37">
        <v>1</v>
      </c>
      <c r="H8" s="37">
        <v>1</v>
      </c>
      <c r="I8" s="39">
        <v>2000</v>
      </c>
      <c r="J8" s="40" t="s">
        <v>40</v>
      </c>
      <c r="K8" s="37">
        <v>30380</v>
      </c>
      <c r="L8" s="41">
        <v>1542.93458080291</v>
      </c>
      <c r="M8" s="42">
        <f t="shared" si="0"/>
        <v>25.715576346715167</v>
      </c>
      <c r="N8" s="84">
        <f t="shared" si="1"/>
        <v>0.42859293911191948</v>
      </c>
      <c r="O8" s="43">
        <v>3.1E-2</v>
      </c>
      <c r="P8" s="44">
        <v>0.162568452851411</v>
      </c>
      <c r="Q8" s="11"/>
      <c r="R8" s="37"/>
      <c r="S8" s="37"/>
      <c r="T8" s="37"/>
    </row>
    <row r="9" spans="1:20" x14ac:dyDescent="0.3">
      <c r="A9" s="38" t="s">
        <v>15</v>
      </c>
      <c r="B9" s="104"/>
      <c r="C9" s="39"/>
      <c r="D9" s="39" t="s">
        <v>7</v>
      </c>
      <c r="E9" s="39" t="s">
        <v>9</v>
      </c>
      <c r="F9" s="39" t="s">
        <v>26</v>
      </c>
      <c r="G9" s="37">
        <v>1</v>
      </c>
      <c r="H9" s="37">
        <v>1</v>
      </c>
      <c r="I9" s="39">
        <v>2000</v>
      </c>
      <c r="J9" s="40" t="s">
        <v>40</v>
      </c>
      <c r="K9" s="37">
        <v>36837</v>
      </c>
      <c r="L9" s="41">
        <v>1675.8535990715</v>
      </c>
      <c r="M9" s="42">
        <f t="shared" si="0"/>
        <v>27.930893317858331</v>
      </c>
      <c r="N9" s="84">
        <f t="shared" si="1"/>
        <v>0.46551488863097218</v>
      </c>
      <c r="O9" s="43">
        <v>8.3800000000000004E-5</v>
      </c>
      <c r="P9" s="44">
        <v>2.1416214846307299E-3</v>
      </c>
      <c r="Q9" s="11"/>
      <c r="R9" s="37"/>
      <c r="S9" s="37"/>
      <c r="T9" s="37"/>
    </row>
    <row r="10" spans="1:20" x14ac:dyDescent="0.3">
      <c r="A10" s="38" t="s">
        <v>15</v>
      </c>
      <c r="B10" s="104"/>
      <c r="C10" s="39"/>
      <c r="D10" s="39" t="s">
        <v>7</v>
      </c>
      <c r="E10" s="39" t="s">
        <v>9</v>
      </c>
      <c r="F10" s="39" t="s">
        <v>26</v>
      </c>
      <c r="G10" s="37">
        <v>1</v>
      </c>
      <c r="H10" s="37">
        <v>1</v>
      </c>
      <c r="I10" s="39">
        <v>2000</v>
      </c>
      <c r="J10" s="40" t="s">
        <v>40</v>
      </c>
      <c r="K10" s="37">
        <v>28435</v>
      </c>
      <c r="L10" s="41">
        <v>1681.5580670833499</v>
      </c>
      <c r="M10" s="42">
        <f t="shared" si="0"/>
        <v>28.0259677847225</v>
      </c>
      <c r="N10" s="84">
        <f t="shared" si="1"/>
        <v>0.46709946307870831</v>
      </c>
      <c r="O10" s="43">
        <v>1.0300000000000001E-3</v>
      </c>
      <c r="P10" s="44">
        <v>3.7621598512908201E-3</v>
      </c>
      <c r="Q10" s="11"/>
      <c r="R10" s="37"/>
      <c r="S10" s="37"/>
      <c r="T10" s="37"/>
    </row>
    <row r="11" spans="1:20" x14ac:dyDescent="0.3">
      <c r="A11" s="38" t="s">
        <v>15</v>
      </c>
      <c r="B11" s="104"/>
      <c r="C11" s="39"/>
      <c r="D11" s="39" t="s">
        <v>7</v>
      </c>
      <c r="E11" s="39" t="s">
        <v>9</v>
      </c>
      <c r="F11" s="39" t="s">
        <v>26</v>
      </c>
      <c r="G11" s="37">
        <v>1</v>
      </c>
      <c r="H11" s="37">
        <v>1</v>
      </c>
      <c r="I11" s="39">
        <v>2000</v>
      </c>
      <c r="J11" s="40" t="s">
        <v>40</v>
      </c>
      <c r="K11" s="37">
        <v>36788</v>
      </c>
      <c r="L11" s="41">
        <v>1689.80644011497</v>
      </c>
      <c r="M11" s="42">
        <f t="shared" si="0"/>
        <v>28.163440668582833</v>
      </c>
      <c r="N11" s="84">
        <f t="shared" si="1"/>
        <v>0.46939067780971389</v>
      </c>
      <c r="O11" s="43">
        <v>6.8200000000000004E-5</v>
      </c>
      <c r="P11" s="44">
        <v>1.3376612068445E-3</v>
      </c>
      <c r="Q11" s="11"/>
      <c r="R11" s="37"/>
      <c r="S11" s="37"/>
      <c r="T11" s="37"/>
    </row>
    <row r="12" spans="1:20" ht="15" thickBot="1" x14ac:dyDescent="0.35">
      <c r="A12" s="45" t="s">
        <v>15</v>
      </c>
      <c r="B12" s="105"/>
      <c r="C12" s="46"/>
      <c r="D12" s="46" t="s">
        <v>7</v>
      </c>
      <c r="E12" s="46" t="s">
        <v>9</v>
      </c>
      <c r="F12" s="46" t="s">
        <v>26</v>
      </c>
      <c r="G12" s="46">
        <v>1</v>
      </c>
      <c r="H12" s="46">
        <v>1</v>
      </c>
      <c r="I12" s="46">
        <v>2000</v>
      </c>
      <c r="J12" s="46" t="s">
        <v>40</v>
      </c>
      <c r="K12" s="46">
        <v>16059</v>
      </c>
      <c r="L12" s="47">
        <v>1726.21138620376</v>
      </c>
      <c r="M12" s="48">
        <f t="shared" si="0"/>
        <v>28.770189770062665</v>
      </c>
      <c r="N12" s="84">
        <f t="shared" si="1"/>
        <v>0.47950316283437772</v>
      </c>
      <c r="O12" s="49">
        <v>0.189</v>
      </c>
      <c r="P12" s="50">
        <v>5.2256303950854099E-3</v>
      </c>
      <c r="Q12" s="11"/>
      <c r="R12" s="37"/>
      <c r="S12" s="37"/>
      <c r="T12" s="37"/>
    </row>
    <row r="13" spans="1:20" x14ac:dyDescent="0.3">
      <c r="A13" s="51" t="s">
        <v>15</v>
      </c>
      <c r="B13" s="106" t="s">
        <v>48</v>
      </c>
      <c r="C13" s="52" t="s">
        <v>31</v>
      </c>
      <c r="D13" s="52" t="s">
        <v>7</v>
      </c>
      <c r="E13" s="52" t="s">
        <v>9</v>
      </c>
      <c r="F13" s="52" t="s">
        <v>26</v>
      </c>
      <c r="G13" s="52">
        <v>1</v>
      </c>
      <c r="H13" s="52">
        <v>1</v>
      </c>
      <c r="I13" s="52">
        <v>2000</v>
      </c>
      <c r="J13" s="53" t="s">
        <v>40</v>
      </c>
      <c r="K13" s="52"/>
      <c r="L13" s="54">
        <v>1528.46006035804</v>
      </c>
      <c r="M13" s="55">
        <f t="shared" si="0"/>
        <v>25.474334339300665</v>
      </c>
      <c r="N13" s="85">
        <f>M13/60</f>
        <v>0.4245722389883444</v>
      </c>
      <c r="O13" s="52"/>
      <c r="P13" s="57">
        <v>3.7091217068865802E-3</v>
      </c>
      <c r="Q13" s="91"/>
      <c r="R13" s="58">
        <v>2000</v>
      </c>
      <c r="S13" s="58" t="s">
        <v>54</v>
      </c>
      <c r="T13" s="58" t="s">
        <v>54</v>
      </c>
    </row>
    <row r="14" spans="1:20" x14ac:dyDescent="0.3">
      <c r="A14" s="59" t="s">
        <v>15</v>
      </c>
      <c r="B14" s="107"/>
      <c r="C14" s="58"/>
      <c r="D14" s="60" t="s">
        <v>7</v>
      </c>
      <c r="E14" s="60" t="s">
        <v>9</v>
      </c>
      <c r="F14" s="60" t="s">
        <v>26</v>
      </c>
      <c r="G14" s="60">
        <v>1</v>
      </c>
      <c r="H14" s="60">
        <v>1</v>
      </c>
      <c r="I14" s="60">
        <v>2000</v>
      </c>
      <c r="J14" s="61" t="s">
        <v>40</v>
      </c>
      <c r="K14" s="58"/>
      <c r="L14" s="62">
        <v>1642.92162418365</v>
      </c>
      <c r="M14" s="63">
        <f t="shared" si="0"/>
        <v>27.382027069727499</v>
      </c>
      <c r="N14" s="86">
        <f>M14/60</f>
        <v>0.45636711782879164</v>
      </c>
      <c r="O14" s="58"/>
      <c r="P14" s="65">
        <v>2.4896103952688799E-3</v>
      </c>
      <c r="Q14" s="11"/>
      <c r="R14" s="58"/>
      <c r="S14" s="58"/>
      <c r="T14" s="58"/>
    </row>
    <row r="15" spans="1:20" x14ac:dyDescent="0.3">
      <c r="A15" s="59" t="s">
        <v>15</v>
      </c>
      <c r="B15" s="107"/>
      <c r="C15" s="58"/>
      <c r="D15" s="60" t="s">
        <v>7</v>
      </c>
      <c r="E15" s="60" t="s">
        <v>9</v>
      </c>
      <c r="F15" s="60" t="s">
        <v>26</v>
      </c>
      <c r="G15" s="60">
        <v>1</v>
      </c>
      <c r="H15" s="60">
        <v>1</v>
      </c>
      <c r="I15" s="60">
        <v>2000</v>
      </c>
      <c r="J15" s="61" t="s">
        <v>40</v>
      </c>
      <c r="K15" s="58"/>
      <c r="L15" s="62">
        <v>1590.0173475742299</v>
      </c>
      <c r="M15" s="63">
        <f t="shared" si="0"/>
        <v>26.500289126237167</v>
      </c>
      <c r="N15" s="86">
        <f t="shared" ref="N15:N22" si="2">M15/60</f>
        <v>0.44167148543728613</v>
      </c>
      <c r="O15" s="58"/>
      <c r="P15" s="65">
        <v>4.1835616876069303E-3</v>
      </c>
      <c r="Q15" s="11"/>
      <c r="R15" s="58"/>
      <c r="S15" s="58"/>
      <c r="T15" s="58"/>
    </row>
    <row r="16" spans="1:20" x14ac:dyDescent="0.3">
      <c r="A16" s="59" t="s">
        <v>15</v>
      </c>
      <c r="B16" s="107"/>
      <c r="C16" s="58"/>
      <c r="D16" s="60" t="s">
        <v>7</v>
      </c>
      <c r="E16" s="60" t="s">
        <v>9</v>
      </c>
      <c r="F16" s="60" t="s">
        <v>26</v>
      </c>
      <c r="G16" s="60">
        <v>1</v>
      </c>
      <c r="H16" s="60">
        <v>1</v>
      </c>
      <c r="I16" s="60">
        <v>2000</v>
      </c>
      <c r="J16" s="61" t="s">
        <v>40</v>
      </c>
      <c r="K16" s="58"/>
      <c r="L16" s="62">
        <v>1666.1280815601301</v>
      </c>
      <c r="M16" s="63">
        <f t="shared" si="0"/>
        <v>27.768801359335502</v>
      </c>
      <c r="N16" s="86">
        <f t="shared" si="2"/>
        <v>0.46281335598892503</v>
      </c>
      <c r="O16" s="58"/>
      <c r="P16" s="65">
        <v>2.1787679070018298E-3</v>
      </c>
      <c r="Q16" s="11"/>
      <c r="R16" s="58"/>
      <c r="S16" s="58"/>
      <c r="T16" s="58"/>
    </row>
    <row r="17" spans="1:38" x14ac:dyDescent="0.3">
      <c r="A17" s="59" t="s">
        <v>15</v>
      </c>
      <c r="B17" s="107"/>
      <c r="C17" s="58"/>
      <c r="D17" s="60" t="s">
        <v>7</v>
      </c>
      <c r="E17" s="60" t="s">
        <v>9</v>
      </c>
      <c r="F17" s="60" t="s">
        <v>26</v>
      </c>
      <c r="G17" s="60">
        <v>1</v>
      </c>
      <c r="H17" s="60">
        <v>1</v>
      </c>
      <c r="I17" s="60">
        <v>2000</v>
      </c>
      <c r="J17" s="61" t="s">
        <v>40</v>
      </c>
      <c r="K17" s="58"/>
      <c r="L17" s="62">
        <v>1602.5000305175699</v>
      </c>
      <c r="M17" s="63">
        <f t="shared" si="0"/>
        <v>26.708333841959497</v>
      </c>
      <c r="N17" s="86">
        <f t="shared" si="2"/>
        <v>0.4451388973659916</v>
      </c>
      <c r="O17" s="58"/>
      <c r="P17" s="65">
        <v>7.8446344289096401E-2</v>
      </c>
      <c r="Q17" s="11"/>
      <c r="R17" s="58"/>
      <c r="S17" s="58"/>
      <c r="T17" s="58"/>
    </row>
    <row r="18" spans="1:38" x14ac:dyDescent="0.3">
      <c r="A18" s="59" t="s">
        <v>15</v>
      </c>
      <c r="B18" s="107"/>
      <c r="C18" s="58"/>
      <c r="D18" s="60" t="s">
        <v>7</v>
      </c>
      <c r="E18" s="60" t="s">
        <v>9</v>
      </c>
      <c r="F18" s="60" t="s">
        <v>26</v>
      </c>
      <c r="G18" s="60">
        <v>1</v>
      </c>
      <c r="H18" s="60">
        <v>1</v>
      </c>
      <c r="I18" s="60">
        <v>2000</v>
      </c>
      <c r="J18" s="61" t="s">
        <v>40</v>
      </c>
      <c r="K18" s="58"/>
      <c r="L18" s="62">
        <v>1642.4800441265099</v>
      </c>
      <c r="M18" s="63">
        <f t="shared" si="0"/>
        <v>27.3746674021085</v>
      </c>
      <c r="N18" s="86">
        <f t="shared" si="2"/>
        <v>0.45624445670180835</v>
      </c>
      <c r="O18" s="58"/>
      <c r="P18" s="65">
        <v>1.7390000090316299E-3</v>
      </c>
      <c r="Q18" s="11"/>
      <c r="R18" s="58"/>
      <c r="S18" s="58"/>
      <c r="T18" s="58"/>
    </row>
    <row r="19" spans="1:38" x14ac:dyDescent="0.3">
      <c r="A19" s="59" t="s">
        <v>15</v>
      </c>
      <c r="B19" s="107"/>
      <c r="C19" s="58"/>
      <c r="D19" s="60" t="s">
        <v>7</v>
      </c>
      <c r="E19" s="60" t="s">
        <v>9</v>
      </c>
      <c r="F19" s="60" t="s">
        <v>26</v>
      </c>
      <c r="G19" s="60">
        <v>1</v>
      </c>
      <c r="H19" s="60">
        <v>1</v>
      </c>
      <c r="I19" s="60">
        <v>2000</v>
      </c>
      <c r="J19" s="61" t="s">
        <v>40</v>
      </c>
      <c r="K19" s="58"/>
      <c r="L19" s="62">
        <v>1599.8361253738401</v>
      </c>
      <c r="M19" s="63">
        <f t="shared" si="0"/>
        <v>26.663935422897335</v>
      </c>
      <c r="N19" s="86">
        <f t="shared" si="2"/>
        <v>0.4443989237149556</v>
      </c>
      <c r="O19" s="58"/>
      <c r="P19" s="65">
        <v>8.3354408777369295E-3</v>
      </c>
      <c r="Q19" s="11"/>
      <c r="R19" s="58"/>
      <c r="S19" s="58"/>
      <c r="T19" s="58"/>
    </row>
    <row r="20" spans="1:38" x14ac:dyDescent="0.3">
      <c r="A20" s="59" t="s">
        <v>15</v>
      </c>
      <c r="B20" s="107"/>
      <c r="C20" s="58"/>
      <c r="D20" s="60" t="s">
        <v>7</v>
      </c>
      <c r="E20" s="60" t="s">
        <v>9</v>
      </c>
      <c r="F20" s="60" t="s">
        <v>26</v>
      </c>
      <c r="G20" s="60">
        <v>1</v>
      </c>
      <c r="H20" s="60">
        <v>1</v>
      </c>
      <c r="I20" s="60">
        <v>2000</v>
      </c>
      <c r="J20" s="61" t="s">
        <v>40</v>
      </c>
      <c r="K20" s="58"/>
      <c r="L20" s="62">
        <v>1681.9851500988</v>
      </c>
      <c r="M20" s="63">
        <f t="shared" si="0"/>
        <v>28.03308583498</v>
      </c>
      <c r="N20" s="86">
        <f t="shared" si="2"/>
        <v>0.46721809724966668</v>
      </c>
      <c r="O20" s="58"/>
      <c r="P20" s="65">
        <v>2.5283786825005699E-3</v>
      </c>
      <c r="Q20" s="11"/>
      <c r="R20" s="58"/>
      <c r="S20" s="58"/>
      <c r="T20" s="58"/>
    </row>
    <row r="21" spans="1:38" x14ac:dyDescent="0.3">
      <c r="A21" s="59" t="s">
        <v>15</v>
      </c>
      <c r="B21" s="107"/>
      <c r="C21" s="58"/>
      <c r="D21" s="60" t="s">
        <v>7</v>
      </c>
      <c r="E21" s="60" t="s">
        <v>9</v>
      </c>
      <c r="F21" s="60" t="s">
        <v>26</v>
      </c>
      <c r="G21" s="60">
        <v>1</v>
      </c>
      <c r="H21" s="60">
        <v>1</v>
      </c>
      <c r="I21" s="60">
        <v>2000</v>
      </c>
      <c r="J21" s="61" t="s">
        <v>40</v>
      </c>
      <c r="K21" s="58"/>
      <c r="L21" s="62">
        <v>1716.0270614624001</v>
      </c>
      <c r="M21" s="63">
        <f t="shared" si="0"/>
        <v>28.600451024373335</v>
      </c>
      <c r="N21" s="86">
        <f t="shared" si="2"/>
        <v>0.47667418373955556</v>
      </c>
      <c r="O21" s="58"/>
      <c r="P21" s="65">
        <v>8.1351140808954402E-3</v>
      </c>
      <c r="Q21" s="11"/>
      <c r="R21" s="58"/>
      <c r="S21" s="58"/>
      <c r="T21" s="58"/>
    </row>
    <row r="22" spans="1:38" ht="15" thickBot="1" x14ac:dyDescent="0.35">
      <c r="A22" s="66" t="s">
        <v>15</v>
      </c>
      <c r="B22" s="108"/>
      <c r="C22" s="67"/>
      <c r="D22" s="73" t="s">
        <v>7</v>
      </c>
      <c r="E22" s="73" t="s">
        <v>9</v>
      </c>
      <c r="F22" s="73" t="s">
        <v>26</v>
      </c>
      <c r="G22" s="73">
        <v>1</v>
      </c>
      <c r="H22" s="73">
        <v>1</v>
      </c>
      <c r="I22" s="73">
        <v>2000</v>
      </c>
      <c r="J22" s="67" t="s">
        <v>40</v>
      </c>
      <c r="K22" s="67"/>
      <c r="L22" s="68">
        <v>1690.1618096828399</v>
      </c>
      <c r="M22" s="69">
        <f t="shared" si="0"/>
        <v>28.169363494713998</v>
      </c>
      <c r="N22" s="86">
        <f t="shared" si="2"/>
        <v>0.46948939157856662</v>
      </c>
      <c r="O22" s="67"/>
      <c r="P22" s="71">
        <v>0.25513690827930902</v>
      </c>
      <c r="Q22" s="92"/>
      <c r="R22" s="61"/>
      <c r="S22" s="61"/>
      <c r="T22" s="61"/>
    </row>
    <row r="23" spans="1:38" x14ac:dyDescent="0.3">
      <c r="A23" s="15" t="s">
        <v>15</v>
      </c>
      <c r="B23" s="109" t="s">
        <v>49</v>
      </c>
      <c r="C23" s="16"/>
      <c r="D23" s="16" t="s">
        <v>7</v>
      </c>
      <c r="E23" s="16" t="s">
        <v>9</v>
      </c>
      <c r="F23" s="16" t="s">
        <v>26</v>
      </c>
      <c r="G23" s="16">
        <v>1</v>
      </c>
      <c r="H23" s="16">
        <v>1</v>
      </c>
      <c r="I23" s="16">
        <v>2000</v>
      </c>
      <c r="J23" s="16" t="s">
        <v>39</v>
      </c>
      <c r="K23" s="16"/>
      <c r="L23" s="17">
        <v>15280.2</v>
      </c>
      <c r="M23" s="18">
        <f t="shared" si="0"/>
        <v>254.67000000000002</v>
      </c>
      <c r="N23" s="87">
        <f>M23/60</f>
        <v>4.2445000000000004</v>
      </c>
      <c r="O23" s="19"/>
      <c r="P23" s="19">
        <v>2.9002755235087402E-4</v>
      </c>
      <c r="Q23" s="10"/>
      <c r="R23" s="16"/>
      <c r="S23" s="16"/>
      <c r="T23" s="78"/>
    </row>
    <row r="24" spans="1:38" x14ac:dyDescent="0.3">
      <c r="A24" s="79" t="s">
        <v>15</v>
      </c>
      <c r="B24" s="110"/>
      <c r="C24" s="20"/>
      <c r="D24" s="20" t="s">
        <v>7</v>
      </c>
      <c r="E24" s="20" t="s">
        <v>9</v>
      </c>
      <c r="F24" s="20" t="s">
        <v>26</v>
      </c>
      <c r="G24" s="20">
        <v>1</v>
      </c>
      <c r="H24" s="20">
        <v>1</v>
      </c>
      <c r="I24" s="20">
        <v>2000</v>
      </c>
      <c r="J24" s="20" t="s">
        <v>39</v>
      </c>
      <c r="K24" s="20">
        <v>220800</v>
      </c>
      <c r="L24" s="23">
        <v>42964.85</v>
      </c>
      <c r="M24" s="24">
        <f t="shared" si="0"/>
        <v>716.08083333333332</v>
      </c>
      <c r="N24" s="88">
        <f>M24/60</f>
        <v>11.934680555555556</v>
      </c>
      <c r="O24" s="25">
        <v>4.2200000000000003E-6</v>
      </c>
      <c r="P24" s="25">
        <v>6.7492464492791698E-4</v>
      </c>
      <c r="Q24" s="12"/>
      <c r="R24" s="20"/>
      <c r="S24" s="20"/>
      <c r="T24" s="80"/>
    </row>
    <row r="25" spans="1:38" x14ac:dyDescent="0.3">
      <c r="A25" s="79" t="s">
        <v>15</v>
      </c>
      <c r="B25" s="110"/>
      <c r="C25" s="20"/>
      <c r="D25" s="20" t="s">
        <v>7</v>
      </c>
      <c r="E25" s="20" t="s">
        <v>9</v>
      </c>
      <c r="F25" s="20" t="s">
        <v>26</v>
      </c>
      <c r="G25" s="20">
        <v>1</v>
      </c>
      <c r="H25" s="20">
        <v>1</v>
      </c>
      <c r="I25" s="20">
        <v>2000</v>
      </c>
      <c r="J25" s="20" t="s">
        <v>39</v>
      </c>
      <c r="K25" s="20">
        <v>224614</v>
      </c>
      <c r="L25" s="23">
        <v>58410.559999999998</v>
      </c>
      <c r="M25" s="24">
        <f t="shared" si="0"/>
        <v>973.5093333333333</v>
      </c>
      <c r="N25" s="88">
        <f t="shared" ref="N25:N29" si="3">M25/60</f>
        <v>16.225155555555556</v>
      </c>
      <c r="O25" s="25">
        <v>3.2899999999999998E-6</v>
      </c>
      <c r="P25" s="25">
        <v>3.8635245887530599E-4</v>
      </c>
      <c r="Q25" s="12"/>
      <c r="R25" s="20"/>
      <c r="S25" s="20"/>
      <c r="T25" s="80"/>
    </row>
    <row r="26" spans="1:38" x14ac:dyDescent="0.3">
      <c r="A26" s="79" t="s">
        <v>15</v>
      </c>
      <c r="B26" s="110"/>
      <c r="C26" s="20"/>
      <c r="D26" s="20" t="s">
        <v>7</v>
      </c>
      <c r="E26" s="20" t="s">
        <v>9</v>
      </c>
      <c r="F26" s="20" t="s">
        <v>26</v>
      </c>
      <c r="G26" s="20">
        <v>1</v>
      </c>
      <c r="H26" s="20">
        <v>1</v>
      </c>
      <c r="I26" s="20">
        <v>2000</v>
      </c>
      <c r="J26" s="20" t="s">
        <v>39</v>
      </c>
      <c r="K26" s="20">
        <v>214194</v>
      </c>
      <c r="L26" s="23">
        <v>81368.09</v>
      </c>
      <c r="M26" s="24">
        <f>L26/60</f>
        <v>1356.1348333333333</v>
      </c>
      <c r="N26" s="88">
        <f t="shared" si="3"/>
        <v>22.602247222222221</v>
      </c>
      <c r="O26" s="25">
        <v>6.7900000000000002E-6</v>
      </c>
      <c r="P26" s="25">
        <v>4.7842866269374198E-4</v>
      </c>
      <c r="Q26" s="12"/>
      <c r="R26" s="20"/>
      <c r="S26" s="20"/>
      <c r="T26" s="80"/>
    </row>
    <row r="27" spans="1:38" x14ac:dyDescent="0.3">
      <c r="A27" s="79" t="s">
        <v>15</v>
      </c>
      <c r="B27" s="110"/>
      <c r="C27" s="20" t="s">
        <v>41</v>
      </c>
      <c r="D27" s="20" t="s">
        <v>7</v>
      </c>
      <c r="E27" s="20" t="s">
        <v>9</v>
      </c>
      <c r="F27" s="20" t="s">
        <v>26</v>
      </c>
      <c r="G27" s="20">
        <v>1</v>
      </c>
      <c r="H27" s="20">
        <v>1</v>
      </c>
      <c r="I27" s="20">
        <v>2000</v>
      </c>
      <c r="J27" s="20" t="s">
        <v>39</v>
      </c>
      <c r="K27" s="20">
        <v>116151</v>
      </c>
      <c r="L27" s="23">
        <v>15414.48</v>
      </c>
      <c r="M27" s="24">
        <f t="shared" ref="M27:M29" si="4">L27/60</f>
        <v>256.90800000000002</v>
      </c>
      <c r="N27" s="88">
        <f t="shared" si="3"/>
        <v>4.2818000000000005</v>
      </c>
      <c r="O27" s="25">
        <v>0.626</v>
      </c>
      <c r="P27" s="25">
        <v>8.9182509755209797E-4</v>
      </c>
      <c r="Q27" s="12"/>
      <c r="R27" s="20"/>
      <c r="S27" s="20"/>
      <c r="T27" s="80"/>
    </row>
    <row r="28" spans="1:38" x14ac:dyDescent="0.3">
      <c r="A28" s="79" t="s">
        <v>15</v>
      </c>
      <c r="B28" s="110"/>
      <c r="C28" s="20"/>
      <c r="D28" s="20" t="s">
        <v>7</v>
      </c>
      <c r="E28" s="20" t="s">
        <v>9</v>
      </c>
      <c r="F28" s="20" t="s">
        <v>26</v>
      </c>
      <c r="G28" s="20">
        <v>1</v>
      </c>
      <c r="H28" s="20">
        <v>1</v>
      </c>
      <c r="I28" s="20">
        <v>2000</v>
      </c>
      <c r="J28" s="20" t="s">
        <v>39</v>
      </c>
      <c r="K28" s="20">
        <v>223858</v>
      </c>
      <c r="L28" s="23">
        <v>42009.9</v>
      </c>
      <c r="M28" s="24">
        <f t="shared" si="4"/>
        <v>700.16500000000008</v>
      </c>
      <c r="N28" s="88">
        <f t="shared" si="3"/>
        <v>11.669416666666669</v>
      </c>
      <c r="O28" s="25">
        <v>3.4999999999999997E-5</v>
      </c>
      <c r="P28" s="25">
        <v>2.3973769337589401E-3</v>
      </c>
      <c r="Q28" s="12"/>
      <c r="R28" s="20"/>
      <c r="S28" s="20"/>
      <c r="T28" s="80"/>
    </row>
    <row r="29" spans="1:38" ht="15" thickBot="1" x14ac:dyDescent="0.35">
      <c r="A29" s="81" t="s">
        <v>15</v>
      </c>
      <c r="B29" s="111"/>
      <c r="C29" s="26" t="s">
        <v>59</v>
      </c>
      <c r="D29" s="26" t="s">
        <v>7</v>
      </c>
      <c r="E29" s="26" t="s">
        <v>9</v>
      </c>
      <c r="F29" s="26" t="s">
        <v>26</v>
      </c>
      <c r="G29" s="26">
        <v>1</v>
      </c>
      <c r="H29" s="26">
        <v>1</v>
      </c>
      <c r="I29" s="26">
        <v>2000</v>
      </c>
      <c r="J29" s="26" t="s">
        <v>39</v>
      </c>
      <c r="K29" s="26">
        <v>218264</v>
      </c>
      <c r="L29" s="27">
        <v>120831.15</v>
      </c>
      <c r="M29" s="28">
        <f t="shared" si="4"/>
        <v>2013.8525</v>
      </c>
      <c r="N29" s="89">
        <f t="shared" si="3"/>
        <v>33.564208333333333</v>
      </c>
      <c r="O29" s="29">
        <v>8.5499999999999995E-6</v>
      </c>
      <c r="P29" s="29">
        <v>3.5010587842071998E-4</v>
      </c>
      <c r="Q29" s="14"/>
      <c r="R29" s="26"/>
      <c r="S29" s="26"/>
      <c r="T29" s="82"/>
    </row>
    <row r="30" spans="1:38" ht="25.2" customHeigh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01" t="s">
        <v>12</v>
      </c>
      <c r="Q30" s="102" t="s">
        <v>11</v>
      </c>
      <c r="R30" s="13"/>
      <c r="S30" s="13"/>
      <c r="T30" s="13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43">
        <f t="shared" ref="M31" si="5">AVERAGE(M3:M12)</f>
        <v>27.373756788794147</v>
      </c>
      <c r="N31" s="43">
        <f>_xlfn.STDEV.P(M3:M12)</f>
        <v>1.0091068244167525</v>
      </c>
      <c r="O31" s="43"/>
      <c r="P31" s="43">
        <f>AVERAGE(P3:P12)</f>
        <v>9.3468408479312121E-2</v>
      </c>
      <c r="Q31" s="37">
        <f>_xlfn.STDEV.P(P3:P12)</f>
        <v>0.22164482527331889</v>
      </c>
      <c r="R31" s="1"/>
      <c r="S31" s="1"/>
      <c r="T31" s="1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4">
        <f t="shared" ref="M32" si="6">AVERAGE(M13:M22)</f>
        <v>27.267528891563348</v>
      </c>
      <c r="N32" s="64">
        <f>_xlfn.STDEV.P(M13:M22)</f>
        <v>0.89068259307450548</v>
      </c>
      <c r="O32" s="64"/>
      <c r="P32" s="64">
        <f>AVERAGE(P13:P22)</f>
        <v>3.6688224791533421E-2</v>
      </c>
      <c r="Q32" s="58">
        <f>_xlfn.STDEV.P(P13:P22)</f>
        <v>7.6141771684391082E-2</v>
      </c>
      <c r="R32" s="1"/>
      <c r="S32" s="1"/>
      <c r="T32" s="1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</row>
    <row r="33" spans="1:38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5">
        <f>AVERAGE(M23:M28)</f>
        <v>709.57799999999997</v>
      </c>
      <c r="N33" s="25">
        <f>_xlfn.STDEV.P(M23:M28)</f>
        <v>387.22900119944109</v>
      </c>
      <c r="O33" s="25"/>
      <c r="P33" s="25">
        <f>AVERAGE(P23:P29)</f>
        <v>7.8129160408279955E-4</v>
      </c>
      <c r="Q33" s="20">
        <f>_xlfn.STDEV.P(P23:P29)</f>
        <v>6.8766974675303508E-4</v>
      </c>
      <c r="R33" s="1"/>
      <c r="S33" s="1"/>
      <c r="T33" s="1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</row>
  </sheetData>
  <mergeCells count="7">
    <mergeCell ref="A1:A2"/>
    <mergeCell ref="D1:I1"/>
    <mergeCell ref="K1:P1"/>
    <mergeCell ref="Q1:Q2"/>
    <mergeCell ref="AC30:AL33"/>
    <mergeCell ref="R1:T1"/>
    <mergeCell ref="B1:B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Hammersley</vt:lpstr>
      <vt:lpstr>RAR-D</vt:lpstr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2023-06-28T10:11:53Z</dcterms:modified>
</cp:coreProperties>
</file>