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90"/>
  </bookViews>
  <sheets>
    <sheet name="Summary" sheetId="1" r:id="rId1"/>
    <sheet name="Origi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F47" i="1"/>
  <c r="D47" i="1"/>
  <c r="Z30" i="1" l="1"/>
  <c r="AA30" i="1"/>
  <c r="AB30" i="1"/>
  <c r="AC30" i="1"/>
  <c r="AD30" i="1"/>
  <c r="AE30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Z27" i="1"/>
  <c r="AA27" i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AE22" i="1"/>
  <c r="AD22" i="1"/>
  <c r="AC22" i="1"/>
  <c r="AA22" i="1"/>
  <c r="O30" i="1"/>
  <c r="N30" i="1"/>
  <c r="M30" i="1"/>
  <c r="L30" i="1"/>
  <c r="K30" i="1"/>
  <c r="J30" i="1"/>
  <c r="W30" i="1"/>
  <c r="W29" i="1"/>
  <c r="W28" i="1"/>
  <c r="W27" i="1"/>
  <c r="W25" i="1"/>
  <c r="W24" i="1"/>
  <c r="W22" i="1"/>
  <c r="W23" i="1"/>
  <c r="V30" i="1"/>
  <c r="V29" i="1"/>
  <c r="V28" i="1"/>
  <c r="V27" i="1"/>
  <c r="V26" i="1"/>
  <c r="V25" i="1"/>
  <c r="V24" i="1"/>
  <c r="V22" i="1"/>
  <c r="V23" i="1"/>
  <c r="U30" i="1"/>
  <c r="U29" i="1"/>
  <c r="U28" i="1"/>
  <c r="U27" i="1"/>
  <c r="U26" i="1"/>
  <c r="U25" i="1"/>
  <c r="U24" i="1"/>
  <c r="U22" i="1"/>
  <c r="U23" i="1"/>
  <c r="T30" i="1"/>
  <c r="T29" i="1"/>
  <c r="T28" i="1"/>
  <c r="T27" i="1"/>
  <c r="T26" i="1"/>
  <c r="T25" i="1"/>
  <c r="T24" i="1"/>
  <c r="T22" i="1"/>
  <c r="T23" i="1"/>
  <c r="S30" i="1"/>
  <c r="S29" i="1"/>
  <c r="S28" i="1"/>
  <c r="S27" i="1"/>
  <c r="S26" i="1"/>
  <c r="S25" i="1"/>
  <c r="S24" i="1"/>
  <c r="S22" i="1"/>
  <c r="S23" i="1"/>
  <c r="R30" i="1"/>
  <c r="R29" i="1"/>
  <c r="R28" i="1"/>
  <c r="R27" i="1"/>
  <c r="R26" i="1"/>
  <c r="R25" i="1"/>
  <c r="R24" i="1"/>
  <c r="R22" i="1"/>
  <c r="R23" i="1"/>
  <c r="F38" i="2" l="1"/>
  <c r="G38" i="2"/>
  <c r="E38" i="2"/>
  <c r="F36" i="2"/>
  <c r="G36" i="2"/>
  <c r="F37" i="2"/>
  <c r="G37" i="2"/>
  <c r="E37" i="2"/>
  <c r="E36" i="2"/>
  <c r="E14" i="1"/>
  <c r="F14" i="1"/>
  <c r="D14" i="1"/>
  <c r="C14" i="1"/>
  <c r="G34" i="2"/>
  <c r="G35" i="2" s="1"/>
  <c r="F34" i="2"/>
  <c r="F35" i="2" s="1"/>
  <c r="E34" i="2"/>
  <c r="E35" i="2" s="1"/>
</calcChain>
</file>

<file path=xl/sharedStrings.xml><?xml version="1.0" encoding="utf-8"?>
<sst xmlns="http://schemas.openxmlformats.org/spreadsheetml/2006/main" count="271" uniqueCount="112">
  <si>
    <t>Method</t>
  </si>
  <si>
    <t>Time</t>
  </si>
  <si>
    <t>Error</t>
  </si>
  <si>
    <t>Standard Deviation</t>
  </si>
  <si>
    <t>No resampling, random</t>
  </si>
  <si>
    <t>Resampling, PDE</t>
  </si>
  <si>
    <t>Resampling, PDE &amp; Hammersley</t>
  </si>
  <si>
    <t>Investigating what</t>
  </si>
  <si>
    <t>Baseline, measured</t>
  </si>
  <si>
    <t>Baseline, quoted</t>
  </si>
  <si>
    <t>Original</t>
  </si>
  <si>
    <t>Initial Distribution</t>
  </si>
  <si>
    <t>Hyperparameters</t>
  </si>
  <si>
    <t>Curvature u (k=0.5, c=1)</t>
  </si>
  <si>
    <t>Curvature u (k=1,c=5)</t>
  </si>
  <si>
    <t>2 methods, in turn</t>
  </si>
  <si>
    <t>PDE &amp; Curvature u (0.5,1)</t>
  </si>
  <si>
    <t>NN Depth</t>
  </si>
  <si>
    <t>Uxt (k=0.5, c=1), depth 4</t>
  </si>
  <si>
    <t>*</t>
  </si>
  <si>
    <t>Uxt (k=0.5, c=1), depth 3</t>
  </si>
  <si>
    <t>**</t>
  </si>
  <si>
    <t>Resampling, PDE (random init)</t>
  </si>
  <si>
    <t>Curvature u (k=1,c=1) random init</t>
  </si>
  <si>
    <t>Curvature u (k=1,c=1) Hammer</t>
  </si>
  <si>
    <t>PDE &amp; Curvature u (1,1)</t>
  </si>
  <si>
    <t>Loss wrt dims</t>
  </si>
  <si>
    <t>L/dx</t>
  </si>
  <si>
    <t>L/dt</t>
  </si>
  <si>
    <t>L/dxt</t>
  </si>
  <si>
    <t>Damping</t>
  </si>
  <si>
    <t>Curvature, k=0.5, c=linear1to0</t>
  </si>
  <si>
    <t>pde, k=1, c=1 to 0</t>
  </si>
  <si>
    <t>pde-uxt, k=1,0.5, c= 1 to 0</t>
  </si>
  <si>
    <t>Residual, Hammersley init, d3</t>
  </si>
  <si>
    <t>Resampling, PDE (Ham. Init)</t>
  </si>
  <si>
    <t>Curvature</t>
  </si>
  <si>
    <t>Random init, c=1, k=1</t>
  </si>
  <si>
    <t>Repeats</t>
  </si>
  <si>
    <t>N/A</t>
  </si>
  <si>
    <t>Random init, c=1, k=0.5</t>
  </si>
  <si>
    <t>Ham init, c=1, k=1</t>
  </si>
  <si>
    <t>Ham init, c=1, k=0.5</t>
  </si>
  <si>
    <t>No resampling, uniform grid</t>
  </si>
  <si>
    <t>No resampling, hammersley</t>
  </si>
  <si>
    <t>Ham init, c=1, k=0.5, d=4</t>
  </si>
  <si>
    <t>Adding up repeats</t>
  </si>
  <si>
    <t>Restricting loops</t>
  </si>
  <si>
    <t>Curvature, depth 4</t>
  </si>
  <si>
    <t>Curvature, depth 3</t>
  </si>
  <si>
    <t>Random Init</t>
  </si>
  <si>
    <t>Residual, 'recreating' Wu</t>
  </si>
  <si>
    <t>Ham Init (k=0.5)</t>
  </si>
  <si>
    <t>No resampling, Hammersley</t>
  </si>
  <si>
    <t>***</t>
  </si>
  <si>
    <t>****</t>
  </si>
  <si>
    <t>uxt, Ham init, c=1, k=0.5</t>
  </si>
  <si>
    <t>uxt, Ham init, c=1, k=1</t>
  </si>
  <si>
    <t>uxt, Random init, c=1, k=1</t>
  </si>
  <si>
    <t>Summary of which cases</t>
  </si>
  <si>
    <t>*****</t>
  </si>
  <si>
    <t>uxt, Ham init, c=1, k=0.5, d=4</t>
  </si>
  <si>
    <t>Damping c</t>
  </si>
  <si>
    <t>PDE &amp; Curvature k1c1</t>
  </si>
  <si>
    <t>PDE &amp; Curvature k05c1</t>
  </si>
  <si>
    <t>Obtaining RAD</t>
  </si>
  <si>
    <t>Loops</t>
  </si>
  <si>
    <t>uxt, Random init, c=1, k=0.5</t>
  </si>
  <si>
    <t>uxt, Ham init, c=5, k=1, d=3</t>
  </si>
  <si>
    <t>Linearly reducing c</t>
  </si>
  <si>
    <t>pde, k=1, c=1-0</t>
  </si>
  <si>
    <t>Uxt, k=0.5, c=1-0</t>
  </si>
  <si>
    <t>Res + Uxt</t>
  </si>
  <si>
    <t>pde-uxt</t>
  </si>
  <si>
    <t>Sequential: residual -&gt; uxt</t>
  </si>
  <si>
    <t>k1,k0.5, Ham</t>
  </si>
  <si>
    <t>Two methods</t>
  </si>
  <si>
    <t>Sequential methods</t>
  </si>
  <si>
    <t>Res (1,1) -&gt; uxt (0.5,1)</t>
  </si>
  <si>
    <t>50 Loops</t>
  </si>
  <si>
    <t>75 Loops</t>
  </si>
  <si>
    <t>30 Loops (15k + 60k)</t>
  </si>
  <si>
    <t>Damping hyp c - PDE</t>
  </si>
  <si>
    <t>Damping hyp c - Uxt</t>
  </si>
  <si>
    <t>linearly</t>
  </si>
  <si>
    <t>Curvature, Depth 4</t>
  </si>
  <si>
    <t>Wu</t>
  </si>
  <si>
    <t>Sequential: PDE, Curvature</t>
  </si>
  <si>
    <t>PDE, Damping c</t>
  </si>
  <si>
    <t>Curvature, Damping c</t>
  </si>
  <si>
    <t>Error Table</t>
  </si>
  <si>
    <t>40 Loops</t>
  </si>
  <si>
    <t>20 Loops</t>
  </si>
  <si>
    <t>dPDEdxt - 1,1</t>
  </si>
  <si>
    <t>dPDEdxt - 0.5,1</t>
  </si>
  <si>
    <t>k=1</t>
  </si>
  <si>
    <t>k=0.5</t>
  </si>
  <si>
    <t>d^2(PDE)/dxdt, 1,1</t>
  </si>
  <si>
    <t>d^2(PDE)/dxdt 0.5,1</t>
  </si>
  <si>
    <t>Dual: Res &amp; Uxt</t>
  </si>
  <si>
    <t>PDE+uxt(1,1)</t>
  </si>
  <si>
    <t>100 Loops</t>
  </si>
  <si>
    <t>Standard Deviation Table</t>
  </si>
  <si>
    <t>Dual Res+uxt</t>
  </si>
  <si>
    <t>Time taken Table</t>
  </si>
  <si>
    <t>ERROR</t>
  </si>
  <si>
    <t>STDEV</t>
  </si>
  <si>
    <t>TIME</t>
  </si>
  <si>
    <t>Reducing the number of points</t>
  </si>
  <si>
    <t>k, c study</t>
  </si>
  <si>
    <t>further work</t>
  </si>
  <si>
    <t>Remembering - Re-evaluating points after some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</si>
</sst>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2" xfId="0" applyBorder="1"/>
    <xf numFmtId="0" fontId="1" fillId="0" borderId="4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1" fillId="0" borderId="11" xfId="0" applyNumberFormat="1" applyFont="1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12" xfId="0" applyNumberFormat="1" applyBorder="1"/>
    <xf numFmtId="11" fontId="1" fillId="0" borderId="10" xfId="0" applyNumberFormat="1" applyFont="1" applyBorder="1"/>
    <xf numFmtId="11" fontId="0" fillId="0" borderId="3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2" fontId="0" fillId="0" borderId="0" xfId="0" applyNumberFormat="1"/>
    <xf numFmtId="2" fontId="1" fillId="0" borderId="11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1" xfId="0" applyFill="1" applyBorder="1"/>
    <xf numFmtId="2" fontId="0" fillId="0" borderId="11" xfId="0" applyNumberFormat="1" applyBorder="1"/>
    <xf numFmtId="11" fontId="0" fillId="0" borderId="11" xfId="0" applyNumberFormat="1" applyBorder="1"/>
    <xf numFmtId="11" fontId="0" fillId="0" borderId="10" xfId="0" applyNumberFormat="1" applyBorder="1"/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2" fontId="1" fillId="0" borderId="2" xfId="0" applyNumberFormat="1" applyFont="1" applyBorder="1"/>
    <xf numFmtId="11" fontId="1" fillId="0" borderId="2" xfId="0" applyNumberFormat="1" applyFont="1" applyBorder="1"/>
    <xf numFmtId="11" fontId="1" fillId="0" borderId="3" xfId="0" applyNumberFormat="1" applyFont="1" applyBorder="1"/>
    <xf numFmtId="0" fontId="0" fillId="0" borderId="11" xfId="0" applyBorder="1"/>
    <xf numFmtId="11" fontId="0" fillId="0" borderId="0" xfId="0" applyNumberFormat="1" applyFill="1"/>
    <xf numFmtId="11" fontId="0" fillId="0" borderId="0" xfId="0" applyNumberFormat="1" applyFill="1" applyBorder="1"/>
    <xf numFmtId="11" fontId="0" fillId="0" borderId="12" xfId="0" applyNumberFormat="1" applyFill="1" applyBorder="1"/>
    <xf numFmtId="10" fontId="0" fillId="0" borderId="8" xfId="0" applyNumberFormat="1" applyBorder="1"/>
    <xf numFmtId="0" fontId="1" fillId="0" borderId="15" xfId="0" applyFont="1" applyBorder="1"/>
    <xf numFmtId="0" fontId="0" fillId="0" borderId="14" xfId="0" applyFill="1" applyBorder="1"/>
    <xf numFmtId="11" fontId="0" fillId="0" borderId="2" xfId="0" applyNumberFormat="1" applyFill="1" applyBorder="1"/>
    <xf numFmtId="0" fontId="0" fillId="0" borderId="0" xfId="0" quotePrefix="1"/>
    <xf numFmtId="0" fontId="0" fillId="2" borderId="0" xfId="0" applyFill="1"/>
    <xf numFmtId="0" fontId="0" fillId="0" borderId="9" xfId="0" applyFill="1" applyBorder="1"/>
    <xf numFmtId="0" fontId="1" fillId="0" borderId="7" xfId="0" applyFont="1" applyBorder="1"/>
    <xf numFmtId="0" fontId="0" fillId="0" borderId="5" xfId="0" applyFill="1" applyBorder="1"/>
    <xf numFmtId="0" fontId="0" fillId="0" borderId="10" xfId="0" applyBorder="1"/>
    <xf numFmtId="0" fontId="0" fillId="0" borderId="9" xfId="0" applyBorder="1"/>
    <xf numFmtId="11" fontId="1" fillId="0" borderId="10" xfId="0" applyNumberFormat="1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11" fontId="1" fillId="0" borderId="11" xfId="0" applyNumberFormat="1" applyFont="1" applyBorder="1" applyAlignment="1">
      <alignment wrapText="1"/>
    </xf>
    <xf numFmtId="0" fontId="0" fillId="0" borderId="4" xfId="0" applyBorder="1"/>
    <xf numFmtId="11" fontId="0" fillId="3" borderId="0" xfId="0" applyNumberFormat="1" applyFill="1" applyBorder="1"/>
    <xf numFmtId="11" fontId="0" fillId="0" borderId="1" xfId="0" applyNumberFormat="1" applyFill="1" applyBorder="1"/>
    <xf numFmtId="11" fontId="0" fillId="4" borderId="1" xfId="0" applyNumberFormat="1" applyFill="1" applyBorder="1"/>
    <xf numFmtId="11" fontId="0" fillId="3" borderId="2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0" xfId="0" applyNumberFormat="1"/>
    <xf numFmtId="0" fontId="0" fillId="0" borderId="4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1" xfId="0" applyFill="1" applyBorder="1"/>
    <xf numFmtId="2" fontId="0" fillId="5" borderId="0" xfId="0" applyNumberFormat="1" applyFill="1" applyBorder="1"/>
    <xf numFmtId="11" fontId="0" fillId="5" borderId="0" xfId="0" applyNumberFormat="1" applyFill="1" applyBorder="1"/>
    <xf numFmtId="11" fontId="0" fillId="5" borderId="1" xfId="0" applyNumberFormat="1" applyFill="1" applyBorder="1"/>
    <xf numFmtId="0" fontId="0" fillId="5" borderId="0" xfId="0" applyFill="1"/>
    <xf numFmtId="2" fontId="0" fillId="5" borderId="0" xfId="0" applyNumberFormat="1" applyFill="1"/>
    <xf numFmtId="164" fontId="0" fillId="5" borderId="0" xfId="0" applyNumberFormat="1" applyFill="1"/>
    <xf numFmtId="164" fontId="0" fillId="5" borderId="0" xfId="0" applyNumberFormat="1" applyFill="1" applyBorder="1"/>
    <xf numFmtId="164" fontId="0" fillId="5" borderId="1" xfId="0" applyNumberFormat="1" applyFill="1" applyBorder="1"/>
    <xf numFmtId="0" fontId="0" fillId="5" borderId="13" xfId="0" applyFill="1" applyBorder="1"/>
    <xf numFmtId="0" fontId="0" fillId="5" borderId="14" xfId="0" applyFill="1" applyBorder="1"/>
    <xf numFmtId="11" fontId="0" fillId="5" borderId="0" xfId="0" applyNumberFormat="1" applyFill="1"/>
    <xf numFmtId="11" fontId="0" fillId="0" borderId="12" xfId="0" applyNumberFormat="1" applyBorder="1" applyAlignment="1">
      <alignment horizontal="center"/>
    </xf>
    <xf numFmtId="165" fontId="0" fillId="0" borderId="0" xfId="0" applyNumberFormat="1" applyFill="1" applyBorder="1"/>
    <xf numFmtId="11" fontId="0" fillId="0" borderId="6" xfId="0" applyNumberFormat="1" applyFill="1" applyBorder="1"/>
    <xf numFmtId="11" fontId="0" fillId="0" borderId="7" xfId="0" applyNumberFormat="1" applyFill="1" applyBorder="1"/>
    <xf numFmtId="165" fontId="0" fillId="0" borderId="12" xfId="0" applyNumberFormat="1" applyFill="1" applyBorder="1"/>
    <xf numFmtId="11" fontId="0" fillId="0" borderId="5" xfId="0" applyNumberFormat="1" applyFill="1" applyBorder="1"/>
    <xf numFmtId="165" fontId="0" fillId="0" borderId="2" xfId="0" applyNumberFormat="1" applyFill="1" applyBorder="1"/>
    <xf numFmtId="165" fontId="0" fillId="0" borderId="0" xfId="0" applyNumberFormat="1"/>
    <xf numFmtId="165" fontId="0" fillId="3" borderId="0" xfId="0" applyNumberFormat="1" applyFill="1" applyBorder="1"/>
    <xf numFmtId="11" fontId="0" fillId="0" borderId="3" xfId="0" applyNumberFormat="1" applyFill="1" applyBorder="1"/>
    <xf numFmtId="11" fontId="0" fillId="0" borderId="8" xfId="0" applyNumberFormat="1" applyFill="1" applyBorder="1"/>
    <xf numFmtId="0" fontId="0" fillId="5" borderId="7" xfId="0" applyFill="1" applyBorder="1"/>
    <xf numFmtId="0" fontId="0" fillId="0" borderId="15" xfId="0" applyFill="1" applyBorder="1"/>
    <xf numFmtId="164" fontId="0" fillId="0" borderId="0" xfId="0" applyNumberFormat="1" applyFill="1" applyBorder="1"/>
    <xf numFmtId="2" fontId="0" fillId="0" borderId="6" xfId="0" applyNumberFormat="1" applyFill="1" applyBorder="1"/>
    <xf numFmtId="11" fontId="0" fillId="0" borderId="7" xfId="0" applyNumberFormat="1" applyBorder="1"/>
    <xf numFmtId="164" fontId="0" fillId="0" borderId="1" xfId="0" applyNumberFormat="1" applyFill="1" applyBorder="1"/>
    <xf numFmtId="0" fontId="0" fillId="5" borderId="4" xfId="0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11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5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Summary!$I$23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Summary!$J$23:$O$23</c:f>
              <c:numCache>
                <c:formatCode>0.00E+00</c:formatCode>
                <c:ptCount val="6"/>
                <c:pt idx="0">
                  <c:v>8.5667668351096279E-4</c:v>
                </c:pt>
                <c:pt idx="1">
                  <c:v>9.4480227414658392E-4</c:v>
                </c:pt>
                <c:pt idx="2" formatCode="0.000E+00">
                  <c:v>6.0480093642154746E-4</c:v>
                </c:pt>
                <c:pt idx="3">
                  <c:v>6.1044903107726793E-4</c:v>
                </c:pt>
                <c:pt idx="4">
                  <c:v>9.0771391922615059E-4</c:v>
                </c:pt>
                <c:pt idx="5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F-455D-BF6B-9E4373C46C71}"/>
            </c:ext>
          </c:extLst>
        </c:ser>
        <c:ser>
          <c:idx val="5"/>
          <c:order val="2"/>
          <c:tx>
            <c:strRef>
              <c:f>Summary!$I$27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Summary!$J$27:$O$27</c:f>
              <c:numCache>
                <c:formatCode>0.00E+00</c:formatCode>
                <c:ptCount val="6"/>
                <c:pt idx="0">
                  <c:v>1.0731943763652566E-3</c:v>
                </c:pt>
                <c:pt idx="1">
                  <c:v>8.7625435231766596E-4</c:v>
                </c:pt>
                <c:pt idx="2" formatCode="0.000E+00">
                  <c:v>7.7163229061607283E-4</c:v>
                </c:pt>
                <c:pt idx="3">
                  <c:v>6.559738775014784E-4</c:v>
                </c:pt>
                <c:pt idx="4">
                  <c:v>5.4824290681767629E-4</c:v>
                </c:pt>
                <c:pt idx="5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EF-455D-BF6B-9E4373C46C71}"/>
            </c:ext>
          </c:extLst>
        </c:ser>
        <c:ser>
          <c:idx val="2"/>
          <c:order val="3"/>
          <c:tx>
            <c:strRef>
              <c:f>Summary!$I$24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Summary!$J$24:$O$24</c:f>
              <c:numCache>
                <c:formatCode>0.00E+00</c:formatCode>
                <c:ptCount val="6"/>
                <c:pt idx="0">
                  <c:v>3.7965908612129927E-3</c:v>
                </c:pt>
                <c:pt idx="1">
                  <c:v>5.3672756771427164E-3</c:v>
                </c:pt>
                <c:pt idx="2" formatCode="0.000E+00">
                  <c:v>7.1193674886771278E-4</c:v>
                </c:pt>
                <c:pt idx="3">
                  <c:v>2.1779507279804629E-3</c:v>
                </c:pt>
                <c:pt idx="4">
                  <c:v>6.4219025580385522E-3</c:v>
                </c:pt>
                <c:pt idx="5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F-455D-BF6B-9E4373C46C71}"/>
            </c:ext>
          </c:extLst>
        </c:ser>
        <c:ser>
          <c:idx val="4"/>
          <c:order val="4"/>
          <c:tx>
            <c:strRef>
              <c:f>Summary!$I$26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Summary!$J$26:$O$26</c:f>
              <c:numCache>
                <c:formatCode>0.00E+00</c:formatCode>
                <c:ptCount val="6"/>
                <c:pt idx="0">
                  <c:v>1.1778839428150025E-3</c:v>
                </c:pt>
                <c:pt idx="1">
                  <c:v>8.7540114042080686E-4</c:v>
                </c:pt>
                <c:pt idx="2" formatCode="0.000E+00">
                  <c:v>7.2517764569016716E-4</c:v>
                </c:pt>
                <c:pt idx="3">
                  <c:v>7.1870612301729855E-4</c:v>
                </c:pt>
                <c:pt idx="4">
                  <c:v>5.536225367783552E-4</c:v>
                </c:pt>
                <c:pt idx="5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F-455D-BF6B-9E4373C46C71}"/>
            </c:ext>
          </c:extLst>
        </c:ser>
        <c:ser>
          <c:idx val="3"/>
          <c:order val="5"/>
          <c:tx>
            <c:strRef>
              <c:f>Summary!$I$25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Summary!$J$25:$O$25</c:f>
              <c:numCache>
                <c:formatCode>0.00E+00</c:formatCode>
                <c:ptCount val="6"/>
                <c:pt idx="0">
                  <c:v>1.0615147888803126E-3</c:v>
                </c:pt>
                <c:pt idx="1">
                  <c:v>7.3915790560598544E-4</c:v>
                </c:pt>
                <c:pt idx="2" formatCode="0.000E+00">
                  <c:v>6.1132980030005623E-4</c:v>
                </c:pt>
                <c:pt idx="3">
                  <c:v>6.3140260721857076E-4</c:v>
                </c:pt>
                <c:pt idx="4">
                  <c:v>5.0895493454157427E-4</c:v>
                </c:pt>
                <c:pt idx="5">
                  <c:v>5.0099815032387217E-4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EF-455D-BF6B-9E4373C46C71}"/>
            </c:ext>
          </c:extLst>
        </c:ser>
        <c:ser>
          <c:idx val="6"/>
          <c:order val="6"/>
          <c:tx>
            <c:strRef>
              <c:f>Summary!$I$28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Summary!$J$28:$O$28</c:f>
              <c:numCache>
                <c:formatCode>0.00E+00</c:formatCode>
                <c:ptCount val="6"/>
                <c:pt idx="0">
                  <c:v>1.1887469954588049E-3</c:v>
                </c:pt>
                <c:pt idx="1">
                  <c:v>9.3585580976518067E-4</c:v>
                </c:pt>
                <c:pt idx="2">
                  <c:v>9.8608826481326852E-4</c:v>
                </c:pt>
                <c:pt idx="3">
                  <c:v>7.1214832318866226E-4</c:v>
                </c:pt>
                <c:pt idx="4">
                  <c:v>8.5970391777880799E-4</c:v>
                </c:pt>
                <c:pt idx="5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EF-455D-BF6B-9E4373C46C71}"/>
            </c:ext>
          </c:extLst>
        </c:ser>
        <c:ser>
          <c:idx val="7"/>
          <c:order val="7"/>
          <c:tx>
            <c:strRef>
              <c:f>Summary!$I$29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Summary!$J$29:$O$29</c:f>
              <c:numCache>
                <c:formatCode>0.00E+00</c:formatCode>
                <c:ptCount val="6"/>
                <c:pt idx="0">
                  <c:v>6.5585048283764132E-4</c:v>
                </c:pt>
                <c:pt idx="1">
                  <c:v>5.8027702483174281E-4</c:v>
                </c:pt>
                <c:pt idx="2" formatCode="0.000E+00">
                  <c:v>4.6774181848728709E-4</c:v>
                </c:pt>
                <c:pt idx="3">
                  <c:v>4.5463796640383606E-4</c:v>
                </c:pt>
                <c:pt idx="4">
                  <c:v>3.5238005082323935E-4</c:v>
                </c:pt>
                <c:pt idx="5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EF-455D-BF6B-9E4373C46C71}"/>
            </c:ext>
          </c:extLst>
        </c:ser>
        <c:ser>
          <c:idx val="8"/>
          <c:order val="8"/>
          <c:tx>
            <c:strRef>
              <c:f>Summary!$I$30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Summary!$J$30:$O$30</c:f>
              <c:numCache>
                <c:formatCode>0.00E+00</c:formatCode>
                <c:ptCount val="6"/>
                <c:pt idx="0">
                  <c:v>8.9725304090880345E-4</c:v>
                </c:pt>
                <c:pt idx="1">
                  <c:v>8.3917350825916687E-4</c:v>
                </c:pt>
                <c:pt idx="2">
                  <c:v>6.3159224594648068E-4</c:v>
                </c:pt>
                <c:pt idx="3">
                  <c:v>5.4985433734484586E-4</c:v>
                </c:pt>
                <c:pt idx="4">
                  <c:v>4.9661231459146302E-4</c:v>
                </c:pt>
                <c:pt idx="5">
                  <c:v>4.8362649807386272E-4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EF-455D-BF6B-9E4373C4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Summary!$J$21:$O$21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Summary!$J$22:$O$22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4EF-455D-BF6B-9E4373C46C71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  <c:max val="1.0000000000000002E-2"/>
          <c:min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Summary!$Q$23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Summary!$R$23:$W$23</c:f>
              <c:numCache>
                <c:formatCode>0.00E+00</c:formatCode>
                <c:ptCount val="6"/>
                <c:pt idx="0">
                  <c:v>3.4944918866642644E-4</c:v>
                </c:pt>
                <c:pt idx="1">
                  <c:v>6.0121606870400354E-4</c:v>
                </c:pt>
                <c:pt idx="2" formatCode="0.000E+00">
                  <c:v>2.2564967775666564E-4</c:v>
                </c:pt>
                <c:pt idx="3">
                  <c:v>3.2581148646597212E-4</c:v>
                </c:pt>
                <c:pt idx="4">
                  <c:v>1.9648041266645349E-3</c:v>
                </c:pt>
                <c:pt idx="5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6-4CCC-9AB3-3AEA3F95FCF6}"/>
            </c:ext>
          </c:extLst>
        </c:ser>
        <c:ser>
          <c:idx val="2"/>
          <c:order val="2"/>
          <c:tx>
            <c:strRef>
              <c:f>Summary!$Q$24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Summary!$R$24:$W$24</c:f>
              <c:numCache>
                <c:formatCode>0.00E+00</c:formatCode>
                <c:ptCount val="6"/>
                <c:pt idx="0">
                  <c:v>1.833697568032246E-2</c:v>
                </c:pt>
                <c:pt idx="1">
                  <c:v>3.0846288992006372E-2</c:v>
                </c:pt>
                <c:pt idx="2" formatCode="0.000E+00">
                  <c:v>2.8040200083282672E-4</c:v>
                </c:pt>
                <c:pt idx="3">
                  <c:v>9.5817494854836E-3</c:v>
                </c:pt>
                <c:pt idx="4">
                  <c:v>3.1909504428447616E-2</c:v>
                </c:pt>
                <c:pt idx="5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6-4CCC-9AB3-3AEA3F95FCF6}"/>
            </c:ext>
          </c:extLst>
        </c:ser>
        <c:ser>
          <c:idx val="3"/>
          <c:order val="3"/>
          <c:tx>
            <c:strRef>
              <c:f>Summary!$Q$25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Summary!$R$25:$W$25</c:f>
              <c:numCache>
                <c:formatCode>0.00E+00</c:formatCode>
                <c:ptCount val="6"/>
                <c:pt idx="0">
                  <c:v>5.5855365242634932E-4</c:v>
                </c:pt>
                <c:pt idx="1">
                  <c:v>3.8437323687769322E-4</c:v>
                </c:pt>
                <c:pt idx="2" formatCode="0.000E+00">
                  <c:v>2.883531750607583E-4</c:v>
                </c:pt>
                <c:pt idx="3">
                  <c:v>2.9817532042598763E-4</c:v>
                </c:pt>
                <c:pt idx="4">
                  <c:v>2.6598058858238658E-4</c:v>
                </c:pt>
                <c:pt idx="5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6-4CCC-9AB3-3AEA3F95FCF6}"/>
            </c:ext>
          </c:extLst>
        </c:ser>
        <c:ser>
          <c:idx val="4"/>
          <c:order val="4"/>
          <c:tx>
            <c:strRef>
              <c:f>Summary!$Q$26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Summary!$R$26:$W$26</c:f>
              <c:numCache>
                <c:formatCode>0.00E+00</c:formatCode>
                <c:ptCount val="6"/>
                <c:pt idx="0">
                  <c:v>6.7391152714480547E-4</c:v>
                </c:pt>
                <c:pt idx="1">
                  <c:v>4.8082574784065533E-4</c:v>
                </c:pt>
                <c:pt idx="2" formatCode="0.000E+00">
                  <c:v>3.5441316396503186E-4</c:v>
                </c:pt>
                <c:pt idx="3">
                  <c:v>4.180268622669577E-4</c:v>
                </c:pt>
                <c:pt idx="4">
                  <c:v>2.4928907295266711E-4</c:v>
                </c:pt>
                <c:pt idx="5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4CCC-9AB3-3AEA3F95FCF6}"/>
            </c:ext>
          </c:extLst>
        </c:ser>
        <c:ser>
          <c:idx val="5"/>
          <c:order val="5"/>
          <c:tx>
            <c:strRef>
              <c:f>Summary!$Q$27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Summary!$R$27:$W$27</c:f>
              <c:numCache>
                <c:formatCode>0.00E+00</c:formatCode>
                <c:ptCount val="6"/>
                <c:pt idx="0">
                  <c:v>5.7262251212841179E-4</c:v>
                </c:pt>
                <c:pt idx="1">
                  <c:v>4.0211255650059684E-4</c:v>
                </c:pt>
                <c:pt idx="2" formatCode="0.000E+00">
                  <c:v>3.2171310306231617E-4</c:v>
                </c:pt>
                <c:pt idx="3">
                  <c:v>2.5934649991930428E-4</c:v>
                </c:pt>
                <c:pt idx="4">
                  <c:v>2.5145479758371069E-4</c:v>
                </c:pt>
                <c:pt idx="5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6-4CCC-9AB3-3AEA3F95FCF6}"/>
            </c:ext>
          </c:extLst>
        </c:ser>
        <c:ser>
          <c:idx val="6"/>
          <c:order val="6"/>
          <c:tx>
            <c:strRef>
              <c:f>Summary!$Q$28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Summary!$R$28:$W$28</c:f>
              <c:numCache>
                <c:formatCode>0.000%</c:formatCode>
                <c:ptCount val="6"/>
                <c:pt idx="0" formatCode="0.00E+00">
                  <c:v>4.1010148933989088E-4</c:v>
                </c:pt>
                <c:pt idx="1">
                  <c:v>2.924340164122863E-4</c:v>
                </c:pt>
                <c:pt idx="2">
                  <c:v>3.5254146032327017E-4</c:v>
                </c:pt>
                <c:pt idx="3">
                  <c:v>2.0708757795324687E-4</c:v>
                </c:pt>
                <c:pt idx="4" formatCode="0.00E+00">
                  <c:v>1.4495988867764629E-3</c:v>
                </c:pt>
                <c:pt idx="5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6-4CCC-9AB3-3AEA3F95FCF6}"/>
            </c:ext>
          </c:extLst>
        </c:ser>
        <c:ser>
          <c:idx val="7"/>
          <c:order val="7"/>
          <c:tx>
            <c:strRef>
              <c:f>Summary!$Q$29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Summary!$R$29:$W$29</c:f>
              <c:numCache>
                <c:formatCode>0.000%</c:formatCode>
                <c:ptCount val="6"/>
                <c:pt idx="0" formatCode="0.00E+00">
                  <c:v>2.4311694506121251E-4</c:v>
                </c:pt>
                <c:pt idx="1">
                  <c:v>1.7983474244238117E-4</c:v>
                </c:pt>
                <c:pt idx="2" formatCode="0.000E+00">
                  <c:v>1.5851590509252848E-4</c:v>
                </c:pt>
                <c:pt idx="3">
                  <c:v>1.8397929008717449E-4</c:v>
                </c:pt>
                <c:pt idx="4" formatCode="0.00E+00">
                  <c:v>9.3091584430161214E-5</c:v>
                </c:pt>
                <c:pt idx="5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6-4CCC-9AB3-3AEA3F95FCF6}"/>
            </c:ext>
          </c:extLst>
        </c:ser>
        <c:ser>
          <c:idx val="8"/>
          <c:order val="8"/>
          <c:tx>
            <c:strRef>
              <c:f>Summary!$Q$30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Summary!$R$30:$W$30</c:f>
              <c:numCache>
                <c:formatCode>0.00E+00</c:formatCode>
                <c:ptCount val="6"/>
                <c:pt idx="0">
                  <c:v>3.4563322242221555E-4</c:v>
                </c:pt>
                <c:pt idx="1">
                  <c:v>3.5328863594137025E-4</c:v>
                </c:pt>
                <c:pt idx="2">
                  <c:v>2.0991569462949945E-4</c:v>
                </c:pt>
                <c:pt idx="3">
                  <c:v>1.8594935223250245E-4</c:v>
                </c:pt>
                <c:pt idx="4">
                  <c:v>1.8310649230282391E-4</c:v>
                </c:pt>
                <c:pt idx="5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6-4CCC-9AB3-3AEA3F95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Summary!$Q$22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Summary!$R$21:$W$21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Summary!$R$22:$W$22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56-4CCC-9AB3-3AEA3F95FCF6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Summary!$Y$23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Summary!$Z$23:$AE$23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E-4511-B811-352253F6BE14}"/>
            </c:ext>
          </c:extLst>
        </c:ser>
        <c:ser>
          <c:idx val="2"/>
          <c:order val="2"/>
          <c:tx>
            <c:strRef>
              <c:f>Summary!$Y$24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Summary!$Z$24:$AE$24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E-4511-B811-352253F6BE14}"/>
            </c:ext>
          </c:extLst>
        </c:ser>
        <c:ser>
          <c:idx val="3"/>
          <c:order val="3"/>
          <c:tx>
            <c:strRef>
              <c:f>Summary!$Y$25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Summary!$Z$25:$AE$25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E-4511-B811-352253F6BE14}"/>
            </c:ext>
          </c:extLst>
        </c:ser>
        <c:ser>
          <c:idx val="4"/>
          <c:order val="4"/>
          <c:tx>
            <c:strRef>
              <c:f>Summary!$Y$26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Summary!$Z$26:$AE$26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E-4511-B811-352253F6BE14}"/>
            </c:ext>
          </c:extLst>
        </c:ser>
        <c:ser>
          <c:idx val="5"/>
          <c:order val="5"/>
          <c:tx>
            <c:strRef>
              <c:f>Summary!$Y$27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Summary!$Z$27:$AE$27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8E-4511-B811-352253F6BE14}"/>
            </c:ext>
          </c:extLst>
        </c:ser>
        <c:ser>
          <c:idx val="6"/>
          <c:order val="6"/>
          <c:tx>
            <c:strRef>
              <c:f>Summary!$Y$28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Summary!$Z$28:$AE$28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8E-4511-B811-352253F6BE14}"/>
            </c:ext>
          </c:extLst>
        </c:ser>
        <c:ser>
          <c:idx val="7"/>
          <c:order val="7"/>
          <c:tx>
            <c:strRef>
              <c:f>Summary!$Y$29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Summary!$Z$29:$AE$29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8E-4511-B811-352253F6BE14}"/>
            </c:ext>
          </c:extLst>
        </c:ser>
        <c:ser>
          <c:idx val="8"/>
          <c:order val="8"/>
          <c:tx>
            <c:strRef>
              <c:f>Summary!$Y$30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Summary!$Z$30:$AE$30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8E-4511-B811-352253F6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Summary!$Y$22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Summary!$Z$21:$AE$21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Summary!$Z$22:$AE$22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68E-4511-B811-352253F6BE14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31</xdr:row>
      <xdr:rowOff>0</xdr:rowOff>
    </xdr:from>
    <xdr:to>
      <xdr:col>15</xdr:col>
      <xdr:colOff>552450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76201</xdr:colOff>
      <xdr:row>32</xdr:row>
      <xdr:rowOff>9525</xdr:rowOff>
    </xdr:from>
    <xdr:to>
      <xdr:col>23</xdr:col>
      <xdr:colOff>295276</xdr:colOff>
      <xdr:row>46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28222</xdr:colOff>
      <xdr:row>31</xdr:row>
      <xdr:rowOff>173920</xdr:rowOff>
    </xdr:from>
    <xdr:to>
      <xdr:col>30</xdr:col>
      <xdr:colOff>537455</xdr:colOff>
      <xdr:row>46</xdr:row>
      <xdr:rowOff>56092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abSelected="1" topLeftCell="I31" zoomScale="108" zoomScaleNormal="100" workbookViewId="0">
      <selection activeCell="X56" sqref="X56"/>
    </sheetView>
  </sheetViews>
  <sheetFormatPr defaultRowHeight="15" x14ac:dyDescent="0.25"/>
  <cols>
    <col min="1" max="1" width="18.7109375" bestFit="1" customWidth="1"/>
    <col min="2" max="2" width="27.28515625" customWidth="1"/>
    <col min="4" max="4" width="9.140625" style="27"/>
    <col min="5" max="5" width="18.140625" style="2" bestFit="1" customWidth="1"/>
    <col min="6" max="6" width="18.85546875" style="2" bestFit="1" customWidth="1"/>
    <col min="7" max="7" width="17.5703125" style="57" bestFit="1" customWidth="1"/>
    <col min="8" max="8" width="29.85546875" bestFit="1" customWidth="1"/>
    <col min="9" max="9" width="24" customWidth="1"/>
    <col min="10" max="16" width="9.85546875" customWidth="1"/>
    <col min="17" max="17" width="18.42578125" style="2" customWidth="1"/>
    <col min="18" max="20" width="9.85546875" customWidth="1"/>
    <col min="21" max="21" width="9.85546875" style="2" customWidth="1"/>
    <col min="22" max="23" width="9.85546875" customWidth="1"/>
    <col min="24" max="24" width="5.140625" bestFit="1" customWidth="1"/>
    <col min="25" max="25" width="25.140625" style="2" bestFit="1" customWidth="1"/>
    <col min="26" max="28" width="11.7109375" customWidth="1"/>
    <col min="29" max="29" width="11.7109375" style="2" customWidth="1"/>
    <col min="30" max="31" width="11.7109375" customWidth="1"/>
    <col min="34" max="34" width="13.42578125" bestFit="1" customWidth="1"/>
    <col min="35" max="35" width="24.5703125" bestFit="1" customWidth="1"/>
  </cols>
  <sheetData>
    <row r="1" spans="1:35" x14ac:dyDescent="0.25">
      <c r="H1" s="1" t="s">
        <v>47</v>
      </c>
      <c r="K1" s="112" t="s">
        <v>92</v>
      </c>
      <c r="L1" s="113"/>
      <c r="M1" s="113"/>
      <c r="N1" s="114"/>
      <c r="O1" s="112" t="s">
        <v>81</v>
      </c>
      <c r="P1" s="113"/>
      <c r="Q1" s="113"/>
      <c r="R1" s="114"/>
      <c r="S1" s="112" t="s">
        <v>91</v>
      </c>
      <c r="T1" s="113"/>
      <c r="U1" s="113"/>
      <c r="V1" s="114"/>
      <c r="W1" s="111" t="s">
        <v>79</v>
      </c>
      <c r="X1" s="111"/>
      <c r="Y1" s="111"/>
      <c r="Z1" s="111"/>
      <c r="AA1" s="64" t="s">
        <v>80</v>
      </c>
      <c r="AB1" s="65"/>
      <c r="AC1" s="91"/>
      <c r="AD1" s="66"/>
      <c r="AE1" s="64" t="s">
        <v>101</v>
      </c>
      <c r="AF1" s="65"/>
      <c r="AG1" s="91"/>
      <c r="AH1" s="66"/>
    </row>
    <row r="2" spans="1:35" ht="30" x14ac:dyDescent="0.25">
      <c r="A2" s="1" t="s">
        <v>9</v>
      </c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9" t="s">
        <v>38</v>
      </c>
      <c r="T2" s="28" t="s">
        <v>1</v>
      </c>
      <c r="U2" s="19" t="s">
        <v>2</v>
      </c>
      <c r="V2" s="67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3" t="s">
        <v>3</v>
      </c>
      <c r="AE2" s="9" t="s">
        <v>38</v>
      </c>
      <c r="AF2" s="28" t="s">
        <v>1</v>
      </c>
      <c r="AG2" s="19" t="s">
        <v>2</v>
      </c>
      <c r="AH2" s="63" t="s">
        <v>3</v>
      </c>
      <c r="AI2" s="7" t="s">
        <v>7</v>
      </c>
    </row>
    <row r="3" spans="1:35" x14ac:dyDescent="0.25"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I3" s="77" t="s">
        <v>48</v>
      </c>
      <c r="J3" s="78" t="s">
        <v>52</v>
      </c>
      <c r="K3" s="77"/>
      <c r="L3" s="80"/>
      <c r="M3" s="78"/>
      <c r="N3" s="79"/>
      <c r="O3" s="77">
        <v>50</v>
      </c>
      <c r="P3" s="80">
        <v>2.2971474848641273</v>
      </c>
      <c r="Q3" s="81">
        <v>3.0637534254018849E-2</v>
      </c>
      <c r="R3" s="82">
        <v>9.9699000205488886E-2</v>
      </c>
      <c r="S3" s="83"/>
      <c r="T3" s="84"/>
      <c r="U3" s="90"/>
      <c r="V3" s="83"/>
      <c r="W3" s="77">
        <v>50</v>
      </c>
      <c r="X3" s="80">
        <v>4.0265464218907754</v>
      </c>
      <c r="Y3" s="81">
        <v>1.2946342918259546E-2</v>
      </c>
      <c r="Z3" s="82">
        <v>4.2846792135832187E-2</v>
      </c>
      <c r="AA3" s="78">
        <v>50</v>
      </c>
      <c r="AB3" s="80">
        <v>6.1771315844575421</v>
      </c>
      <c r="AC3" s="81">
        <v>1.9994128547158037E-3</v>
      </c>
      <c r="AD3" s="82">
        <v>4.3962392939158471E-3</v>
      </c>
      <c r="AE3" s="83">
        <v>60</v>
      </c>
      <c r="AF3" s="83">
        <v>9.152299398574554</v>
      </c>
      <c r="AG3" s="83">
        <v>1.8737887100546075E-3</v>
      </c>
      <c r="AH3" s="83">
        <v>5.3798233398483428E-3</v>
      </c>
      <c r="AI3" s="77" t="s">
        <v>48</v>
      </c>
    </row>
    <row r="4" spans="1:35" x14ac:dyDescent="0.25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I4" s="3" t="s">
        <v>49</v>
      </c>
      <c r="J4" s="13" t="s">
        <v>52</v>
      </c>
      <c r="K4" s="3"/>
      <c r="L4" s="30">
        <v>1.3808260518431659</v>
      </c>
      <c r="M4" s="21">
        <v>8.5667668351096279E-4</v>
      </c>
      <c r="N4" s="25">
        <v>3.4944918866642644E-4</v>
      </c>
      <c r="O4" s="3">
        <v>50</v>
      </c>
      <c r="P4" s="30">
        <v>1.9146711685260129</v>
      </c>
      <c r="Q4" s="21">
        <v>9.4480227414658392E-4</v>
      </c>
      <c r="R4" s="25">
        <v>6.0121606870400354E-4</v>
      </c>
      <c r="T4" s="27">
        <v>2.5417499864445787</v>
      </c>
      <c r="U4" s="2">
        <v>6.0480093642154746E-4</v>
      </c>
      <c r="V4" s="75">
        <v>2.2564967775666564E-4</v>
      </c>
      <c r="W4" s="3">
        <v>50</v>
      </c>
      <c r="X4" s="30">
        <v>2.9686816143843746</v>
      </c>
      <c r="Y4" s="50">
        <v>6.1044903107726793E-4</v>
      </c>
      <c r="Z4" s="25">
        <v>3.2581148646597212E-4</v>
      </c>
      <c r="AA4" s="13">
        <v>50</v>
      </c>
      <c r="AB4" s="30">
        <v>3.9152224630117276</v>
      </c>
      <c r="AC4" s="21">
        <v>9.0771391922615059E-4</v>
      </c>
      <c r="AD4" s="25">
        <v>1.9648041266645349E-3</v>
      </c>
      <c r="AE4">
        <v>70</v>
      </c>
      <c r="AF4">
        <v>6.7045363062052399</v>
      </c>
      <c r="AG4">
        <v>5.3920651388314727E-4</v>
      </c>
      <c r="AH4">
        <v>3.6258165586535845E-4</v>
      </c>
      <c r="AI4" s="3" t="s">
        <v>49</v>
      </c>
    </row>
    <row r="5" spans="1:35" x14ac:dyDescent="0.25"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I5" s="77" t="s">
        <v>51</v>
      </c>
      <c r="J5" s="78" t="s">
        <v>50</v>
      </c>
      <c r="K5" s="77"/>
      <c r="L5" s="80">
        <v>1.3973560613287812</v>
      </c>
      <c r="M5" s="81">
        <v>3.7965908612129927E-3</v>
      </c>
      <c r="N5" s="82">
        <v>1.833697568032246E-2</v>
      </c>
      <c r="O5" s="77">
        <v>50</v>
      </c>
      <c r="P5" s="80">
        <v>1.7361096785717534</v>
      </c>
      <c r="Q5" s="81">
        <v>5.3672756771427164E-3</v>
      </c>
      <c r="R5" s="82">
        <v>3.0846288992006372E-2</v>
      </c>
      <c r="S5" s="83"/>
      <c r="T5" s="84">
        <v>2.4741769304222525</v>
      </c>
      <c r="U5" s="90">
        <v>7.1193674886771278E-4</v>
      </c>
      <c r="V5" s="85">
        <v>2.8040200083282672E-4</v>
      </c>
      <c r="W5" s="77">
        <v>50</v>
      </c>
      <c r="X5" s="80">
        <v>2.9414315363208323</v>
      </c>
      <c r="Y5" s="81">
        <v>2.1779507279804629E-3</v>
      </c>
      <c r="Z5" s="82">
        <v>9.5817494854836E-3</v>
      </c>
      <c r="AA5" s="78">
        <v>50</v>
      </c>
      <c r="AB5" s="80">
        <v>4.6397377501712782</v>
      </c>
      <c r="AC5" s="81">
        <v>6.4219025580385522E-3</v>
      </c>
      <c r="AD5" s="82">
        <v>3.1909504428447616E-2</v>
      </c>
      <c r="AE5" s="83">
        <v>60</v>
      </c>
      <c r="AF5" s="83">
        <v>6.6425910523103218</v>
      </c>
      <c r="AG5" s="83">
        <v>6.1214989102953573E-4</v>
      </c>
      <c r="AH5" s="83">
        <v>7.1619961553775894E-4</v>
      </c>
      <c r="AI5" s="77" t="s">
        <v>51</v>
      </c>
    </row>
    <row r="6" spans="1:35" x14ac:dyDescent="0.25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I6" s="3" t="s">
        <v>74</v>
      </c>
      <c r="J6" s="13" t="s">
        <v>75</v>
      </c>
      <c r="K6" s="3"/>
      <c r="L6" s="30">
        <v>1.4378951426982873</v>
      </c>
      <c r="M6" s="21">
        <v>1.0615147888803126E-3</v>
      </c>
      <c r="N6" s="25">
        <v>5.5855365242634932E-4</v>
      </c>
      <c r="O6" s="3">
        <v>50</v>
      </c>
      <c r="P6" s="30">
        <v>1.8557835976812569</v>
      </c>
      <c r="Q6" s="21">
        <v>7.3915790560598544E-4</v>
      </c>
      <c r="R6" s="25">
        <v>3.8437323687769322E-4</v>
      </c>
      <c r="T6" s="27">
        <v>2.5618921435885951</v>
      </c>
      <c r="U6" s="2">
        <v>6.1132980030005623E-4</v>
      </c>
      <c r="V6" s="75">
        <v>2.883531750607583E-4</v>
      </c>
      <c r="W6" s="3">
        <v>50</v>
      </c>
      <c r="X6" s="30">
        <v>2.9776430849777227</v>
      </c>
      <c r="Y6" s="50">
        <v>6.3140260721857076E-4</v>
      </c>
      <c r="Z6" s="25">
        <v>2.9817532042598763E-4</v>
      </c>
      <c r="AA6" s="13">
        <v>50</v>
      </c>
      <c r="AB6" s="30">
        <v>3.9542854868637041</v>
      </c>
      <c r="AC6" s="21">
        <v>5.0895493454157427E-4</v>
      </c>
      <c r="AD6" s="25">
        <v>2.6598058858238658E-4</v>
      </c>
      <c r="AE6">
        <v>50</v>
      </c>
      <c r="AF6">
        <v>6.7834730540950963</v>
      </c>
      <c r="AG6">
        <v>5.0099815032387217E-4</v>
      </c>
      <c r="AH6">
        <v>2.5320979745982648E-4</v>
      </c>
      <c r="AI6" s="3" t="s">
        <v>74</v>
      </c>
    </row>
    <row r="7" spans="1:35" x14ac:dyDescent="0.25"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I7" s="77" t="s">
        <v>82</v>
      </c>
      <c r="J7" s="78" t="s">
        <v>84</v>
      </c>
      <c r="K7" s="77"/>
      <c r="L7" s="80">
        <v>1.3949320301506249</v>
      </c>
      <c r="M7" s="81">
        <v>1.1778839428150025E-3</v>
      </c>
      <c r="N7" s="82">
        <v>6.7391152714480547E-4</v>
      </c>
      <c r="O7" s="77">
        <v>50</v>
      </c>
      <c r="P7" s="80">
        <v>1.7305957910378766</v>
      </c>
      <c r="Q7" s="81">
        <v>8.7540114042080686E-4</v>
      </c>
      <c r="R7" s="82">
        <v>4.8082574784065533E-4</v>
      </c>
      <c r="S7" s="83"/>
      <c r="T7" s="84">
        <v>2.4626499674465911</v>
      </c>
      <c r="U7" s="90">
        <v>7.2517764569016716E-4</v>
      </c>
      <c r="V7" s="85">
        <v>3.5441316396503186E-4</v>
      </c>
      <c r="W7" s="77">
        <v>50</v>
      </c>
      <c r="X7" s="80">
        <v>3.0989970913118676</v>
      </c>
      <c r="Y7" s="81">
        <v>7.1870612301729855E-4</v>
      </c>
      <c r="Z7" s="82">
        <v>4.180268622669577E-4</v>
      </c>
      <c r="AA7" s="78">
        <v>50</v>
      </c>
      <c r="AB7" s="80">
        <v>4.6597008262938742</v>
      </c>
      <c r="AC7" s="81">
        <v>5.536225367783552E-4</v>
      </c>
      <c r="AD7" s="82">
        <v>2.4928907295266711E-4</v>
      </c>
      <c r="AE7" s="83">
        <v>10</v>
      </c>
      <c r="AF7" s="84">
        <v>6.2882083724750286</v>
      </c>
      <c r="AG7" s="115">
        <v>4.7515672608850894E-4</v>
      </c>
      <c r="AH7" s="85">
        <v>2.1236685518637752E-4</v>
      </c>
      <c r="AI7" s="77" t="s">
        <v>82</v>
      </c>
    </row>
    <row r="8" spans="1:35" x14ac:dyDescent="0.25">
      <c r="I8" s="3" t="s">
        <v>83</v>
      </c>
      <c r="J8" s="32" t="s">
        <v>84</v>
      </c>
      <c r="K8" s="3"/>
      <c r="L8" s="30">
        <v>1.4213340445677434</v>
      </c>
      <c r="M8" s="21">
        <v>1.0731943763652566E-3</v>
      </c>
      <c r="N8" s="25">
        <v>5.7262251212841179E-4</v>
      </c>
      <c r="O8" s="3">
        <v>50</v>
      </c>
      <c r="P8" s="30">
        <v>1.8354585749997028</v>
      </c>
      <c r="Q8" s="21">
        <v>8.7625435231766596E-4</v>
      </c>
      <c r="R8" s="25">
        <v>4.0211255650059684E-4</v>
      </c>
      <c r="T8" s="27">
        <v>2.5757113433745169</v>
      </c>
      <c r="U8" s="2">
        <v>7.7163229061607283E-4</v>
      </c>
      <c r="V8" s="75">
        <v>3.2171310306231617E-4</v>
      </c>
      <c r="W8" s="33">
        <v>50</v>
      </c>
      <c r="X8" s="30">
        <v>2.9954026727795462</v>
      </c>
      <c r="Y8" s="50">
        <v>6.559738775014784E-4</v>
      </c>
      <c r="Z8" s="25">
        <v>2.5934649991930428E-4</v>
      </c>
      <c r="AA8" s="13">
        <v>50</v>
      </c>
      <c r="AB8" s="30">
        <v>4.7500841793192619</v>
      </c>
      <c r="AC8" s="21">
        <v>5.4824290681767629E-4</v>
      </c>
      <c r="AD8" s="25">
        <v>2.5145479758371069E-4</v>
      </c>
      <c r="AE8">
        <v>50</v>
      </c>
      <c r="AF8">
        <v>6.8082700717607985</v>
      </c>
      <c r="AG8">
        <v>4.4609210393863036E-4</v>
      </c>
      <c r="AH8">
        <v>2.048560416308142E-4</v>
      </c>
      <c r="AI8" s="3" t="s">
        <v>83</v>
      </c>
    </row>
    <row r="9" spans="1:35" x14ac:dyDescent="0.25">
      <c r="A9" s="1" t="s">
        <v>8</v>
      </c>
      <c r="C9" s="1"/>
      <c r="I9" s="77" t="s">
        <v>93</v>
      </c>
      <c r="J9" s="83" t="s">
        <v>95</v>
      </c>
      <c r="K9" s="77"/>
      <c r="L9" s="80">
        <v>1.4791991026971067</v>
      </c>
      <c r="M9" s="81">
        <v>1.1887469954588049E-3</v>
      </c>
      <c r="N9" s="82">
        <v>4.1010148933989088E-4</v>
      </c>
      <c r="O9" s="77"/>
      <c r="P9" s="80">
        <v>2.2028938121252586</v>
      </c>
      <c r="Q9" s="81">
        <v>9.3585580976518067E-4</v>
      </c>
      <c r="R9" s="87">
        <v>2.924340164122863E-4</v>
      </c>
      <c r="S9" s="78"/>
      <c r="T9" s="80">
        <v>2.895159737846579</v>
      </c>
      <c r="U9" s="81">
        <v>9.8608826481326852E-4</v>
      </c>
      <c r="V9" s="86">
        <v>3.5254146032327017E-4</v>
      </c>
      <c r="W9" s="77">
        <v>50</v>
      </c>
      <c r="X9" s="80">
        <v>3.624329849142486</v>
      </c>
      <c r="Y9" s="81">
        <v>7.1214832318866226E-4</v>
      </c>
      <c r="Z9" s="87">
        <v>2.0708757795324687E-4</v>
      </c>
      <c r="AA9" s="78">
        <v>50</v>
      </c>
      <c r="AB9" s="80">
        <v>5.483522711915426</v>
      </c>
      <c r="AC9" s="81">
        <v>8.5970391777880799E-4</v>
      </c>
      <c r="AD9" s="82">
        <v>1.4495988867764629E-3</v>
      </c>
      <c r="AE9" s="83">
        <v>50</v>
      </c>
      <c r="AF9" s="80">
        <v>8.9498643226702921</v>
      </c>
      <c r="AG9" s="81">
        <v>5.4393194117414089E-4</v>
      </c>
      <c r="AH9" s="81">
        <v>1.3070070314676611E-4</v>
      </c>
      <c r="AI9" s="77" t="s">
        <v>93</v>
      </c>
    </row>
    <row r="10" spans="1:35" x14ac:dyDescent="0.25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I10" s="33" t="s">
        <v>94</v>
      </c>
      <c r="J10" s="32" t="s">
        <v>96</v>
      </c>
      <c r="K10" s="3"/>
      <c r="L10" s="30">
        <v>1.4189695434398113</v>
      </c>
      <c r="M10" s="21">
        <v>6.5585048283764132E-4</v>
      </c>
      <c r="N10" s="25">
        <v>2.4311694506121251E-4</v>
      </c>
      <c r="O10" s="3"/>
      <c r="P10" s="30">
        <v>2.0143206916093819</v>
      </c>
      <c r="Q10" s="21">
        <v>5.8027702483174281E-4</v>
      </c>
      <c r="R10" s="73">
        <v>1.7983474244238117E-4</v>
      </c>
      <c r="S10" s="13"/>
      <c r="T10" s="30">
        <v>2.7361393171230874</v>
      </c>
      <c r="U10" s="21">
        <v>4.6774181848728709E-4</v>
      </c>
      <c r="V10" s="74">
        <v>1.5851590509252848E-4</v>
      </c>
      <c r="W10" s="3"/>
      <c r="X10" s="30">
        <v>3.5584130690521509</v>
      </c>
      <c r="Y10" s="21">
        <v>4.5463796640383606E-4</v>
      </c>
      <c r="Z10" s="73">
        <v>1.8397929008717449E-4</v>
      </c>
      <c r="AB10">
        <v>5.4465285015039804</v>
      </c>
      <c r="AC10" s="2">
        <v>3.5238005082323935E-4</v>
      </c>
      <c r="AD10">
        <v>9.3091584430161214E-5</v>
      </c>
      <c r="AE10">
        <v>50</v>
      </c>
      <c r="AF10" s="27">
        <v>7.6351215843041622</v>
      </c>
      <c r="AG10" s="98">
        <v>3.1458273583690084E-4</v>
      </c>
      <c r="AH10" s="75">
        <v>1.0966262329428924E-4</v>
      </c>
      <c r="AI10" s="33" t="s">
        <v>94</v>
      </c>
    </row>
    <row r="11" spans="1:35" x14ac:dyDescent="0.25"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I11" s="3" t="s">
        <v>99</v>
      </c>
      <c r="J11" s="83" t="s">
        <v>100</v>
      </c>
      <c r="K11" s="77">
        <v>50</v>
      </c>
      <c r="L11" s="80">
        <v>1.4164705072402946</v>
      </c>
      <c r="M11" s="81">
        <v>8.9725304090880345E-4</v>
      </c>
      <c r="N11" s="82">
        <v>3.4563322242221555E-4</v>
      </c>
      <c r="O11" s="77"/>
      <c r="P11" s="80">
        <v>1.9371465581655494</v>
      </c>
      <c r="Q11" s="81">
        <v>8.3917350825916687E-4</v>
      </c>
      <c r="R11" s="79">
        <v>3.5328863594137025E-4</v>
      </c>
      <c r="S11" s="78"/>
      <c r="T11" s="80">
        <v>2.4763609102858433</v>
      </c>
      <c r="U11" s="81">
        <v>6.3159224594648068E-4</v>
      </c>
      <c r="V11" s="81">
        <v>2.0991569462949945E-4</v>
      </c>
      <c r="W11" s="77"/>
      <c r="X11" s="80">
        <v>3.0694949385020345</v>
      </c>
      <c r="Y11" s="81">
        <v>5.4985433734484586E-4</v>
      </c>
      <c r="Z11" s="79">
        <v>1.8594935223250245E-4</v>
      </c>
      <c r="AA11" s="83"/>
      <c r="AB11" s="83">
        <v>4.7965874379780438</v>
      </c>
      <c r="AC11" s="90">
        <v>4.9661231459146302E-4</v>
      </c>
      <c r="AD11" s="83">
        <v>1.8310649230282391E-4</v>
      </c>
      <c r="AE11" s="83">
        <v>50</v>
      </c>
      <c r="AF11" s="83">
        <v>6.9676561199558948</v>
      </c>
      <c r="AG11" s="83">
        <v>4.8362649807386272E-4</v>
      </c>
      <c r="AH11" s="83">
        <v>2.2607741826055321E-4</v>
      </c>
      <c r="AI11" s="3" t="s">
        <v>99</v>
      </c>
    </row>
    <row r="12" spans="1:35" x14ac:dyDescent="0.25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"/>
      <c r="K12" s="3"/>
      <c r="L12" s="30"/>
      <c r="M12" s="21"/>
      <c r="N12" s="25"/>
      <c r="O12" s="3"/>
      <c r="P12" s="30"/>
      <c r="Q12" s="21"/>
      <c r="R12" s="4"/>
      <c r="S12" s="13"/>
      <c r="T12" s="30"/>
      <c r="U12" s="21"/>
      <c r="V12" s="21"/>
      <c r="W12" s="3"/>
      <c r="X12" s="30"/>
      <c r="Y12" s="21"/>
      <c r="Z12" s="4"/>
    </row>
    <row r="13" spans="1:35" x14ac:dyDescent="0.25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K13" s="30"/>
      <c r="L13" s="21"/>
      <c r="N13" s="25"/>
      <c r="O13" s="30"/>
      <c r="P13" s="21"/>
      <c r="R13" s="4"/>
      <c r="S13" s="30"/>
      <c r="T13" s="21"/>
      <c r="V13" s="21"/>
      <c r="W13" s="30"/>
      <c r="X13" s="21"/>
      <c r="Z13" s="4"/>
    </row>
    <row r="14" spans="1:35" x14ac:dyDescent="0.25">
      <c r="A14" t="s">
        <v>19</v>
      </c>
      <c r="B14" s="16" t="s">
        <v>22</v>
      </c>
      <c r="C14" s="13">
        <f>C39+C40</f>
        <v>60</v>
      </c>
      <c r="D14" s="30">
        <f>((D39*1)+(D40*5))/6</f>
        <v>6.6425910523103218</v>
      </c>
      <c r="E14" s="50">
        <f>((E39*1)+(E40*5))/6</f>
        <v>6.1214989102953573E-4</v>
      </c>
      <c r="F14" s="25">
        <f>((F39*1)+(F40*5))/6</f>
        <v>7.1619961553775894E-4</v>
      </c>
      <c r="K14" s="30"/>
      <c r="L14" s="21"/>
      <c r="N14" s="25"/>
      <c r="O14" s="30"/>
      <c r="P14" s="21"/>
      <c r="R14" s="4"/>
      <c r="S14" s="30"/>
      <c r="T14" s="21"/>
      <c r="V14" s="21"/>
      <c r="W14" s="30"/>
      <c r="X14" s="21"/>
      <c r="Z14" s="4"/>
    </row>
    <row r="15" spans="1:35" x14ac:dyDescent="0.25">
      <c r="A15" s="56" t="s">
        <v>21</v>
      </c>
      <c r="B15" s="54" t="s">
        <v>35</v>
      </c>
      <c r="C15" s="37">
        <v>70</v>
      </c>
      <c r="D15" s="31">
        <v>6.4548506943100863</v>
      </c>
      <c r="E15" s="51">
        <v>4.194281137011975E-4</v>
      </c>
      <c r="F15" s="26">
        <v>2.4531836988007179E-4</v>
      </c>
      <c r="I15" s="3"/>
      <c r="V15" s="2"/>
    </row>
    <row r="16" spans="1:35" x14ac:dyDescent="0.25">
      <c r="I16" s="3"/>
      <c r="K16" s="3"/>
      <c r="L16" s="30"/>
      <c r="M16" s="21"/>
      <c r="N16" s="25"/>
      <c r="O16" s="3"/>
      <c r="P16" s="30"/>
      <c r="Q16" s="21"/>
      <c r="R16" s="4"/>
      <c r="S16" s="13"/>
      <c r="T16" s="30"/>
      <c r="U16" s="21"/>
      <c r="V16" s="21"/>
      <c r="W16" s="3"/>
      <c r="X16" s="30"/>
      <c r="Y16" s="21"/>
      <c r="Z16" s="4"/>
    </row>
    <row r="17" spans="1:31" x14ac:dyDescent="0.25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  <c r="I17" s="3"/>
      <c r="K17" s="3"/>
      <c r="L17" s="30"/>
      <c r="M17" s="13"/>
      <c r="N17" s="4"/>
      <c r="O17" s="3"/>
      <c r="P17" s="30"/>
      <c r="Q17" s="21"/>
      <c r="R17" s="4"/>
      <c r="S17" s="13"/>
      <c r="T17" s="30"/>
      <c r="U17" s="21"/>
      <c r="V17" s="13"/>
      <c r="W17" s="3"/>
      <c r="X17" s="30"/>
      <c r="Y17" s="21"/>
      <c r="Z17" s="4"/>
    </row>
    <row r="18" spans="1:31" x14ac:dyDescent="0.25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</row>
    <row r="19" spans="1:31" x14ac:dyDescent="0.25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  <c r="L19" s="27"/>
      <c r="P19" s="27"/>
      <c r="T19" s="27"/>
      <c r="X19" s="27"/>
    </row>
    <row r="20" spans="1:31" x14ac:dyDescent="0.25">
      <c r="A20" s="13"/>
      <c r="B20" s="3" t="s">
        <v>57</v>
      </c>
      <c r="C20" s="13">
        <v>60</v>
      </c>
      <c r="D20" s="30">
        <v>6.7196688646144196</v>
      </c>
      <c r="E20" s="21">
        <v>1.1018179587244338E-3</v>
      </c>
      <c r="F20" s="25">
        <v>6.1133261759914058E-4</v>
      </c>
      <c r="I20" t="s">
        <v>90</v>
      </c>
      <c r="Q20" t="s">
        <v>102</v>
      </c>
      <c r="U20"/>
      <c r="X20" s="27"/>
      <c r="Y20" t="s">
        <v>104</v>
      </c>
      <c r="AC20"/>
    </row>
    <row r="21" spans="1:31" x14ac:dyDescent="0.25">
      <c r="A21" s="13"/>
      <c r="B21" s="3" t="s">
        <v>56</v>
      </c>
      <c r="C21" s="13">
        <v>70</v>
      </c>
      <c r="D21" s="30">
        <v>6.7045363062052399</v>
      </c>
      <c r="E21" s="21">
        <v>5.3920651388314727E-4</v>
      </c>
      <c r="F21" s="25">
        <v>3.6258165586535845E-4</v>
      </c>
      <c r="I21" s="68" t="s">
        <v>66</v>
      </c>
      <c r="J21" s="68">
        <v>20</v>
      </c>
      <c r="K21" s="61">
        <v>30</v>
      </c>
      <c r="L21" s="76">
        <v>40</v>
      </c>
      <c r="M21" s="68">
        <v>50</v>
      </c>
      <c r="N21" s="68">
        <v>75</v>
      </c>
      <c r="O21" s="68">
        <v>100</v>
      </c>
      <c r="Q21" s="68" t="s">
        <v>66</v>
      </c>
      <c r="R21" s="68">
        <v>20</v>
      </c>
      <c r="S21" s="61">
        <v>30</v>
      </c>
      <c r="T21" s="76">
        <v>40</v>
      </c>
      <c r="U21" s="68">
        <v>50</v>
      </c>
      <c r="V21" s="68">
        <v>75</v>
      </c>
      <c r="W21" s="68">
        <v>100</v>
      </c>
      <c r="Y21" s="68" t="s">
        <v>66</v>
      </c>
      <c r="Z21" s="68">
        <v>20</v>
      </c>
      <c r="AA21" s="61">
        <v>30</v>
      </c>
      <c r="AB21" s="76">
        <v>40</v>
      </c>
      <c r="AC21" s="68">
        <v>50</v>
      </c>
      <c r="AD21" s="68">
        <v>75</v>
      </c>
      <c r="AE21" s="68">
        <v>100</v>
      </c>
    </row>
    <row r="22" spans="1:31" x14ac:dyDescent="0.25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  <c r="I22" s="88" t="s">
        <v>85</v>
      </c>
      <c r="J22" s="33"/>
      <c r="K22" s="50">
        <v>3.0637534254018849E-2</v>
      </c>
      <c r="L22" s="32"/>
      <c r="M22" s="50">
        <v>1.2946342918259546E-2</v>
      </c>
      <c r="N22" s="21">
        <v>1.9994128547158037E-3</v>
      </c>
      <c r="O22" s="25">
        <v>1.8737887100546075E-3</v>
      </c>
      <c r="Q22" s="108" t="s">
        <v>85</v>
      </c>
      <c r="R22" s="33">
        <f t="shared" ref="R22:R30" si="0">N3</f>
        <v>0</v>
      </c>
      <c r="S22" s="50">
        <f t="shared" ref="S22:S30" si="1">R3</f>
        <v>9.9699000205488886E-2</v>
      </c>
      <c r="T22" s="32">
        <f t="shared" ref="T22:T30" si="2">V3</f>
        <v>0</v>
      </c>
      <c r="U22" s="50">
        <f t="shared" ref="U22:U30" si="3">Z3</f>
        <v>4.2846792135832187E-2</v>
      </c>
      <c r="V22" s="50">
        <f t="shared" ref="V22:V30" si="4">AD3</f>
        <v>4.3962392939158471E-3</v>
      </c>
      <c r="W22" s="70">
        <f t="shared" ref="W22:W30" si="5">AH3</f>
        <v>5.3798233398483428E-3</v>
      </c>
      <c r="Y22" s="108" t="s">
        <v>85</v>
      </c>
      <c r="Z22" s="105"/>
      <c r="AA22" s="109">
        <f>P3</f>
        <v>2.2971474848641273</v>
      </c>
      <c r="AB22" s="109"/>
      <c r="AC22" s="109">
        <f>X3</f>
        <v>4.0265464218907754</v>
      </c>
      <c r="AD22" s="109">
        <f>AB3</f>
        <v>6.1771315844575421</v>
      </c>
      <c r="AE22" s="110">
        <f>AF3</f>
        <v>9.152299398574554</v>
      </c>
    </row>
    <row r="23" spans="1:31" x14ac:dyDescent="0.25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  <c r="I23" s="103" t="s">
        <v>36</v>
      </c>
      <c r="J23" s="96">
        <v>8.5667668351096279E-4</v>
      </c>
      <c r="K23" s="55">
        <v>9.4480227414658392E-4</v>
      </c>
      <c r="L23" s="97">
        <v>6.0480093642154746E-4</v>
      </c>
      <c r="M23" s="55">
        <v>6.1044903107726793E-4</v>
      </c>
      <c r="N23" s="72">
        <v>9.0771391922615059E-4</v>
      </c>
      <c r="O23" s="24">
        <v>5.3920651388314727E-4</v>
      </c>
      <c r="Q23" s="60" t="s">
        <v>36</v>
      </c>
      <c r="R23" s="96">
        <f t="shared" si="0"/>
        <v>3.4944918866642644E-4</v>
      </c>
      <c r="S23" s="55">
        <f t="shared" si="1"/>
        <v>6.0121606870400354E-4</v>
      </c>
      <c r="T23" s="97">
        <f t="shared" si="2"/>
        <v>2.2564967775666564E-4</v>
      </c>
      <c r="U23" s="55">
        <f t="shared" si="3"/>
        <v>3.2581148646597212E-4</v>
      </c>
      <c r="V23" s="55">
        <f t="shared" si="4"/>
        <v>1.9648041266645349E-3</v>
      </c>
      <c r="W23" s="100">
        <f t="shared" si="5"/>
        <v>3.6258165586535845E-4</v>
      </c>
      <c r="Y23" s="60" t="s">
        <v>36</v>
      </c>
      <c r="Z23" s="105">
        <f t="shared" ref="Z23:Z29" si="6">L4</f>
        <v>1.3808260518431659</v>
      </c>
      <c r="AA23" s="109">
        <f t="shared" ref="AA23:AA29" si="7">P4</f>
        <v>1.9146711685260129</v>
      </c>
      <c r="AB23" s="109">
        <f t="shared" ref="AB23:AB29" si="8">T4</f>
        <v>2.5417499864445787</v>
      </c>
      <c r="AC23" s="109">
        <f t="shared" ref="AC23:AC29" si="9">X4</f>
        <v>2.9686816143843746</v>
      </c>
      <c r="AD23" s="109">
        <f t="shared" ref="AD23:AD29" si="10">AB4</f>
        <v>3.9152224630117276</v>
      </c>
      <c r="AE23" s="110">
        <f t="shared" ref="AE23:AE30" si="11">AF4</f>
        <v>6.7045363062052399</v>
      </c>
    </row>
    <row r="24" spans="1:31" x14ac:dyDescent="0.25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  <c r="I24" s="88" t="s">
        <v>86</v>
      </c>
      <c r="J24" s="93">
        <v>3.7965908612129927E-3</v>
      </c>
      <c r="K24" s="50">
        <v>5.3672756771427164E-3</v>
      </c>
      <c r="L24" s="99">
        <v>7.1193674886771278E-4</v>
      </c>
      <c r="M24" s="69">
        <v>2.1779507279804629E-3</v>
      </c>
      <c r="N24" s="69">
        <v>6.4219025580385522E-3</v>
      </c>
      <c r="O24" s="70">
        <v>6.1214989102953573E-4</v>
      </c>
      <c r="Q24" s="77" t="s">
        <v>86</v>
      </c>
      <c r="R24" s="93">
        <f t="shared" si="0"/>
        <v>1.833697568032246E-2</v>
      </c>
      <c r="S24" s="50">
        <f t="shared" si="1"/>
        <v>3.0846288992006372E-2</v>
      </c>
      <c r="T24" s="92">
        <f t="shared" si="2"/>
        <v>2.8040200083282672E-4</v>
      </c>
      <c r="U24" s="50">
        <f t="shared" si="3"/>
        <v>9.5817494854836E-3</v>
      </c>
      <c r="V24" s="50">
        <f t="shared" si="4"/>
        <v>3.1909504428447616E-2</v>
      </c>
      <c r="W24" s="70">
        <f t="shared" si="5"/>
        <v>7.1619961553775894E-4</v>
      </c>
      <c r="Y24" s="77" t="s">
        <v>86</v>
      </c>
      <c r="Z24" s="105">
        <f t="shared" si="6"/>
        <v>1.3973560613287812</v>
      </c>
      <c r="AA24" s="109">
        <f t="shared" si="7"/>
        <v>1.7361096785717534</v>
      </c>
      <c r="AB24" s="109">
        <f t="shared" si="8"/>
        <v>2.4741769304222525</v>
      </c>
      <c r="AC24" s="109">
        <f t="shared" si="9"/>
        <v>2.9414315363208323</v>
      </c>
      <c r="AD24" s="109">
        <f t="shared" si="10"/>
        <v>4.6397377501712782</v>
      </c>
      <c r="AE24" s="110">
        <f t="shared" si="11"/>
        <v>6.6425910523103218</v>
      </c>
    </row>
    <row r="25" spans="1:31" x14ac:dyDescent="0.25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  <c r="I25" s="16" t="s">
        <v>87</v>
      </c>
      <c r="J25" s="93">
        <v>1.0615147888803126E-3</v>
      </c>
      <c r="K25" s="50">
        <v>7.3915790560598544E-4</v>
      </c>
      <c r="L25" s="92">
        <v>6.1132980030005623E-4</v>
      </c>
      <c r="M25" s="50">
        <v>6.3140260721857076E-4</v>
      </c>
      <c r="N25" s="21">
        <v>5.0895493454157427E-4</v>
      </c>
      <c r="O25" s="25">
        <v>5.0099815032387217E-4</v>
      </c>
      <c r="Q25" s="3" t="s">
        <v>87</v>
      </c>
      <c r="R25" s="93">
        <f t="shared" si="0"/>
        <v>5.5855365242634932E-4</v>
      </c>
      <c r="S25" s="50">
        <f t="shared" si="1"/>
        <v>3.8437323687769322E-4</v>
      </c>
      <c r="T25" s="92">
        <f t="shared" si="2"/>
        <v>2.883531750607583E-4</v>
      </c>
      <c r="U25" s="50">
        <f t="shared" si="3"/>
        <v>2.9817532042598763E-4</v>
      </c>
      <c r="V25" s="50">
        <f t="shared" si="4"/>
        <v>2.6598058858238658E-4</v>
      </c>
      <c r="W25" s="70">
        <f t="shared" si="5"/>
        <v>2.5320979745982648E-4</v>
      </c>
      <c r="Y25" s="3" t="s">
        <v>87</v>
      </c>
      <c r="Z25" s="105">
        <f t="shared" si="6"/>
        <v>1.4378951426982873</v>
      </c>
      <c r="AA25" s="109">
        <f t="shared" si="7"/>
        <v>1.8557835976812569</v>
      </c>
      <c r="AB25" s="109">
        <f t="shared" si="8"/>
        <v>2.5618921435885951</v>
      </c>
      <c r="AC25" s="109">
        <f t="shared" si="9"/>
        <v>2.9776430849777227</v>
      </c>
      <c r="AD25" s="109">
        <f t="shared" si="10"/>
        <v>3.9542854868637041</v>
      </c>
      <c r="AE25" s="110">
        <f t="shared" si="11"/>
        <v>6.7834730540950963</v>
      </c>
    </row>
    <row r="26" spans="1:31" x14ac:dyDescent="0.25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  <c r="I26" s="88" t="s">
        <v>88</v>
      </c>
      <c r="J26" s="93">
        <v>1.1778839428150025E-3</v>
      </c>
      <c r="K26" s="50">
        <v>8.7540114042080686E-4</v>
      </c>
      <c r="L26" s="92">
        <v>7.2517764569016716E-4</v>
      </c>
      <c r="M26" s="50">
        <v>7.1870612301729855E-4</v>
      </c>
      <c r="N26" s="21">
        <v>5.536225367783552E-4</v>
      </c>
      <c r="O26" s="71">
        <v>4.7515672608850894E-4</v>
      </c>
      <c r="Q26" s="77" t="s">
        <v>88</v>
      </c>
      <c r="R26" s="93">
        <f t="shared" si="0"/>
        <v>6.7391152714480547E-4</v>
      </c>
      <c r="S26" s="50">
        <f t="shared" si="1"/>
        <v>4.8082574784065533E-4</v>
      </c>
      <c r="T26" s="92">
        <f t="shared" si="2"/>
        <v>3.5441316396503186E-4</v>
      </c>
      <c r="U26" s="50">
        <f t="shared" si="3"/>
        <v>4.180268622669577E-4</v>
      </c>
      <c r="V26" s="50">
        <f t="shared" si="4"/>
        <v>2.4928907295266711E-4</v>
      </c>
      <c r="W26" s="70">
        <v>2.1236685518637752E-4</v>
      </c>
      <c r="Y26" s="77" t="s">
        <v>88</v>
      </c>
      <c r="Z26" s="105">
        <f t="shared" si="6"/>
        <v>1.3949320301506249</v>
      </c>
      <c r="AA26" s="109">
        <f t="shared" si="7"/>
        <v>1.7305957910378766</v>
      </c>
      <c r="AB26" s="109">
        <f t="shared" si="8"/>
        <v>2.4626499674465911</v>
      </c>
      <c r="AC26" s="109">
        <f t="shared" si="9"/>
        <v>3.0989970913118676</v>
      </c>
      <c r="AD26" s="109">
        <f t="shared" si="10"/>
        <v>4.6597008262938742</v>
      </c>
      <c r="AE26" s="84">
        <v>6.2882083724750286</v>
      </c>
    </row>
    <row r="27" spans="1:31" x14ac:dyDescent="0.25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  <c r="I27" s="16" t="s">
        <v>89</v>
      </c>
      <c r="J27" s="93">
        <v>1.0731943763652566E-3</v>
      </c>
      <c r="K27" s="50">
        <v>8.7625435231766596E-4</v>
      </c>
      <c r="L27" s="92">
        <v>7.7163229061607283E-4</v>
      </c>
      <c r="M27" s="50">
        <v>6.559738775014784E-4</v>
      </c>
      <c r="N27" s="21">
        <v>5.4824290681767629E-4</v>
      </c>
      <c r="O27" s="25">
        <v>4.4609210393863036E-4</v>
      </c>
      <c r="Q27" s="3" t="s">
        <v>89</v>
      </c>
      <c r="R27" s="93">
        <f t="shared" si="0"/>
        <v>5.7262251212841179E-4</v>
      </c>
      <c r="S27" s="50">
        <f t="shared" si="1"/>
        <v>4.0211255650059684E-4</v>
      </c>
      <c r="T27" s="92">
        <f t="shared" si="2"/>
        <v>3.2171310306231617E-4</v>
      </c>
      <c r="U27" s="50">
        <f t="shared" si="3"/>
        <v>2.5934649991930428E-4</v>
      </c>
      <c r="V27" s="50">
        <f t="shared" si="4"/>
        <v>2.5145479758371069E-4</v>
      </c>
      <c r="W27" s="70">
        <f t="shared" si="5"/>
        <v>2.048560416308142E-4</v>
      </c>
      <c r="Y27" s="3" t="s">
        <v>89</v>
      </c>
      <c r="Z27" s="105">
        <f t="shared" si="6"/>
        <v>1.4213340445677434</v>
      </c>
      <c r="AA27" s="109">
        <f t="shared" si="7"/>
        <v>1.8354585749997028</v>
      </c>
      <c r="AB27" s="109">
        <f t="shared" si="8"/>
        <v>2.5757113433745169</v>
      </c>
      <c r="AC27" s="109">
        <f t="shared" si="9"/>
        <v>2.9954026727795462</v>
      </c>
      <c r="AD27" s="109">
        <f t="shared" si="10"/>
        <v>4.7500841793192619</v>
      </c>
      <c r="AE27" s="110">
        <f t="shared" si="11"/>
        <v>6.8082700717607985</v>
      </c>
    </row>
    <row r="28" spans="1:31" x14ac:dyDescent="0.25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  <c r="I28" s="89" t="s">
        <v>97</v>
      </c>
      <c r="J28" s="93">
        <v>1.1887469954588049E-3</v>
      </c>
      <c r="K28" s="50">
        <v>9.3585580976518067E-4</v>
      </c>
      <c r="L28" s="81">
        <v>9.8608826481326852E-4</v>
      </c>
      <c r="M28" s="69">
        <v>7.1214832318866226E-4</v>
      </c>
      <c r="N28" s="69">
        <v>8.5970391777880799E-4</v>
      </c>
      <c r="O28" s="25">
        <v>5.4393194117414089E-4</v>
      </c>
      <c r="Q28" s="77" t="s">
        <v>97</v>
      </c>
      <c r="R28" s="93">
        <f t="shared" si="0"/>
        <v>4.1010148933989088E-4</v>
      </c>
      <c r="S28" s="104">
        <f t="shared" si="1"/>
        <v>2.924340164122863E-4</v>
      </c>
      <c r="T28" s="104">
        <f t="shared" si="2"/>
        <v>3.5254146032327017E-4</v>
      </c>
      <c r="U28" s="104">
        <f t="shared" si="3"/>
        <v>2.0708757795324687E-4</v>
      </c>
      <c r="V28" s="50">
        <f t="shared" si="4"/>
        <v>1.4495988867764629E-3</v>
      </c>
      <c r="W28" s="70">
        <f t="shared" si="5"/>
        <v>1.3070070314676611E-4</v>
      </c>
      <c r="Y28" s="102" t="s">
        <v>97</v>
      </c>
      <c r="Z28" s="105">
        <f t="shared" si="6"/>
        <v>1.4791991026971067</v>
      </c>
      <c r="AA28" s="109">
        <f t="shared" si="7"/>
        <v>2.2028938121252586</v>
      </c>
      <c r="AB28" s="109">
        <f t="shared" si="8"/>
        <v>2.895159737846579</v>
      </c>
      <c r="AC28" s="109">
        <f t="shared" si="9"/>
        <v>3.624329849142486</v>
      </c>
      <c r="AD28" s="109">
        <f t="shared" si="10"/>
        <v>5.483522711915426</v>
      </c>
      <c r="AE28" s="110">
        <f t="shared" si="11"/>
        <v>8.9498643226702921</v>
      </c>
    </row>
    <row r="29" spans="1:31" x14ac:dyDescent="0.25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  <c r="I29" s="54" t="s">
        <v>98</v>
      </c>
      <c r="J29" s="94">
        <v>6.5585048283764132E-4</v>
      </c>
      <c r="K29" s="51">
        <v>5.8027702483174281E-4</v>
      </c>
      <c r="L29" s="95">
        <v>4.6774181848728709E-4</v>
      </c>
      <c r="M29" s="21">
        <v>4.5463796640383606E-4</v>
      </c>
      <c r="N29" s="2">
        <v>3.5238005082323935E-4</v>
      </c>
      <c r="O29" s="26">
        <v>3.1458273583690084E-4</v>
      </c>
      <c r="P29" s="2"/>
      <c r="Q29" s="33" t="s">
        <v>98</v>
      </c>
      <c r="R29" s="93">
        <f t="shared" si="0"/>
        <v>2.4311694506121251E-4</v>
      </c>
      <c r="S29" s="104">
        <f t="shared" si="1"/>
        <v>1.7983474244238117E-4</v>
      </c>
      <c r="T29" s="92">
        <f t="shared" si="2"/>
        <v>1.5851590509252848E-4</v>
      </c>
      <c r="U29" s="104">
        <f t="shared" si="3"/>
        <v>1.8397929008717449E-4</v>
      </c>
      <c r="V29" s="50">
        <f t="shared" si="4"/>
        <v>9.3091584430161214E-5</v>
      </c>
      <c r="W29" s="107">
        <f t="shared" si="5"/>
        <v>1.0966262329428924E-4</v>
      </c>
      <c r="Y29" s="35" t="s">
        <v>98</v>
      </c>
      <c r="Z29" s="105">
        <f t="shared" si="6"/>
        <v>1.4189695434398113</v>
      </c>
      <c r="AA29" s="109">
        <f t="shared" si="7"/>
        <v>2.0143206916093819</v>
      </c>
      <c r="AB29" s="109">
        <f t="shared" si="8"/>
        <v>2.7361393171230874</v>
      </c>
      <c r="AC29" s="109">
        <f t="shared" si="9"/>
        <v>3.5584130690521509</v>
      </c>
      <c r="AD29" s="109">
        <f t="shared" si="10"/>
        <v>5.4465285015039804</v>
      </c>
      <c r="AE29" s="110">
        <f t="shared" si="11"/>
        <v>7.6351215843041622</v>
      </c>
    </row>
    <row r="30" spans="1:31" x14ac:dyDescent="0.25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  <c r="I30" s="106" t="s">
        <v>103</v>
      </c>
      <c r="J30" s="2">
        <f>M11</f>
        <v>8.9725304090880345E-4</v>
      </c>
      <c r="K30" s="2">
        <f>Q11</f>
        <v>8.3917350825916687E-4</v>
      </c>
      <c r="L30" s="2">
        <f>U11</f>
        <v>6.3159224594648068E-4</v>
      </c>
      <c r="M30" s="2">
        <f>Y11</f>
        <v>5.4985433734484586E-4</v>
      </c>
      <c r="N30" s="2">
        <f>AC11</f>
        <v>4.9661231459146302E-4</v>
      </c>
      <c r="O30" s="2">
        <f>AG11</f>
        <v>4.8362649807386272E-4</v>
      </c>
      <c r="P30" s="2"/>
      <c r="Q30" s="106" t="s">
        <v>103</v>
      </c>
      <c r="R30" s="106">
        <f t="shared" si="0"/>
        <v>3.4563322242221555E-4</v>
      </c>
      <c r="S30" s="51">
        <f t="shared" si="1"/>
        <v>3.5328863594137025E-4</v>
      </c>
      <c r="T30" s="22">
        <f t="shared" si="2"/>
        <v>2.0991569462949945E-4</v>
      </c>
      <c r="U30" s="22">
        <f t="shared" si="3"/>
        <v>1.8594935223250245E-4</v>
      </c>
      <c r="V30" s="51">
        <f t="shared" si="4"/>
        <v>1.8310649230282391E-4</v>
      </c>
      <c r="W30" s="101">
        <f t="shared" si="5"/>
        <v>2.2607741826055321E-4</v>
      </c>
      <c r="Y30" s="2" t="s">
        <v>103</v>
      </c>
      <c r="Z30" s="105">
        <f t="shared" ref="Z30" si="12">L11</f>
        <v>1.4164705072402946</v>
      </c>
      <c r="AA30" s="109">
        <f t="shared" ref="AA30" si="13">P11</f>
        <v>1.9371465581655494</v>
      </c>
      <c r="AB30" s="109">
        <f t="shared" ref="AB30" si="14">T11</f>
        <v>2.4763609102858433</v>
      </c>
      <c r="AC30" s="109">
        <f t="shared" ref="AC30" si="15">X11</f>
        <v>3.0694949385020345</v>
      </c>
      <c r="AD30" s="109">
        <f t="shared" ref="AD30" si="16">AB11</f>
        <v>4.7965874379780438</v>
      </c>
      <c r="AE30" s="110">
        <f t="shared" si="11"/>
        <v>6.9676561199558948</v>
      </c>
    </row>
    <row r="31" spans="1:31" x14ac:dyDescent="0.25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  <c r="K31" s="2"/>
      <c r="L31" s="2"/>
      <c r="O31" s="2"/>
      <c r="P31" s="2"/>
    </row>
    <row r="32" spans="1:31" x14ac:dyDescent="0.25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  <c r="K32" s="2"/>
      <c r="L32" s="2"/>
      <c r="O32" s="2"/>
      <c r="P32" s="2"/>
    </row>
    <row r="33" spans="1:26" x14ac:dyDescent="0.25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  <c r="K33" s="2"/>
      <c r="L33" s="2"/>
      <c r="O33" s="2"/>
      <c r="P33" s="2"/>
    </row>
    <row r="34" spans="1:26" x14ac:dyDescent="0.25">
      <c r="K34" s="2"/>
      <c r="L34" s="2"/>
      <c r="O34" s="2"/>
      <c r="P34" s="2"/>
    </row>
    <row r="35" spans="1:26" x14ac:dyDescent="0.25">
      <c r="K35" s="2"/>
      <c r="L35" s="2"/>
      <c r="O35" s="2"/>
      <c r="P35" s="2"/>
    </row>
    <row r="36" spans="1:26" x14ac:dyDescent="0.25">
      <c r="K36" s="2"/>
      <c r="L36" s="2"/>
      <c r="O36" s="2"/>
      <c r="P36" s="2"/>
    </row>
    <row r="38" spans="1:26" x14ac:dyDescent="0.25">
      <c r="A38" s="1" t="s">
        <v>65</v>
      </c>
    </row>
    <row r="39" spans="1:26" x14ac:dyDescent="0.25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26" x14ac:dyDescent="0.25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26" x14ac:dyDescent="0.25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26" x14ac:dyDescent="0.25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26" x14ac:dyDescent="0.25">
      <c r="C45">
        <v>40</v>
      </c>
      <c r="D45" s="27">
        <v>2.4606694348620044</v>
      </c>
      <c r="E45" s="98">
        <v>7.8602587258910154E-4</v>
      </c>
      <c r="F45" s="75">
        <v>4.3291963926304087E-4</v>
      </c>
    </row>
    <row r="46" spans="1:26" x14ac:dyDescent="0.25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26" x14ac:dyDescent="0.25">
      <c r="D47" s="27">
        <f>((4*D45)+(5*D46))/9</f>
        <v>2.4681735990621423</v>
      </c>
      <c r="E47" s="2">
        <f t="shared" ref="E47:F47" si="17">((4*E45)+(5*E46))/9</f>
        <v>7.4486524829944117E-4</v>
      </c>
      <c r="F47" s="2">
        <f t="shared" si="17"/>
        <v>3.4818761791292191E-4</v>
      </c>
      <c r="K47" t="s">
        <v>105</v>
      </c>
    </row>
    <row r="48" spans="1:26" x14ac:dyDescent="0.25">
      <c r="S48" t="s">
        <v>106</v>
      </c>
      <c r="Z48" t="s">
        <v>107</v>
      </c>
    </row>
    <row r="52" spans="10:11" x14ac:dyDescent="0.25">
      <c r="J52">
        <v>1</v>
      </c>
      <c r="K52" t="s">
        <v>108</v>
      </c>
    </row>
    <row r="53" spans="10:11" x14ac:dyDescent="0.25">
      <c r="J53">
        <v>2</v>
      </c>
      <c r="K53" t="s">
        <v>109</v>
      </c>
    </row>
    <row r="55" spans="10:11" x14ac:dyDescent="0.25">
      <c r="J55" t="s">
        <v>110</v>
      </c>
      <c r="K55" t="s">
        <v>111</v>
      </c>
    </row>
  </sheetData>
  <mergeCells count="4">
    <mergeCell ref="W1:Z1"/>
    <mergeCell ref="O1:R1"/>
    <mergeCell ref="S1:V1"/>
    <mergeCell ref="K1:N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zoomScale="110" zoomScaleNormal="110" workbookViewId="0">
      <selection activeCell="E28" sqref="E28"/>
    </sheetView>
  </sheetViews>
  <sheetFormatPr defaultRowHeight="15" x14ac:dyDescent="0.25"/>
  <cols>
    <col min="2" max="2" width="23.28515625" bestFit="1" customWidth="1"/>
    <col min="3" max="3" width="31" bestFit="1" customWidth="1"/>
    <col min="6" max="7" width="9.140625" style="2"/>
    <col min="9" max="9" width="9.140625" style="57"/>
    <col min="11" max="11" width="23.28515625" bestFit="1" customWidth="1"/>
    <col min="12" max="12" width="15" bestFit="1" customWidth="1"/>
    <col min="13" max="13" width="15" customWidth="1"/>
    <col min="15" max="15" width="9.140625" style="27"/>
    <col min="16" max="17" width="9.140625" style="2"/>
  </cols>
  <sheetData>
    <row r="2" spans="1:17" x14ac:dyDescent="0.25">
      <c r="A2" s="1" t="s">
        <v>10</v>
      </c>
      <c r="E2" s="27"/>
      <c r="F2" s="49"/>
      <c r="J2" s="1" t="s">
        <v>47</v>
      </c>
      <c r="P2" s="49"/>
    </row>
    <row r="3" spans="1:17" x14ac:dyDescent="0.25">
      <c r="B3" s="7" t="s">
        <v>7</v>
      </c>
      <c r="C3" s="8" t="s">
        <v>0</v>
      </c>
      <c r="D3" s="9" t="s">
        <v>38</v>
      </c>
      <c r="E3" s="28" t="s">
        <v>1</v>
      </c>
      <c r="F3" s="19" t="s">
        <v>2</v>
      </c>
      <c r="G3" s="23" t="s">
        <v>3</v>
      </c>
      <c r="K3" s="7" t="s">
        <v>7</v>
      </c>
      <c r="L3" s="8" t="s">
        <v>0</v>
      </c>
      <c r="M3" s="9" t="s">
        <v>66</v>
      </c>
      <c r="N3" s="9" t="s">
        <v>38</v>
      </c>
      <c r="O3" s="28" t="s">
        <v>1</v>
      </c>
      <c r="P3" s="19" t="s">
        <v>2</v>
      </c>
      <c r="Q3" s="23" t="s">
        <v>3</v>
      </c>
    </row>
    <row r="4" spans="1:17" x14ac:dyDescent="0.25">
      <c r="B4" s="10" t="s">
        <v>11</v>
      </c>
      <c r="C4" s="12" t="s">
        <v>6</v>
      </c>
      <c r="D4" s="11">
        <v>10</v>
      </c>
      <c r="E4" s="29">
        <v>6.5009028195208867</v>
      </c>
      <c r="F4" s="20">
        <v>5.1511715945229235E-4</v>
      </c>
      <c r="G4" s="24">
        <v>2.3768311881345791E-4</v>
      </c>
      <c r="H4" t="s">
        <v>19</v>
      </c>
      <c r="K4" t="s">
        <v>48</v>
      </c>
      <c r="L4" t="s">
        <v>52</v>
      </c>
      <c r="M4">
        <v>50</v>
      </c>
      <c r="N4">
        <v>50</v>
      </c>
      <c r="O4" s="27">
        <v>4.0265464218907754</v>
      </c>
      <c r="P4" s="2">
        <v>1.2946342918259546E-2</v>
      </c>
      <c r="Q4" s="2">
        <v>4.2846792135832187E-2</v>
      </c>
    </row>
    <row r="5" spans="1:17" x14ac:dyDescent="0.25">
      <c r="B5" s="3" t="s">
        <v>11</v>
      </c>
      <c r="C5" s="4" t="s">
        <v>23</v>
      </c>
      <c r="D5" s="13">
        <v>10</v>
      </c>
      <c r="E5" s="30">
        <v>6.0704150062534445</v>
      </c>
      <c r="F5" s="21">
        <v>8.5798222225815857E-4</v>
      </c>
      <c r="G5" s="25">
        <v>2.1384959751329769E-4</v>
      </c>
      <c r="H5" t="s">
        <v>54</v>
      </c>
      <c r="K5" t="s">
        <v>49</v>
      </c>
      <c r="L5" t="s">
        <v>52</v>
      </c>
      <c r="M5">
        <v>50</v>
      </c>
      <c r="N5">
        <v>50</v>
      </c>
      <c r="O5" s="27">
        <v>2.9686816143843746</v>
      </c>
      <c r="P5" s="2">
        <v>6.1044903107726793E-4</v>
      </c>
      <c r="Q5" s="2">
        <v>3.2581148646597212E-4</v>
      </c>
    </row>
    <row r="6" spans="1:17" x14ac:dyDescent="0.25">
      <c r="B6" s="5" t="s">
        <v>11</v>
      </c>
      <c r="C6" s="6" t="s">
        <v>24</v>
      </c>
      <c r="D6" s="14">
        <v>10</v>
      </c>
      <c r="E6" s="31">
        <v>6.6727281104723444</v>
      </c>
      <c r="F6" s="22">
        <v>1.1128718447231938E-3</v>
      </c>
      <c r="G6" s="26">
        <v>7.2151354836148688E-4</v>
      </c>
      <c r="H6" t="s">
        <v>55</v>
      </c>
      <c r="K6" t="s">
        <v>51</v>
      </c>
      <c r="L6" t="s">
        <v>50</v>
      </c>
      <c r="M6">
        <v>50</v>
      </c>
      <c r="N6">
        <v>50</v>
      </c>
      <c r="O6" s="27">
        <v>2.9414315363208323</v>
      </c>
      <c r="P6" s="2">
        <v>2.1779507279804629E-3</v>
      </c>
      <c r="Q6" s="2">
        <v>9.5817494854836E-3</v>
      </c>
    </row>
    <row r="7" spans="1:17" x14ac:dyDescent="0.25">
      <c r="B7" s="10" t="s">
        <v>12</v>
      </c>
      <c r="C7" s="12" t="s">
        <v>13</v>
      </c>
      <c r="D7" s="11">
        <v>10</v>
      </c>
      <c r="E7" s="29">
        <v>6.7517927705512983</v>
      </c>
      <c r="F7" s="55">
        <v>4.9053887147830662E-4</v>
      </c>
      <c r="G7" s="24">
        <v>2.9743827416020508E-4</v>
      </c>
      <c r="H7" t="s">
        <v>21</v>
      </c>
    </row>
    <row r="8" spans="1:17" x14ac:dyDescent="0.25">
      <c r="B8" s="5" t="s">
        <v>12</v>
      </c>
      <c r="C8" s="6" t="s">
        <v>14</v>
      </c>
      <c r="D8" s="14">
        <v>10</v>
      </c>
      <c r="E8" s="31">
        <v>6.8610857504606102</v>
      </c>
      <c r="F8" s="51">
        <v>4.6654811025224148E-4</v>
      </c>
      <c r="G8" s="26">
        <v>1.6561053879823057E-4</v>
      </c>
      <c r="H8" s="56"/>
    </row>
    <row r="9" spans="1:17" x14ac:dyDescent="0.25">
      <c r="B9" s="3" t="s">
        <v>30</v>
      </c>
      <c r="C9" s="4" t="s">
        <v>31</v>
      </c>
      <c r="D9" s="32">
        <v>50</v>
      </c>
      <c r="E9" s="30">
        <v>6.8082700717607985</v>
      </c>
      <c r="F9" s="50">
        <v>4.4609210393863036E-4</v>
      </c>
      <c r="G9" s="25">
        <v>2.048560416308142E-4</v>
      </c>
    </row>
    <row r="10" spans="1:17" x14ac:dyDescent="0.25">
      <c r="B10" s="3" t="s">
        <v>30</v>
      </c>
      <c r="C10" s="4" t="s">
        <v>32</v>
      </c>
      <c r="D10" s="32">
        <v>10</v>
      </c>
      <c r="E10" s="30">
        <v>6.9087099965082119</v>
      </c>
      <c r="F10" s="50">
        <v>4.8643891877348411E-4</v>
      </c>
      <c r="G10" s="25">
        <v>1.9147480743070145E-4</v>
      </c>
    </row>
    <row r="11" spans="1:17" x14ac:dyDescent="0.25">
      <c r="B11" s="3" t="s">
        <v>30</v>
      </c>
      <c r="C11" s="4" t="s">
        <v>33</v>
      </c>
      <c r="D11" s="32">
        <v>10</v>
      </c>
      <c r="E11" s="30">
        <v>5.9441363617314105</v>
      </c>
      <c r="F11" s="50">
        <v>4.9315371656823257E-4</v>
      </c>
      <c r="G11" s="25">
        <v>1.6975951420033131E-4</v>
      </c>
    </row>
    <row r="12" spans="1:17" x14ac:dyDescent="0.25">
      <c r="B12" s="10" t="s">
        <v>15</v>
      </c>
      <c r="C12" s="12" t="s">
        <v>16</v>
      </c>
      <c r="D12" s="11">
        <v>10</v>
      </c>
      <c r="E12" s="29">
        <v>6.7154978175428024</v>
      </c>
      <c r="F12" s="55">
        <v>3.8285690687505817E-4</v>
      </c>
      <c r="G12" s="24">
        <v>1.5400170959997073E-4</v>
      </c>
    </row>
    <row r="13" spans="1:17" x14ac:dyDescent="0.25">
      <c r="B13" s="5" t="s">
        <v>15</v>
      </c>
      <c r="C13" s="6" t="s">
        <v>25</v>
      </c>
      <c r="D13" s="37">
        <v>10</v>
      </c>
      <c r="E13" s="31">
        <v>6.5612788102096848</v>
      </c>
      <c r="F13" s="51">
        <v>6.3359642664588209E-4</v>
      </c>
      <c r="G13" s="26">
        <v>1.9083453268669933E-4</v>
      </c>
    </row>
    <row r="14" spans="1:17" x14ac:dyDescent="0.25">
      <c r="B14" s="10" t="s">
        <v>17</v>
      </c>
      <c r="C14" s="12" t="s">
        <v>20</v>
      </c>
      <c r="D14" s="11">
        <v>10</v>
      </c>
      <c r="E14" s="29">
        <v>6.6275802447530801</v>
      </c>
      <c r="F14" s="55">
        <v>5.0534780998281342E-4</v>
      </c>
      <c r="G14" s="24">
        <v>1.7241059847998951E-4</v>
      </c>
      <c r="H14" t="s">
        <v>21</v>
      </c>
    </row>
    <row r="15" spans="1:17" x14ac:dyDescent="0.25">
      <c r="B15" s="3" t="s">
        <v>17</v>
      </c>
      <c r="C15" s="4" t="s">
        <v>18</v>
      </c>
      <c r="D15" s="13">
        <v>10</v>
      </c>
      <c r="E15" s="30">
        <v>8.9645049085616879</v>
      </c>
      <c r="F15" s="50">
        <v>3.6410649972467202E-4</v>
      </c>
      <c r="G15" s="25">
        <v>1.8914504964910871E-4</v>
      </c>
      <c r="H15" t="s">
        <v>60</v>
      </c>
    </row>
    <row r="16" spans="1:17" x14ac:dyDescent="0.25">
      <c r="B16" s="5" t="s">
        <v>17</v>
      </c>
      <c r="C16" s="6" t="s">
        <v>34</v>
      </c>
      <c r="D16" s="14">
        <v>10</v>
      </c>
      <c r="E16" s="31">
        <v>6.4866828060944766</v>
      </c>
      <c r="F16" s="51">
        <v>3.5426655966288982E-4</v>
      </c>
      <c r="G16" s="26">
        <v>1.5098671309619815E-4</v>
      </c>
      <c r="H16" t="s">
        <v>19</v>
      </c>
    </row>
    <row r="17" spans="2:8" x14ac:dyDescent="0.25">
      <c r="B17" s="33" t="s">
        <v>26</v>
      </c>
      <c r="C17" s="34" t="s">
        <v>27</v>
      </c>
      <c r="D17" s="32">
        <v>10</v>
      </c>
      <c r="E17" s="30">
        <v>7.2979265877206974</v>
      </c>
      <c r="F17" s="50">
        <v>5.898734630392623E-4</v>
      </c>
      <c r="G17" s="25">
        <v>1.7706268644262122E-4</v>
      </c>
    </row>
    <row r="18" spans="2:8" x14ac:dyDescent="0.25">
      <c r="B18" s="33" t="s">
        <v>26</v>
      </c>
      <c r="C18" s="34" t="s">
        <v>28</v>
      </c>
      <c r="D18" s="32">
        <v>50</v>
      </c>
      <c r="E18" s="30">
        <v>7.2579161275744335</v>
      </c>
      <c r="F18" s="50">
        <v>3.5555638664842257E-4</v>
      </c>
      <c r="G18" s="25">
        <v>1.5978325040835362E-4</v>
      </c>
    </row>
    <row r="19" spans="2:8" x14ac:dyDescent="0.25">
      <c r="B19" s="35" t="s">
        <v>26</v>
      </c>
      <c r="C19" s="36" t="s">
        <v>29</v>
      </c>
      <c r="D19" s="14">
        <v>50</v>
      </c>
      <c r="E19" s="31">
        <v>8.9498643226702921</v>
      </c>
      <c r="F19" s="51">
        <v>5.4393194117414089E-4</v>
      </c>
      <c r="G19" s="26">
        <v>1.3070070314676611E-4</v>
      </c>
    </row>
    <row r="20" spans="2:8" x14ac:dyDescent="0.25">
      <c r="E20" s="27"/>
      <c r="F20" s="49"/>
    </row>
    <row r="21" spans="2:8" x14ac:dyDescent="0.25">
      <c r="B21" s="1"/>
      <c r="E21" s="27"/>
      <c r="F21" s="49"/>
    </row>
    <row r="22" spans="2:8" x14ac:dyDescent="0.25">
      <c r="B22" s="7"/>
      <c r="C22" s="8" t="s">
        <v>0</v>
      </c>
      <c r="D22" s="9" t="s">
        <v>38</v>
      </c>
      <c r="E22" s="28" t="s">
        <v>1</v>
      </c>
      <c r="F22" s="19" t="s">
        <v>2</v>
      </c>
      <c r="G22" s="23" t="s">
        <v>3</v>
      </c>
    </row>
    <row r="23" spans="2:8" x14ac:dyDescent="0.25">
      <c r="B23" s="10" t="s">
        <v>36</v>
      </c>
      <c r="C23" s="11" t="s">
        <v>37</v>
      </c>
      <c r="D23" s="10">
        <v>50</v>
      </c>
      <c r="E23" s="29">
        <v>6.6786869680642971</v>
      </c>
      <c r="F23" s="20">
        <v>1.0435185851044495E-3</v>
      </c>
      <c r="G23" s="24">
        <v>4.7040349296923969E-4</v>
      </c>
      <c r="H23" t="s">
        <v>54</v>
      </c>
    </row>
    <row r="24" spans="2:8" x14ac:dyDescent="0.25">
      <c r="B24" s="3" t="s">
        <v>36</v>
      </c>
      <c r="C24" s="13" t="s">
        <v>40</v>
      </c>
      <c r="D24" s="3">
        <v>50</v>
      </c>
      <c r="E24" s="30">
        <v>6.6687436392134956</v>
      </c>
      <c r="F24" s="21">
        <v>4.801717381121963E-4</v>
      </c>
      <c r="G24" s="25">
        <v>2.1633824782506494E-4</v>
      </c>
    </row>
    <row r="25" spans="2:8" x14ac:dyDescent="0.25">
      <c r="B25" s="3" t="s">
        <v>36</v>
      </c>
      <c r="C25" s="13" t="s">
        <v>41</v>
      </c>
      <c r="D25" s="3">
        <v>50</v>
      </c>
      <c r="E25" s="30">
        <v>6.7290570154428355</v>
      </c>
      <c r="F25" s="21">
        <v>1.0996071815246818E-3</v>
      </c>
      <c r="G25" s="25">
        <v>5.8929643144667125E-4</v>
      </c>
      <c r="H25" t="s">
        <v>55</v>
      </c>
    </row>
    <row r="26" spans="2:8" x14ac:dyDescent="0.25">
      <c r="B26" s="3" t="s">
        <v>36</v>
      </c>
      <c r="C26" s="13" t="s">
        <v>42</v>
      </c>
      <c r="D26" s="3">
        <v>50</v>
      </c>
      <c r="E26" s="30">
        <v>6.7104762256264605</v>
      </c>
      <c r="F26" s="21">
        <v>5.5571178314418217E-4</v>
      </c>
      <c r="G26" s="25">
        <v>4.136445436834629E-4</v>
      </c>
      <c r="H26" s="56" t="s">
        <v>21</v>
      </c>
    </row>
    <row r="27" spans="2:8" x14ac:dyDescent="0.25">
      <c r="B27" s="5" t="s">
        <v>36</v>
      </c>
      <c r="C27" s="14" t="s">
        <v>45</v>
      </c>
      <c r="D27" s="5">
        <v>50</v>
      </c>
      <c r="E27" s="31">
        <v>9.1898582965771283</v>
      </c>
      <c r="F27" s="22">
        <v>2.1757251521205946E-3</v>
      </c>
      <c r="G27" s="26">
        <v>6.4179589978881901E-3</v>
      </c>
      <c r="H27" t="s">
        <v>60</v>
      </c>
    </row>
    <row r="28" spans="2:8" x14ac:dyDescent="0.25">
      <c r="B28" s="58" t="s">
        <v>62</v>
      </c>
      <c r="C28" s="61"/>
      <c r="D28" s="48"/>
      <c r="E28" s="39"/>
      <c r="F28" s="40"/>
      <c r="G28" s="41"/>
    </row>
    <row r="29" spans="2:8" x14ac:dyDescent="0.25">
      <c r="B29" s="60" t="s">
        <v>63</v>
      </c>
      <c r="C29" s="12"/>
      <c r="D29" s="11"/>
      <c r="E29" s="11"/>
      <c r="F29" s="20"/>
      <c r="G29" s="24"/>
    </row>
    <row r="30" spans="2:8" x14ac:dyDescent="0.25">
      <c r="B30" s="35" t="s">
        <v>64</v>
      </c>
      <c r="C30" s="6"/>
      <c r="D30" s="14"/>
      <c r="E30" s="14"/>
      <c r="F30" s="22"/>
      <c r="G30" s="26"/>
    </row>
    <row r="32" spans="2:8" x14ac:dyDescent="0.25">
      <c r="B32" s="1" t="s">
        <v>46</v>
      </c>
      <c r="E32" s="27"/>
    </row>
    <row r="33" spans="2:7" x14ac:dyDescent="0.25">
      <c r="B33" s="42" t="s">
        <v>59</v>
      </c>
      <c r="C33" s="43" t="s">
        <v>0</v>
      </c>
      <c r="D33" s="44" t="s">
        <v>38</v>
      </c>
      <c r="E33" s="45" t="s">
        <v>1</v>
      </c>
      <c r="F33" s="46" t="s">
        <v>2</v>
      </c>
      <c r="G33" s="47" t="s">
        <v>3</v>
      </c>
    </row>
    <row r="34" spans="2:7" x14ac:dyDescent="0.25">
      <c r="B34" s="10" t="s">
        <v>21</v>
      </c>
      <c r="C34" s="11" t="s">
        <v>56</v>
      </c>
      <c r="D34" s="11">
        <v>20</v>
      </c>
      <c r="E34" s="29">
        <f>AVERAGE(E7,E14)</f>
        <v>6.6896865076521888</v>
      </c>
      <c r="F34" s="20">
        <f>AVERAGE(F7,F14)</f>
        <v>4.9794334073056002E-4</v>
      </c>
      <c r="G34" s="24">
        <f>AVERAGE(G7,G14)</f>
        <v>2.3492443632009731E-4</v>
      </c>
    </row>
    <row r="35" spans="2:7" x14ac:dyDescent="0.25">
      <c r="B35" s="5" t="s">
        <v>21</v>
      </c>
      <c r="C35" s="14" t="s">
        <v>56</v>
      </c>
      <c r="D35" s="14">
        <v>70</v>
      </c>
      <c r="E35" s="31">
        <f>((E26*5)+(E34*2))/7</f>
        <v>6.7045363062052399</v>
      </c>
      <c r="F35" s="22">
        <f>((F26*5)+(F34*2))/7</f>
        <v>5.3920651388314727E-4</v>
      </c>
      <c r="G35" s="26">
        <f>((G26*5)+(G34*2))/7</f>
        <v>3.6258165586535845E-4</v>
      </c>
    </row>
    <row r="36" spans="2:7" x14ac:dyDescent="0.25">
      <c r="B36" s="59" t="s">
        <v>54</v>
      </c>
      <c r="C36" s="37" t="s">
        <v>58</v>
      </c>
      <c r="D36" s="14">
        <v>60</v>
      </c>
      <c r="E36" s="31">
        <f>((E23*5)+(E5*1))/6</f>
        <v>6.5773083077624888</v>
      </c>
      <c r="F36" s="22">
        <f>((F23*5)+(F5*1))/6</f>
        <v>1.0125958579634009E-3</v>
      </c>
      <c r="G36" s="26">
        <f>((G23*5)+(G5*1))/6</f>
        <v>4.2764451039324939E-4</v>
      </c>
    </row>
    <row r="37" spans="2:7" x14ac:dyDescent="0.25">
      <c r="B37" s="58" t="s">
        <v>55</v>
      </c>
      <c r="C37" s="38" t="s">
        <v>57</v>
      </c>
      <c r="D37" s="48">
        <v>60</v>
      </c>
      <c r="E37" s="39">
        <f>((E25*5)+(E6*1))/6</f>
        <v>6.7196688646144196</v>
      </c>
      <c r="F37" s="40">
        <f>((F25*5)+(F6*1))/6</f>
        <v>1.1018179587244338E-3</v>
      </c>
      <c r="G37" s="41">
        <f>((G25*5)+(G6*1))/6</f>
        <v>6.1133261759914058E-4</v>
      </c>
    </row>
    <row r="38" spans="2:7" x14ac:dyDescent="0.25">
      <c r="B38" s="58" t="s">
        <v>55</v>
      </c>
      <c r="C38" s="38" t="s">
        <v>61</v>
      </c>
      <c r="D38" s="48">
        <v>60</v>
      </c>
      <c r="E38" s="39">
        <f>((E27*5)+(E15*1))/6</f>
        <v>9.152299398574554</v>
      </c>
      <c r="F38" s="40">
        <f>((F27*5)+(F15*1))/6</f>
        <v>1.8737887100546075E-3</v>
      </c>
      <c r="G38" s="41">
        <f>((G27*5)+(G15*1))/6</f>
        <v>5.3798233398483428E-3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2023-12-20T10:54:29Z</dcterms:modified>
</cp:coreProperties>
</file>