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635" windowHeight="9105" firstSheet="5" activeTab="10"/>
  </bookViews>
  <sheets>
    <sheet name="Compiling run results" sheetId="9" r:id="rId1"/>
    <sheet name="Burgers Summary" sheetId="1" r:id="rId2"/>
    <sheet name="Burgers Summary - ICs" sheetId="14" r:id="rId3"/>
    <sheet name="Viscosity" sheetId="15" r:id="rId4"/>
    <sheet name="Initial Studies Tables" sheetId="7" r:id="rId5"/>
    <sheet name="Table vs Wu" sheetId="6" r:id="rId6"/>
    <sheet name="Burgers, N" sheetId="5" r:id="rId7"/>
    <sheet name="Allen Cahn" sheetId="3" r:id="rId8"/>
    <sheet name="AC N1000" sheetId="16" r:id="rId9"/>
    <sheet name="Old Summary" sheetId="2" r:id="rId10"/>
    <sheet name="Burgers Summary OG Backup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5" l="1"/>
  <c r="L24" i="15"/>
  <c r="M24" i="15"/>
  <c r="N24" i="15"/>
  <c r="O24" i="15"/>
  <c r="P24" i="15"/>
  <c r="K15" i="15" l="1"/>
  <c r="L15" i="15"/>
  <c r="M15" i="15"/>
  <c r="N15" i="15"/>
  <c r="O15" i="15"/>
  <c r="P15" i="15"/>
  <c r="AE14" i="3" l="1"/>
  <c r="F47" i="10" l="1"/>
  <c r="E47" i="10"/>
  <c r="D47" i="10"/>
  <c r="AI31" i="10"/>
  <c r="AH31" i="10"/>
  <c r="AG31" i="10"/>
  <c r="AF31" i="10"/>
  <c r="AE31" i="10"/>
  <c r="AD31" i="10"/>
  <c r="AA31" i="10"/>
  <c r="Z31" i="10"/>
  <c r="Y31" i="10"/>
  <c r="X31" i="10"/>
  <c r="W31" i="10"/>
  <c r="V31" i="10"/>
  <c r="Q31" i="10"/>
  <c r="P31" i="10"/>
  <c r="O31" i="10"/>
  <c r="N31" i="10"/>
  <c r="M31" i="10"/>
  <c r="L31" i="10"/>
  <c r="AI30" i="10"/>
  <c r="AH30" i="10"/>
  <c r="AG30" i="10"/>
  <c r="AF30" i="10"/>
  <c r="AE30" i="10"/>
  <c r="AD30" i="10"/>
  <c r="AA30" i="10"/>
  <c r="Z30" i="10"/>
  <c r="Y30" i="10"/>
  <c r="X30" i="10"/>
  <c r="W30" i="10"/>
  <c r="V30" i="10"/>
  <c r="AI29" i="10"/>
  <c r="AH29" i="10"/>
  <c r="AG29" i="10"/>
  <c r="AF29" i="10"/>
  <c r="AE29" i="10"/>
  <c r="AD29" i="10"/>
  <c r="AA29" i="10"/>
  <c r="Z29" i="10"/>
  <c r="Y29" i="10"/>
  <c r="X29" i="10"/>
  <c r="W29" i="10"/>
  <c r="V29" i="10"/>
  <c r="AI28" i="10"/>
  <c r="AH28" i="10"/>
  <c r="AG28" i="10"/>
  <c r="AF28" i="10"/>
  <c r="AE28" i="10"/>
  <c r="AD28" i="10"/>
  <c r="AA28" i="10"/>
  <c r="Z28" i="10"/>
  <c r="Y28" i="10"/>
  <c r="X28" i="10"/>
  <c r="W28" i="10"/>
  <c r="V28" i="10"/>
  <c r="AH27" i="10"/>
  <c r="AG27" i="10"/>
  <c r="AF27" i="10"/>
  <c r="AE27" i="10"/>
  <c r="AD27" i="10"/>
  <c r="Z27" i="10"/>
  <c r="Y27" i="10"/>
  <c r="X27" i="10"/>
  <c r="W27" i="10"/>
  <c r="V27" i="10"/>
  <c r="AI26" i="10"/>
  <c r="AH26" i="10"/>
  <c r="AG26" i="10"/>
  <c r="AF26" i="10"/>
  <c r="AE26" i="10"/>
  <c r="AD26" i="10"/>
  <c r="AA26" i="10"/>
  <c r="Z26" i="10"/>
  <c r="Y26" i="10"/>
  <c r="X26" i="10"/>
  <c r="W26" i="10"/>
  <c r="V26" i="10"/>
  <c r="AI24" i="10"/>
  <c r="AH24" i="10"/>
  <c r="AG24" i="10"/>
  <c r="AF24" i="10"/>
  <c r="AE24" i="10"/>
  <c r="AD24" i="10"/>
  <c r="AA24" i="10"/>
  <c r="Z24" i="10"/>
  <c r="Y24" i="10"/>
  <c r="X24" i="10"/>
  <c r="W24" i="10"/>
  <c r="V24" i="10"/>
  <c r="AI23" i="10"/>
  <c r="AH23" i="10"/>
  <c r="AG23" i="10"/>
  <c r="AF23" i="10"/>
  <c r="AE23" i="10"/>
  <c r="AD23" i="10"/>
  <c r="AA23" i="10"/>
  <c r="Z23" i="10"/>
  <c r="Y23" i="10"/>
  <c r="X23" i="10"/>
  <c r="W23" i="10"/>
  <c r="V23" i="10"/>
  <c r="AI22" i="10"/>
  <c r="AH22" i="10"/>
  <c r="AG22" i="10"/>
  <c r="AE22" i="10"/>
  <c r="AA22" i="10"/>
  <c r="Z22" i="10"/>
  <c r="Y22" i="10"/>
  <c r="X22" i="10"/>
  <c r="W22" i="10"/>
  <c r="V22" i="10"/>
  <c r="F14" i="10"/>
  <c r="E14" i="10"/>
  <c r="D14" i="10"/>
  <c r="C14" i="10"/>
  <c r="F47" i="9"/>
  <c r="E47" i="9"/>
  <c r="D47" i="9"/>
  <c r="F14" i="9"/>
  <c r="E14" i="9"/>
  <c r="D14" i="9"/>
  <c r="C14" i="9"/>
  <c r="P7" i="7" l="1"/>
  <c r="P5" i="7"/>
  <c r="P6" i="7"/>
  <c r="P4" i="7"/>
  <c r="P3" i="7"/>
  <c r="F14" i="6" l="1"/>
  <c r="E42" i="1" l="1"/>
  <c r="F42" i="1"/>
  <c r="D42" i="1"/>
  <c r="AD26" i="1" l="1"/>
  <c r="AE26" i="1"/>
  <c r="AF26" i="1"/>
  <c r="AG26" i="1"/>
  <c r="AH26" i="1"/>
  <c r="AI26" i="1"/>
  <c r="AD18" i="1"/>
  <c r="AE18" i="1"/>
  <c r="AF18" i="1"/>
  <c r="AG18" i="1"/>
  <c r="AH18" i="1"/>
  <c r="AI18" i="1"/>
  <c r="AD19" i="1"/>
  <c r="AE19" i="1"/>
  <c r="AF19" i="1"/>
  <c r="AG19" i="1"/>
  <c r="AH19" i="1"/>
  <c r="AI19" i="1"/>
  <c r="AD21" i="1"/>
  <c r="AE21" i="1"/>
  <c r="AF21" i="1"/>
  <c r="AG21" i="1"/>
  <c r="AH21" i="1"/>
  <c r="AI21" i="1"/>
  <c r="AD22" i="1"/>
  <c r="AE22" i="1"/>
  <c r="AF22" i="1"/>
  <c r="AG22" i="1"/>
  <c r="AH22" i="1"/>
  <c r="AD23" i="1"/>
  <c r="AE23" i="1"/>
  <c r="AF23" i="1"/>
  <c r="AG23" i="1"/>
  <c r="AH23" i="1"/>
  <c r="AI23" i="1"/>
  <c r="AD24" i="1"/>
  <c r="AE24" i="1"/>
  <c r="AF24" i="1"/>
  <c r="AG24" i="1"/>
  <c r="AH24" i="1"/>
  <c r="AI24" i="1"/>
  <c r="AD25" i="1"/>
  <c r="AE25" i="1"/>
  <c r="AF25" i="1"/>
  <c r="AG25" i="1"/>
  <c r="AH25" i="1"/>
  <c r="AI25" i="1"/>
  <c r="AI17" i="1"/>
  <c r="AH17" i="1"/>
  <c r="AG17" i="1"/>
  <c r="AE17" i="1"/>
  <c r="Q26" i="1"/>
  <c r="P26" i="1"/>
  <c r="O26" i="1"/>
  <c r="N26" i="1"/>
  <c r="M26" i="1"/>
  <c r="L26" i="1"/>
  <c r="AA26" i="1"/>
  <c r="AA25" i="1"/>
  <c r="AA24" i="1"/>
  <c r="AA23" i="1"/>
  <c r="AA21" i="1"/>
  <c r="AA19" i="1"/>
  <c r="AA17" i="1"/>
  <c r="AA18" i="1"/>
  <c r="Z26" i="1"/>
  <c r="Z25" i="1"/>
  <c r="Z24" i="1"/>
  <c r="Z23" i="1"/>
  <c r="Z22" i="1"/>
  <c r="Z21" i="1"/>
  <c r="Z19" i="1"/>
  <c r="Z17" i="1"/>
  <c r="Z18" i="1"/>
  <c r="Y26" i="1"/>
  <c r="Y25" i="1"/>
  <c r="Y24" i="1"/>
  <c r="Y23" i="1"/>
  <c r="Y22" i="1"/>
  <c r="Y21" i="1"/>
  <c r="Y19" i="1"/>
  <c r="Y17" i="1"/>
  <c r="Y18" i="1"/>
  <c r="X26" i="1"/>
  <c r="X25" i="1"/>
  <c r="X24" i="1"/>
  <c r="X23" i="1"/>
  <c r="X22" i="1"/>
  <c r="X21" i="1"/>
  <c r="X19" i="1"/>
  <c r="X17" i="1"/>
  <c r="X18" i="1"/>
  <c r="W26" i="1"/>
  <c r="W25" i="1"/>
  <c r="W24" i="1"/>
  <c r="W23" i="1"/>
  <c r="W22" i="1"/>
  <c r="W21" i="1"/>
  <c r="W19" i="1"/>
  <c r="W17" i="1"/>
  <c r="W18" i="1"/>
  <c r="V26" i="1"/>
  <c r="V25" i="1"/>
  <c r="V24" i="1"/>
  <c r="V23" i="1"/>
  <c r="V22" i="1"/>
  <c r="V21" i="1"/>
  <c r="V19" i="1"/>
  <c r="V17" i="1"/>
  <c r="V18" i="1"/>
  <c r="F38" i="2" l="1"/>
  <c r="G38" i="2"/>
  <c r="E38" i="2"/>
  <c r="F36" i="2"/>
  <c r="G36" i="2"/>
  <c r="F37" i="2"/>
  <c r="G37" i="2"/>
  <c r="E37" i="2"/>
  <c r="E36" i="2"/>
  <c r="G34" i="2"/>
  <c r="G35" i="2" s="1"/>
  <c r="F34" i="2"/>
  <c r="F35" i="2" s="1"/>
  <c r="E34" i="2"/>
  <c r="E35" i="2" s="1"/>
</calcChain>
</file>

<file path=xl/sharedStrings.xml><?xml version="1.0" encoding="utf-8"?>
<sst xmlns="http://schemas.openxmlformats.org/spreadsheetml/2006/main" count="872" uniqueCount="211">
  <si>
    <t>Method</t>
  </si>
  <si>
    <t>Time</t>
  </si>
  <si>
    <t>Error</t>
  </si>
  <si>
    <t>Standard Deviation</t>
  </si>
  <si>
    <t>No resampling, random</t>
  </si>
  <si>
    <t>Resampling, PDE</t>
  </si>
  <si>
    <t>Resampling, PDE &amp; Hammersley</t>
  </si>
  <si>
    <t>Investigating what</t>
  </si>
  <si>
    <t>Baseline, measured</t>
  </si>
  <si>
    <t>Baseline, quoted</t>
  </si>
  <si>
    <t>Original</t>
  </si>
  <si>
    <t>Initial Distribution</t>
  </si>
  <si>
    <t>Hyperparameters</t>
  </si>
  <si>
    <t>Curvature u (k=0.5, c=1)</t>
  </si>
  <si>
    <t>Curvature u (k=1,c=5)</t>
  </si>
  <si>
    <t>2 methods, in turn</t>
  </si>
  <si>
    <t>PDE &amp; Curvature u (0.5,1)</t>
  </si>
  <si>
    <t>NN Depth</t>
  </si>
  <si>
    <t>Uxt (k=0.5, c=1), depth 4</t>
  </si>
  <si>
    <t>*</t>
  </si>
  <si>
    <t>Uxt (k=0.5, c=1), depth 3</t>
  </si>
  <si>
    <t>**</t>
  </si>
  <si>
    <t>Resampling, PDE (random init)</t>
  </si>
  <si>
    <t>Curvature u (k=1,c=1) random init</t>
  </si>
  <si>
    <t>Curvature u (k=1,c=1) Hammer</t>
  </si>
  <si>
    <t>PDE &amp; Curvature u (1,1)</t>
  </si>
  <si>
    <t>Loss wrt dims</t>
  </si>
  <si>
    <t>L/dx</t>
  </si>
  <si>
    <t>L/dt</t>
  </si>
  <si>
    <t>L/dxt</t>
  </si>
  <si>
    <t>Damping</t>
  </si>
  <si>
    <t>Curvature, k=0.5, c=linear1to0</t>
  </si>
  <si>
    <t>pde, k=1, c=1 to 0</t>
  </si>
  <si>
    <t>pde-uxt, k=1,0.5, c= 1 to 0</t>
  </si>
  <si>
    <t>Residual, Hammersley init, d3</t>
  </si>
  <si>
    <t>Resampling, PDE (Ham. Init)</t>
  </si>
  <si>
    <t>Curvature</t>
  </si>
  <si>
    <t>Random init, c=1, k=1</t>
  </si>
  <si>
    <t>Repeats</t>
  </si>
  <si>
    <t>N/A</t>
  </si>
  <si>
    <t>Random init, c=1, k=0.5</t>
  </si>
  <si>
    <t>Ham init, c=1, k=1</t>
  </si>
  <si>
    <t>Ham init, c=1, k=0.5</t>
  </si>
  <si>
    <t>No resampling, uniform grid</t>
  </si>
  <si>
    <t>No resampling, hammersley</t>
  </si>
  <si>
    <t>Ham init, c=1, k=0.5, d=4</t>
  </si>
  <si>
    <t>Adding up repeats</t>
  </si>
  <si>
    <t>Restricting loops</t>
  </si>
  <si>
    <t>Curvature, depth 4</t>
  </si>
  <si>
    <t>Curvature, depth 3</t>
  </si>
  <si>
    <t>Random Init</t>
  </si>
  <si>
    <t>Residual, 'recreating' Wu</t>
  </si>
  <si>
    <t>Ham Init (k=0.5)</t>
  </si>
  <si>
    <t>No resampling, Hammersley</t>
  </si>
  <si>
    <t>***</t>
  </si>
  <si>
    <t>****</t>
  </si>
  <si>
    <t>uxt, Ham init, c=1, k=0.5</t>
  </si>
  <si>
    <t>uxt, Ham init, c=1, k=1</t>
  </si>
  <si>
    <t>uxt, Random init, c=1, k=1</t>
  </si>
  <si>
    <t>Summary of which cases</t>
  </si>
  <si>
    <t>*****</t>
  </si>
  <si>
    <t>uxt, Ham init, c=1, k=0.5, d=4</t>
  </si>
  <si>
    <t>Damping c</t>
  </si>
  <si>
    <t>PDE &amp; Curvature k1c1</t>
  </si>
  <si>
    <t>PDE &amp; Curvature k05c1</t>
  </si>
  <si>
    <t>Obtaining RAD</t>
  </si>
  <si>
    <t>Loops</t>
  </si>
  <si>
    <t>uxt, Random init, c=1, k=0.5</t>
  </si>
  <si>
    <t>uxt, Ham init, c=5, k=1, d=3</t>
  </si>
  <si>
    <t>Linearly reducing c</t>
  </si>
  <si>
    <t>pde, k=1, c=1-0</t>
  </si>
  <si>
    <t>Uxt, k=0.5, c=1-0</t>
  </si>
  <si>
    <t>Res + Uxt</t>
  </si>
  <si>
    <t>pde-uxt</t>
  </si>
  <si>
    <t>Sequential: residual -&gt; uxt</t>
  </si>
  <si>
    <t>k1,k0.5, Ham</t>
  </si>
  <si>
    <t>Two methods</t>
  </si>
  <si>
    <t>Sequential methods</t>
  </si>
  <si>
    <t>Res (1,1) -&gt; uxt (0.5,1)</t>
  </si>
  <si>
    <t>50 Loops</t>
  </si>
  <si>
    <t>75 Loops</t>
  </si>
  <si>
    <t>30 Loops (15k + 60k)</t>
  </si>
  <si>
    <t>Damping hyp c - PDE</t>
  </si>
  <si>
    <t>Damping hyp c - Uxt</t>
  </si>
  <si>
    <t>linearly</t>
  </si>
  <si>
    <t>Curvature, Depth 4</t>
  </si>
  <si>
    <t>Wu</t>
  </si>
  <si>
    <t>Sequential: PDE, Curvature</t>
  </si>
  <si>
    <t>PDE, Damping c</t>
  </si>
  <si>
    <t>Curvature, Damping c</t>
  </si>
  <si>
    <t>Error Table</t>
  </si>
  <si>
    <t>40 Loops</t>
  </si>
  <si>
    <t>20 Loops</t>
  </si>
  <si>
    <t>dPDEdxt - 1,1</t>
  </si>
  <si>
    <t>dPDEdxt - 0.5,1</t>
  </si>
  <si>
    <t>k=1</t>
  </si>
  <si>
    <t>k=0.5</t>
  </si>
  <si>
    <t>d^2(PDE)/dxdt, 1,1</t>
  </si>
  <si>
    <t>d^2(PDE)/dxdt 0.5,1</t>
  </si>
  <si>
    <t>Dual: Res &amp; Uxt</t>
  </si>
  <si>
    <t>PDE+uxt(1,1)</t>
  </si>
  <si>
    <t>100 Loops</t>
  </si>
  <si>
    <t>Standard Deviation Table</t>
  </si>
  <si>
    <t>Dual Res+uxt</t>
  </si>
  <si>
    <t>Time taken Table</t>
  </si>
  <si>
    <t>ERROR</t>
  </si>
  <si>
    <t>STDEV</t>
  </si>
  <si>
    <t>TIME</t>
  </si>
  <si>
    <t>Wu's method</t>
  </si>
  <si>
    <t>PDE, Rinit, 11</t>
  </si>
  <si>
    <t>uxt, 11</t>
  </si>
  <si>
    <t>uxt, 051</t>
  </si>
  <si>
    <t>pde+res</t>
  </si>
  <si>
    <t>pde+uxt, 11</t>
  </si>
  <si>
    <t>pde+uxt, 051</t>
  </si>
  <si>
    <t>damping</t>
  </si>
  <si>
    <t>uxt, 1</t>
  </si>
  <si>
    <t>uxt, 0.5</t>
  </si>
  <si>
    <t>PDE, Ham, 1</t>
  </si>
  <si>
    <t>No resample</t>
  </si>
  <si>
    <t>Random</t>
  </si>
  <si>
    <t>Hammersley</t>
  </si>
  <si>
    <t>residual gradients</t>
  </si>
  <si>
    <t>pdedxt, 11</t>
  </si>
  <si>
    <t>pdedxt, 051</t>
  </si>
  <si>
    <t>Number of points</t>
  </si>
  <si>
    <t>No. of residual points</t>
  </si>
  <si>
    <t>RAD</t>
  </si>
  <si>
    <t>Burgers'</t>
  </si>
  <si>
    <t>Allen-Cahn</t>
  </si>
  <si>
    <t>uxt</t>
  </si>
  <si>
    <t>n=1000</t>
  </si>
  <si>
    <t>Curvature (Uxt)</t>
  </si>
  <si>
    <t>Curvature (PDExt)</t>
  </si>
  <si>
    <t>E-3</t>
  </si>
  <si>
    <t>Uxt</t>
  </si>
  <si>
    <t>PDExt</t>
  </si>
  <si>
    <t>IC2</t>
  </si>
  <si>
    <t>IC3</t>
  </si>
  <si>
    <t>IC4</t>
  </si>
  <si>
    <t>IC5</t>
  </si>
  <si>
    <t>No-Re Random</t>
  </si>
  <si>
    <t>No-Re ham</t>
  </si>
  <si>
    <t>A.C. Their code</t>
  </si>
  <si>
    <t>0.08 ± 0.06%</t>
  </si>
  <si>
    <t>0.02 ± 0.00</t>
  </si>
  <si>
    <t>Burgers</t>
  </si>
  <si>
    <t>13.3 ± 8.35%</t>
  </si>
  <si>
    <t>3.02 ± 2.98%</t>
  </si>
  <si>
    <t>0.14 ± 0.14%</t>
  </si>
  <si>
    <t>22.2 ± 16.9%</t>
  </si>
  <si>
    <t>Wu, 2023</t>
  </si>
  <si>
    <t>PDE hammersley</t>
  </si>
  <si>
    <t>Ham (11)</t>
  </si>
  <si>
    <t>1 Loops</t>
  </si>
  <si>
    <t>10 Loops</t>
  </si>
  <si>
    <t>PDE, Hammersley</t>
  </si>
  <si>
    <t>running</t>
  </si>
  <si>
    <t>k = 1, c = 1</t>
  </si>
  <si>
    <t>k = 0.5, c = 1</t>
  </si>
  <si>
    <t>k = 2, c = 1</t>
  </si>
  <si>
    <t>k = 1, c = 5</t>
  </si>
  <si>
    <t>k = 2, c = 5</t>
  </si>
  <si>
    <t>Uxt, Hammersley Initialisation</t>
  </si>
  <si>
    <t>PDE, Hammersley Initialisation</t>
  </si>
  <si>
    <t>PDE, Random Initialisation</t>
  </si>
  <si>
    <t>k = 0.5,   c = 1</t>
  </si>
  <si>
    <t>k = 1,       c = 1</t>
  </si>
  <si>
    <t>k = 2,       c = 1</t>
  </si>
  <si>
    <t>Uxt, Hammersley</t>
  </si>
  <si>
    <t>PDE, Random</t>
  </si>
  <si>
    <t>Relative std</t>
  </si>
  <si>
    <t>#</t>
  </si>
  <si>
    <t>Uxt, Random Initialisation</t>
  </si>
  <si>
    <t>k=1,         c=1</t>
  </si>
  <si>
    <t>Fixed, R</t>
  </si>
  <si>
    <t>Fixed, H</t>
  </si>
  <si>
    <t>PDE, R</t>
  </si>
  <si>
    <t>Sim ran</t>
  </si>
  <si>
    <t>Sim Ran</t>
  </si>
  <si>
    <t>10 runs - uxt hammersley</t>
  </si>
  <si>
    <t>v = 0.01</t>
  </si>
  <si>
    <t>v = 0.003</t>
  </si>
  <si>
    <t>v = 0.001</t>
  </si>
  <si>
    <t>approx</t>
  </si>
  <si>
    <t xml:space="preserve"> </t>
  </si>
  <si>
    <t>pdedxt</t>
  </si>
  <si>
    <t>StDev</t>
  </si>
  <si>
    <t>100 Loops, 50 repeats to check:</t>
  </si>
  <si>
    <t>no resample, H, 400</t>
  </si>
  <si>
    <t>no resample, H, 216</t>
  </si>
  <si>
    <t>no resample, R, 216</t>
  </si>
  <si>
    <t>n=1000m 4k loops per L</t>
  </si>
  <si>
    <t>wu (pde,R)</t>
  </si>
  <si>
    <t>pde, H</t>
  </si>
  <si>
    <t>PDE, H</t>
  </si>
  <si>
    <t>Pde, R</t>
  </si>
  <si>
    <t>v = 0.01, N=1000</t>
  </si>
  <si>
    <t>Fixed Random</t>
  </si>
  <si>
    <t>Fixed Ham</t>
  </si>
  <si>
    <t>PDE Ham</t>
  </si>
  <si>
    <t>PDE_R</t>
  </si>
  <si>
    <t>v = 0.001, N=4000</t>
  </si>
  <si>
    <t>PDE H</t>
  </si>
  <si>
    <t>N=1000</t>
  </si>
  <si>
    <t>Uxt, H</t>
  </si>
  <si>
    <t>PDExt, H</t>
  </si>
  <si>
    <t>N=500</t>
  </si>
  <si>
    <t>N</t>
  </si>
  <si>
    <t>N = 2000</t>
  </si>
  <si>
    <t>Error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</si>
</sst>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%"/>
    <numFmt numFmtId="165" formatCode="0.000E+00"/>
    <numFmt numFmtId="166" formatCode="#,##0.0"/>
    <numFmt numFmtId="167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2" xfId="0" applyBorder="1"/>
    <xf numFmtId="0" fontId="1" fillId="0" borderId="4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1" fillId="0" borderId="11" xfId="0" applyNumberFormat="1" applyFont="1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12" xfId="0" applyNumberFormat="1" applyBorder="1"/>
    <xf numFmtId="11" fontId="1" fillId="0" borderId="10" xfId="0" applyNumberFormat="1" applyFont="1" applyBorder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2" fontId="0" fillId="0" borderId="0" xfId="0" applyNumberFormat="1"/>
    <xf numFmtId="2" fontId="1" fillId="0" borderId="11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1" xfId="0" applyFill="1" applyBorder="1"/>
    <xf numFmtId="2" fontId="0" fillId="0" borderId="11" xfId="0" applyNumberFormat="1" applyBorder="1"/>
    <xf numFmtId="11" fontId="0" fillId="0" borderId="11" xfId="0" applyNumberFormat="1" applyBorder="1"/>
    <xf numFmtId="11" fontId="0" fillId="0" borderId="10" xfId="0" applyNumberFormat="1" applyBorder="1"/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2" fontId="1" fillId="0" borderId="2" xfId="0" applyNumberFormat="1" applyFont="1" applyBorder="1"/>
    <xf numFmtId="11" fontId="1" fillId="0" borderId="2" xfId="0" applyNumberFormat="1" applyFont="1" applyBorder="1"/>
    <xf numFmtId="11" fontId="1" fillId="0" borderId="3" xfId="0" applyNumberFormat="1" applyFont="1" applyBorder="1"/>
    <xf numFmtId="0" fontId="0" fillId="0" borderId="11" xfId="0" applyBorder="1"/>
    <xf numFmtId="11" fontId="0" fillId="0" borderId="0" xfId="0" applyNumberFormat="1" applyFill="1"/>
    <xf numFmtId="11" fontId="0" fillId="0" borderId="0" xfId="0" applyNumberFormat="1" applyFill="1" applyBorder="1"/>
    <xf numFmtId="11" fontId="0" fillId="0" borderId="12" xfId="0" applyNumberFormat="1" applyFill="1" applyBorder="1"/>
    <xf numFmtId="10" fontId="0" fillId="0" borderId="8" xfId="0" applyNumberFormat="1" applyBorder="1"/>
    <xf numFmtId="0" fontId="1" fillId="0" borderId="15" xfId="0" applyFont="1" applyBorder="1"/>
    <xf numFmtId="0" fontId="0" fillId="0" borderId="14" xfId="0" applyFill="1" applyBorder="1"/>
    <xf numFmtId="11" fontId="0" fillId="0" borderId="2" xfId="0" applyNumberFormat="1" applyFill="1" applyBorder="1"/>
    <xf numFmtId="0" fontId="0" fillId="0" borderId="0" xfId="0" quotePrefix="1"/>
    <xf numFmtId="0" fontId="0" fillId="2" borderId="0" xfId="0" applyFill="1"/>
    <xf numFmtId="0" fontId="0" fillId="0" borderId="9" xfId="0" applyFill="1" applyBorder="1"/>
    <xf numFmtId="0" fontId="1" fillId="0" borderId="7" xfId="0" applyFont="1" applyBorder="1"/>
    <xf numFmtId="0" fontId="0" fillId="0" borderId="5" xfId="0" applyFill="1" applyBorder="1"/>
    <xf numFmtId="0" fontId="0" fillId="0" borderId="10" xfId="0" applyBorder="1"/>
    <xf numFmtId="0" fontId="0" fillId="0" borderId="9" xfId="0" applyBorder="1"/>
    <xf numFmtId="11" fontId="1" fillId="0" borderId="10" xfId="0" applyNumberFormat="1" applyFont="1" applyBorder="1" applyAlignment="1">
      <alignment wrapText="1"/>
    </xf>
    <xf numFmtId="11" fontId="1" fillId="0" borderId="11" xfId="0" applyNumberFormat="1" applyFont="1" applyBorder="1" applyAlignment="1">
      <alignment wrapText="1"/>
    </xf>
    <xf numFmtId="0" fontId="0" fillId="0" borderId="4" xfId="0" applyBorder="1"/>
    <xf numFmtId="11" fontId="0" fillId="3" borderId="0" xfId="0" applyNumberFormat="1" applyFill="1" applyBorder="1"/>
    <xf numFmtId="11" fontId="0" fillId="0" borderId="1" xfId="0" applyNumberFormat="1" applyFill="1" applyBorder="1"/>
    <xf numFmtId="11" fontId="0" fillId="4" borderId="1" xfId="0" applyNumberFormat="1" applyFill="1" applyBorder="1"/>
    <xf numFmtId="11" fontId="0" fillId="3" borderId="2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/>
    <xf numFmtId="0" fontId="0" fillId="0" borderId="4" xfId="0" applyFill="1" applyBorder="1"/>
    <xf numFmtId="0" fontId="0" fillId="5" borderId="6" xfId="0" applyFill="1" applyBorder="1"/>
    <xf numFmtId="11" fontId="0" fillId="5" borderId="0" xfId="0" applyNumberFormat="1" applyFill="1" applyBorder="1"/>
    <xf numFmtId="2" fontId="0" fillId="5" borderId="0" xfId="0" applyNumberFormat="1" applyFill="1"/>
    <xf numFmtId="0" fontId="0" fillId="5" borderId="13" xfId="0" applyFill="1" applyBorder="1"/>
    <xf numFmtId="0" fontId="0" fillId="5" borderId="14" xfId="0" applyFill="1" applyBorder="1"/>
    <xf numFmtId="11" fontId="0" fillId="0" borderId="12" xfId="0" applyNumberFormat="1" applyBorder="1" applyAlignment="1">
      <alignment horizontal="center"/>
    </xf>
    <xf numFmtId="165" fontId="0" fillId="0" borderId="0" xfId="0" applyNumberFormat="1" applyFill="1" applyBorder="1"/>
    <xf numFmtId="11" fontId="0" fillId="0" borderId="6" xfId="0" applyNumberFormat="1" applyFill="1" applyBorder="1"/>
    <xf numFmtId="11" fontId="0" fillId="0" borderId="7" xfId="0" applyNumberFormat="1" applyFill="1" applyBorder="1"/>
    <xf numFmtId="165" fontId="0" fillId="0" borderId="12" xfId="0" applyNumberFormat="1" applyFill="1" applyBorder="1"/>
    <xf numFmtId="11" fontId="0" fillId="0" borderId="5" xfId="0" applyNumberFormat="1" applyFill="1" applyBorder="1"/>
    <xf numFmtId="165" fontId="0" fillId="0" borderId="2" xfId="0" applyNumberFormat="1" applyFill="1" applyBorder="1"/>
    <xf numFmtId="165" fontId="0" fillId="0" borderId="0" xfId="0" applyNumberFormat="1"/>
    <xf numFmtId="165" fontId="0" fillId="3" borderId="0" xfId="0" applyNumberFormat="1" applyFill="1" applyBorder="1"/>
    <xf numFmtId="11" fontId="0" fillId="0" borderId="3" xfId="0" applyNumberFormat="1" applyFill="1" applyBorder="1"/>
    <xf numFmtId="11" fontId="0" fillId="0" borderId="8" xfId="0" applyNumberFormat="1" applyFill="1" applyBorder="1"/>
    <xf numFmtId="0" fontId="0" fillId="5" borderId="7" xfId="0" applyFill="1" applyBorder="1"/>
    <xf numFmtId="0" fontId="0" fillId="0" borderId="15" xfId="0" applyFill="1" applyBorder="1"/>
    <xf numFmtId="164" fontId="0" fillId="0" borderId="0" xfId="0" applyNumberFormat="1" applyFill="1" applyBorder="1"/>
    <xf numFmtId="2" fontId="0" fillId="0" borderId="6" xfId="0" applyNumberFormat="1" applyFill="1" applyBorder="1"/>
    <xf numFmtId="11" fontId="0" fillId="0" borderId="7" xfId="0" applyNumberFormat="1" applyBorder="1"/>
    <xf numFmtId="164" fontId="0" fillId="0" borderId="1" xfId="0" applyNumberFormat="1" applyFill="1" applyBorder="1"/>
    <xf numFmtId="0" fontId="0" fillId="5" borderId="4" xfId="0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1" fillId="0" borderId="11" xfId="0" applyNumberFormat="1" applyFont="1" applyBorder="1"/>
    <xf numFmtId="1" fontId="1" fillId="0" borderId="10" xfId="0" applyNumberFormat="1" applyFont="1" applyBorder="1" applyAlignment="1">
      <alignment wrapText="1"/>
    </xf>
    <xf numFmtId="165" fontId="0" fillId="0" borderId="0" xfId="0" applyNumberFormat="1" applyBorder="1"/>
    <xf numFmtId="2" fontId="0" fillId="0" borderId="6" xfId="0" applyNumberFormat="1" applyBorder="1"/>
    <xf numFmtId="165" fontId="0" fillId="0" borderId="6" xfId="0" applyNumberFormat="1" applyBorder="1"/>
    <xf numFmtId="2" fontId="0" fillId="0" borderId="5" xfId="0" applyNumberFormat="1" applyBorder="1"/>
    <xf numFmtId="165" fontId="0" fillId="0" borderId="5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7" xfId="0" applyNumberFormat="1" applyBorder="1"/>
    <xf numFmtId="165" fontId="0" fillId="0" borderId="7" xfId="0" applyNumberFormat="1" applyBorder="1"/>
    <xf numFmtId="165" fontId="0" fillId="0" borderId="12" xfId="0" applyNumberFormat="1" applyBorder="1"/>
    <xf numFmtId="164" fontId="0" fillId="0" borderId="12" xfId="0" applyNumberFormat="1" applyBorder="1"/>
    <xf numFmtId="0" fontId="0" fillId="0" borderId="15" xfId="0" applyBorder="1" applyAlignment="1">
      <alignment horizontal="center"/>
    </xf>
    <xf numFmtId="165" fontId="0" fillId="0" borderId="1" xfId="0" applyNumberFormat="1" applyBorder="1"/>
    <xf numFmtId="165" fontId="0" fillId="0" borderId="3" xfId="0" applyNumberFormat="1" applyBorder="1"/>
    <xf numFmtId="164" fontId="0" fillId="0" borderId="3" xfId="0" applyNumberFormat="1" applyBorder="1"/>
    <xf numFmtId="165" fontId="0" fillId="0" borderId="8" xfId="0" applyNumberFormat="1" applyBorder="1"/>
    <xf numFmtId="164" fontId="0" fillId="0" borderId="8" xfId="0" applyNumberFormat="1" applyBorder="1"/>
    <xf numFmtId="2" fontId="0" fillId="0" borderId="5" xfId="0" applyNumberFormat="1" applyBorder="1" applyAlignment="1"/>
    <xf numFmtId="2" fontId="0" fillId="0" borderId="7" xfId="0" applyNumberFormat="1" applyBorder="1" applyAlignment="1"/>
    <xf numFmtId="2" fontId="0" fillId="0" borderId="12" xfId="0" applyNumberFormat="1" applyBorder="1" applyAlignment="1"/>
    <xf numFmtId="2" fontId="0" fillId="0" borderId="8" xfId="0" applyNumberFormat="1" applyBorder="1" applyAlignment="1"/>
    <xf numFmtId="165" fontId="0" fillId="0" borderId="5" xfId="0" applyNumberFormat="1" applyBorder="1" applyAlignment="1"/>
    <xf numFmtId="165" fontId="0" fillId="0" borderId="2" xfId="0" applyNumberFormat="1" applyBorder="1" applyAlignment="1"/>
    <xf numFmtId="165" fontId="0" fillId="0" borderId="3" xfId="0" applyNumberFormat="1" applyBorder="1" applyAlignment="1"/>
    <xf numFmtId="165" fontId="0" fillId="0" borderId="7" xfId="0" applyNumberFormat="1" applyBorder="1" applyAlignment="1"/>
    <xf numFmtId="165" fontId="0" fillId="0" borderId="12" xfId="0" applyNumberFormat="1" applyBorder="1" applyAlignment="1"/>
    <xf numFmtId="165" fontId="0" fillId="0" borderId="8" xfId="0" applyNumberFormat="1" applyBorder="1" applyAlignment="1"/>
    <xf numFmtId="164" fontId="0" fillId="0" borderId="5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7" xfId="0" applyNumberFormat="1" applyBorder="1" applyAlignment="1"/>
    <xf numFmtId="164" fontId="0" fillId="0" borderId="12" xfId="0" applyNumberFormat="1" applyBorder="1" applyAlignment="1"/>
    <xf numFmtId="164" fontId="0" fillId="0" borderId="8" xfId="0" applyNumberFormat="1" applyBorder="1" applyAlignment="1"/>
    <xf numFmtId="2" fontId="0" fillId="0" borderId="16" xfId="0" applyNumberFormat="1" applyBorder="1"/>
    <xf numFmtId="165" fontId="0" fillId="6" borderId="1" xfId="0" applyNumberFormat="1" applyFill="1" applyBorder="1"/>
    <xf numFmtId="165" fontId="0" fillId="6" borderId="8" xfId="0" applyNumberFormat="1" applyFill="1" applyBorder="1"/>
    <xf numFmtId="165" fontId="0" fillId="0" borderId="1" xfId="0" applyNumberFormat="1" applyFill="1" applyBorder="1"/>
    <xf numFmtId="2" fontId="0" fillId="0" borderId="1" xfId="0" applyNumberFormat="1" applyBorder="1"/>
    <xf numFmtId="164" fontId="0" fillId="0" borderId="6" xfId="0" applyNumberFormat="1" applyBorder="1"/>
    <xf numFmtId="2" fontId="0" fillId="0" borderId="10" xfId="0" applyNumberFormat="1" applyBorder="1"/>
    <xf numFmtId="165" fontId="0" fillId="0" borderId="10" xfId="0" applyNumberFormat="1" applyBorder="1"/>
    <xf numFmtId="164" fontId="0" fillId="0" borderId="10" xfId="0" applyNumberFormat="1" applyBorder="1"/>
    <xf numFmtId="165" fontId="0" fillId="0" borderId="11" xfId="0" applyNumberFormat="1" applyBorder="1"/>
    <xf numFmtId="164" fontId="0" fillId="0" borderId="11" xfId="0" applyNumberFormat="1" applyBorder="1"/>
    <xf numFmtId="2" fontId="0" fillId="0" borderId="9" xfId="0" applyNumberFormat="1" applyBorder="1"/>
    <xf numFmtId="165" fontId="0" fillId="0" borderId="9" xfId="0" applyNumberFormat="1" applyBorder="1"/>
    <xf numFmtId="164" fontId="0" fillId="0" borderId="9" xfId="0" applyNumberFormat="1" applyBorder="1"/>
    <xf numFmtId="2" fontId="0" fillId="0" borderId="8" xfId="0" applyNumberFormat="1" applyBorder="1"/>
    <xf numFmtId="164" fontId="0" fillId="0" borderId="7" xfId="0" applyNumberFormat="1" applyBorder="1"/>
    <xf numFmtId="1" fontId="1" fillId="0" borderId="11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1" fillId="0" borderId="4" xfId="0" applyNumberFormat="1" applyFont="1" applyBorder="1" applyAlignment="1">
      <alignment wrapText="1"/>
    </xf>
    <xf numFmtId="164" fontId="0" fillId="0" borderId="4" xfId="0" applyNumberFormat="1" applyBorder="1" applyAlignment="1"/>
    <xf numFmtId="164" fontId="0" fillId="0" borderId="4" xfId="0" applyNumberFormat="1" applyBorder="1"/>
    <xf numFmtId="165" fontId="0" fillId="0" borderId="4" xfId="0" applyNumberFormat="1" applyBorder="1"/>
    <xf numFmtId="11" fontId="0" fillId="0" borderId="4" xfId="0" applyNumberFormat="1" applyBorder="1"/>
    <xf numFmtId="21" fontId="0" fillId="0" borderId="0" xfId="0" applyNumberFormat="1"/>
    <xf numFmtId="0" fontId="0" fillId="0" borderId="0" xfId="0" applyFill="1"/>
    <xf numFmtId="0" fontId="0" fillId="0" borderId="0" xfId="0" applyFont="1" applyFill="1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/>
    <xf numFmtId="2" fontId="0" fillId="0" borderId="11" xfId="0" applyNumberFormat="1" applyBorder="1" applyAlignment="1"/>
    <xf numFmtId="2" fontId="0" fillId="0" borderId="10" xfId="0" applyNumberFormat="1" applyBorder="1" applyAlignment="1"/>
    <xf numFmtId="11" fontId="0" fillId="0" borderId="11" xfId="0" applyNumberFormat="1" applyBorder="1" applyAlignment="1"/>
    <xf numFmtId="2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2" fontId="0" fillId="2" borderId="0" xfId="0" applyNumberFormat="1" applyFill="1"/>
    <xf numFmtId="11" fontId="0" fillId="2" borderId="0" xfId="0" applyNumberFormat="1" applyFill="1"/>
    <xf numFmtId="0" fontId="0" fillId="2" borderId="6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1" xfId="0" applyFill="1" applyBorder="1"/>
    <xf numFmtId="11" fontId="0" fillId="2" borderId="0" xfId="0" applyNumberFormat="1" applyFill="1" applyBorder="1"/>
    <xf numFmtId="11" fontId="0" fillId="2" borderId="1" xfId="0" applyNumberForma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0" xfId="0" applyNumberFormat="1" applyFill="1" applyBorder="1"/>
    <xf numFmtId="165" fontId="0" fillId="2" borderId="0" xfId="0" applyNumberFormat="1" applyFill="1"/>
    <xf numFmtId="0" fontId="1" fillId="0" borderId="0" xfId="0" applyFont="1" applyFill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165" fontId="0" fillId="2" borderId="0" xfId="0" applyNumberFormat="1" applyFill="1" applyBorder="1"/>
    <xf numFmtId="21" fontId="0" fillId="0" borderId="6" xfId="0" applyNumberFormat="1" applyBorder="1"/>
    <xf numFmtId="46" fontId="0" fillId="0" borderId="6" xfId="0" applyNumberFormat="1" applyBorder="1"/>
    <xf numFmtId="46" fontId="0" fillId="0" borderId="0" xfId="0" applyNumberFormat="1"/>
    <xf numFmtId="20" fontId="0" fillId="0" borderId="0" xfId="0" applyNumberFormat="1" applyBorder="1"/>
    <xf numFmtId="21" fontId="0" fillId="0" borderId="0" xfId="0" applyNumberFormat="1" applyBorder="1"/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 wrapText="1"/>
    </xf>
    <xf numFmtId="0" fontId="0" fillId="0" borderId="2" xfId="0" applyFill="1" applyBorder="1"/>
    <xf numFmtId="0" fontId="0" fillId="0" borderId="15" xfId="0" applyFill="1" applyBorder="1" applyAlignment="1">
      <alignment horizontal="center" vertical="center" wrapText="1"/>
    </xf>
    <xf numFmtId="1" fontId="0" fillId="0" borderId="0" xfId="0" applyNumberFormat="1"/>
    <xf numFmtId="0" fontId="1" fillId="0" borderId="4" xfId="0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 wrapText="1"/>
    </xf>
    <xf numFmtId="11" fontId="0" fillId="0" borderId="4" xfId="0" applyNumberFormat="1" applyFill="1" applyBorder="1"/>
    <xf numFmtId="0" fontId="0" fillId="2" borderId="4" xfId="0" applyFill="1" applyBorder="1"/>
    <xf numFmtId="11" fontId="0" fillId="2" borderId="4" xfId="0" applyNumberFormat="1" applyFill="1" applyBorder="1"/>
    <xf numFmtId="0" fontId="0" fillId="0" borderId="13" xfId="0" applyFill="1" applyBorder="1"/>
    <xf numFmtId="0" fontId="0" fillId="6" borderId="6" xfId="0" applyFill="1" applyBorder="1"/>
    <xf numFmtId="0" fontId="0" fillId="6" borderId="0" xfId="0" applyFill="1" applyBorder="1"/>
    <xf numFmtId="2" fontId="0" fillId="6" borderId="0" xfId="0" applyNumberFormat="1" applyFill="1" applyBorder="1"/>
    <xf numFmtId="11" fontId="0" fillId="6" borderId="0" xfId="0" applyNumberFormat="1" applyFill="1" applyBorder="1"/>
    <xf numFmtId="11" fontId="0" fillId="6" borderId="1" xfId="0" applyNumberFormat="1" applyFill="1" applyBorder="1"/>
    <xf numFmtId="0" fontId="1" fillId="0" borderId="4" xfId="0" applyFont="1" applyFill="1" applyBorder="1"/>
    <xf numFmtId="0" fontId="1" fillId="0" borderId="11" xfId="0" applyFont="1" applyFill="1" applyBorder="1"/>
    <xf numFmtId="2" fontId="1" fillId="0" borderId="11" xfId="0" applyNumberFormat="1" applyFont="1" applyFill="1" applyBorder="1"/>
    <xf numFmtId="11" fontId="1" fillId="0" borderId="11" xfId="0" applyNumberFormat="1" applyFont="1" applyFill="1" applyBorder="1"/>
    <xf numFmtId="11" fontId="1" fillId="0" borderId="10" xfId="0" applyNumberFormat="1" applyFont="1" applyFill="1" applyBorder="1"/>
    <xf numFmtId="2" fontId="0" fillId="0" borderId="2" xfId="0" applyNumberFormat="1" applyFill="1" applyBorder="1"/>
    <xf numFmtId="2" fontId="0" fillId="0" borderId="12" xfId="0" applyNumberFormat="1" applyFill="1" applyBorder="1"/>
    <xf numFmtId="10" fontId="0" fillId="0" borderId="8" xfId="0" applyNumberFormat="1" applyFill="1" applyBorder="1"/>
    <xf numFmtId="0" fontId="1" fillId="0" borderId="15" xfId="0" applyFont="1" applyFill="1" applyBorder="1"/>
    <xf numFmtId="0" fontId="1" fillId="0" borderId="2" xfId="0" applyFont="1" applyFill="1" applyBorder="1"/>
    <xf numFmtId="2" fontId="1" fillId="0" borderId="2" xfId="0" applyNumberFormat="1" applyFont="1" applyFill="1" applyBorder="1"/>
    <xf numFmtId="11" fontId="1" fillId="0" borderId="2" xfId="0" applyNumberFormat="1" applyFont="1" applyFill="1" applyBorder="1"/>
    <xf numFmtId="11" fontId="1" fillId="0" borderId="3" xfId="0" applyNumberFormat="1" applyFont="1" applyFill="1" applyBorder="1"/>
    <xf numFmtId="0" fontId="0" fillId="0" borderId="0" xfId="0" quotePrefix="1" applyFill="1"/>
    <xf numFmtId="21" fontId="0" fillId="0" borderId="2" xfId="0" applyNumberFormat="1" applyBorder="1"/>
    <xf numFmtId="20" fontId="0" fillId="0" borderId="2" xfId="0" applyNumberFormat="1" applyBorder="1"/>
    <xf numFmtId="0" fontId="0" fillId="7" borderId="13" xfId="0" applyFill="1" applyBorder="1"/>
    <xf numFmtId="0" fontId="0" fillId="7" borderId="0" xfId="0" applyFill="1"/>
    <xf numFmtId="0" fontId="0" fillId="7" borderId="6" xfId="0" applyFill="1" applyBorder="1"/>
    <xf numFmtId="11" fontId="0" fillId="7" borderId="0" xfId="0" applyNumberFormat="1" applyFill="1" applyBorder="1"/>
    <xf numFmtId="0" fontId="0" fillId="7" borderId="0" xfId="0" applyFill="1" applyBorder="1"/>
    <xf numFmtId="11" fontId="0" fillId="7" borderId="1" xfId="0" applyNumberFormat="1" applyFill="1" applyBorder="1"/>
    <xf numFmtId="0" fontId="0" fillId="7" borderId="4" xfId="0" applyFill="1" applyBorder="1"/>
    <xf numFmtId="2" fontId="0" fillId="7" borderId="6" xfId="0" applyNumberFormat="1" applyFill="1" applyBorder="1"/>
    <xf numFmtId="2" fontId="0" fillId="7" borderId="0" xfId="0" applyNumberFormat="1" applyFill="1" applyBorder="1"/>
    <xf numFmtId="2" fontId="0" fillId="7" borderId="1" xfId="0" applyNumberFormat="1" applyFill="1" applyBorder="1"/>
    <xf numFmtId="165" fontId="0" fillId="7" borderId="0" xfId="0" applyNumberFormat="1" applyFill="1" applyBorder="1"/>
    <xf numFmtId="165" fontId="0" fillId="7" borderId="0" xfId="0" applyNumberFormat="1" applyFill="1"/>
    <xf numFmtId="11" fontId="0" fillId="7" borderId="6" xfId="0" applyNumberFormat="1" applyFill="1" applyBorder="1"/>
    <xf numFmtId="0" fontId="0" fillId="7" borderId="14" xfId="0" applyFill="1" applyBorder="1"/>
    <xf numFmtId="11" fontId="0" fillId="7" borderId="7" xfId="0" applyNumberFormat="1" applyFill="1" applyBorder="1"/>
    <xf numFmtId="11" fontId="0" fillId="7" borderId="12" xfId="0" applyNumberFormat="1" applyFill="1" applyBorder="1"/>
    <xf numFmtId="165" fontId="0" fillId="7" borderId="12" xfId="0" applyNumberFormat="1" applyFill="1" applyBorder="1"/>
    <xf numFmtId="11" fontId="0" fillId="7" borderId="0" xfId="0" applyNumberFormat="1" applyFill="1"/>
    <xf numFmtId="11" fontId="0" fillId="7" borderId="8" xfId="0" applyNumberFormat="1" applyFill="1" applyBorder="1"/>
    <xf numFmtId="164" fontId="0" fillId="7" borderId="0" xfId="0" applyNumberFormat="1" applyFill="1" applyBorder="1"/>
    <xf numFmtId="164" fontId="0" fillId="7" borderId="1" xfId="0" applyNumberFormat="1" applyFill="1" applyBorder="1"/>
    <xf numFmtId="0" fontId="0" fillId="7" borderId="7" xfId="0" applyFill="1" applyBorder="1"/>
    <xf numFmtId="166" fontId="0" fillId="0" borderId="0" xfId="0" applyNumberFormat="1" applyBorder="1"/>
    <xf numFmtId="166" fontId="0" fillId="0" borderId="0" xfId="0" applyNumberFormat="1"/>
    <xf numFmtId="11" fontId="0" fillId="0" borderId="15" xfId="0" applyNumberFormat="1" applyBorder="1"/>
    <xf numFmtId="11" fontId="0" fillId="0" borderId="15" xfId="0" applyNumberFormat="1" applyFill="1" applyBorder="1"/>
    <xf numFmtId="11" fontId="0" fillId="8" borderId="0" xfId="0" applyNumberFormat="1" applyFill="1" applyBorder="1"/>
    <xf numFmtId="165" fontId="0" fillId="8" borderId="0" xfId="0" applyNumberFormat="1" applyFill="1" applyBorder="1"/>
    <xf numFmtId="165" fontId="0" fillId="9" borderId="0" xfId="0" applyNumberFormat="1" applyFill="1" applyBorder="1"/>
    <xf numFmtId="11" fontId="0" fillId="9" borderId="2" xfId="0" applyNumberFormat="1" applyFill="1" applyBorder="1"/>
    <xf numFmtId="165" fontId="0" fillId="9" borderId="12" xfId="0" applyNumberFormat="1" applyFill="1" applyBorder="1"/>
    <xf numFmtId="11" fontId="0" fillId="9" borderId="12" xfId="0" applyNumberFormat="1" applyFill="1" applyBorder="1"/>
    <xf numFmtId="167" fontId="0" fillId="0" borderId="0" xfId="0" applyNumberFormat="1"/>
    <xf numFmtId="0" fontId="0" fillId="0" borderId="15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Summary'!$I$18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Summary'!$J$18:$Q$18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F-455D-BF6B-9E4373C46C71}"/>
            </c:ext>
          </c:extLst>
        </c:ser>
        <c:ser>
          <c:idx val="5"/>
          <c:order val="2"/>
          <c:tx>
            <c:strRef>
              <c:f>'Burgers Summary'!$I$23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Summary'!$J$23:$Q$23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1.0731943763652566E-3</c:v>
                </c:pt>
                <c:pt idx="3" formatCode="0.00E+00">
                  <c:v>8.7625435231766596E-4</c:v>
                </c:pt>
                <c:pt idx="4" formatCode="0.000E+00">
                  <c:v>7.7163229061607283E-4</c:v>
                </c:pt>
                <c:pt idx="5" formatCode="0.00E+00">
                  <c:v>6.559738775014784E-4</c:v>
                </c:pt>
                <c:pt idx="6" formatCode="0.00E+00">
                  <c:v>5.4824290681767629E-4</c:v>
                </c:pt>
                <c:pt idx="7" formatCode="0.00E+00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F-455D-BF6B-9E4373C46C71}"/>
            </c:ext>
          </c:extLst>
        </c:ser>
        <c:ser>
          <c:idx val="2"/>
          <c:order val="3"/>
          <c:tx>
            <c:strRef>
              <c:f>'Burgers Summary'!$I$19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Summary'!$J$19:$Q$19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F-455D-BF6B-9E4373C46C71}"/>
            </c:ext>
          </c:extLst>
        </c:ser>
        <c:ser>
          <c:idx val="4"/>
          <c:order val="4"/>
          <c:tx>
            <c:strRef>
              <c:f>'Burgers Summary'!$I$22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Summary'!$J$22:$Q$22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1.1778839428150025E-3</c:v>
                </c:pt>
                <c:pt idx="3" formatCode="0.00E+00">
                  <c:v>8.7540114042080686E-4</c:v>
                </c:pt>
                <c:pt idx="4" formatCode="0.000E+00">
                  <c:v>7.2517764569016716E-4</c:v>
                </c:pt>
                <c:pt idx="5" formatCode="0.00E+00">
                  <c:v>7.1870612301729855E-4</c:v>
                </c:pt>
                <c:pt idx="6" formatCode="0.00E+00">
                  <c:v>5.536225367783552E-4</c:v>
                </c:pt>
                <c:pt idx="7" formatCode="0.00E+00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F-455D-BF6B-9E4373C46C71}"/>
            </c:ext>
          </c:extLst>
        </c:ser>
        <c:ser>
          <c:idx val="6"/>
          <c:order val="6"/>
          <c:tx>
            <c:strRef>
              <c:f>'Burgers Summary'!$I$24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Summary'!$J$24:$Q$24</c:f>
              <c:numCache>
                <c:formatCode>0.000E+00</c:formatCode>
                <c:ptCount val="8"/>
                <c:pt idx="0">
                  <c:v>8.5393700156740499E-2</c:v>
                </c:pt>
                <c:pt idx="1">
                  <c:v>2.0322745922423729E-3</c:v>
                </c:pt>
                <c:pt idx="2" formatCode="0.00E+00">
                  <c:v>1.1887469954588049E-3</c:v>
                </c:pt>
                <c:pt idx="3" formatCode="0.00E+00">
                  <c:v>9.3585580976518067E-4</c:v>
                </c:pt>
                <c:pt idx="4" formatCode="0.00E+00">
                  <c:v>9.8608826481326852E-4</c:v>
                </c:pt>
                <c:pt idx="5" formatCode="0.00E+00">
                  <c:v>7.1214832318866226E-4</c:v>
                </c:pt>
                <c:pt idx="6" formatCode="0.00E+00">
                  <c:v>8.5970391777880799E-4</c:v>
                </c:pt>
                <c:pt idx="7" formatCode="0.00E+00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EF-455D-BF6B-9E4373C46C71}"/>
            </c:ext>
          </c:extLst>
        </c:ser>
        <c:ser>
          <c:idx val="7"/>
          <c:order val="7"/>
          <c:tx>
            <c:strRef>
              <c:f>'Burgers Summary'!$I$25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Summary'!$J$25:$Q$25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EF-455D-BF6B-9E4373C46C71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</c:numRef>
          </c:yVal>
          <c:smooth val="0"/>
          <c:extLst>
            <c:ext xmlns:c16="http://schemas.microsoft.com/office/drawing/2014/chart" uri="{C3380CC4-5D6E-409C-BE32-E72D297353CC}">
              <c16:uniqueId val="{00000000-F680-4DFD-9FD4-B16523827E9E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</c:numRef>
          </c:yVal>
          <c:smooth val="0"/>
          <c:extLst>
            <c:ext xmlns:c16="http://schemas.microsoft.com/office/drawing/2014/chart" uri="{C3380CC4-5D6E-409C-BE32-E72D297353CC}">
              <c16:uniqueId val="{00000001-F680-4DFD-9FD4-B16523827E9E}"/>
            </c:ext>
          </c:extLst>
        </c:ser>
        <c:ser>
          <c:idx val="11"/>
          <c:order val="11"/>
          <c:tx>
            <c:v>PDE,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Summary'!$J$20:$Q$20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1-4EEF-910C-2571BDF5B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Summary'!$I$17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Summary'!$L$17:$Q$17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EF-455D-BF6B-9E4373C46C71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Summary'!$I$21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Summary'!$L$21:$Q$21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EF-455D-BF6B-9E4373C46C7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Summary'!$I$26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EF-455D-BF6B-9E4373C46C71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43368055555555"/>
          <c:y val="0.62093921730581825"/>
          <c:w val="0.74434236111111107"/>
          <c:h val="0.19496006396336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ICs'!$C$12:$C$15</c:f>
              <c:numCache>
                <c:formatCode>0.00E+00</c:formatCode>
                <c:ptCount val="4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9-45B6-AF6F-D995E9334216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ICs'!$D$12:$D$15</c:f>
              <c:numCache>
                <c:formatCode>0.00E+00</c:formatCode>
                <c:ptCount val="4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9-45B6-AF6F-D995E9334216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ICs'!$E$12:$E$15</c:f>
              <c:numCache>
                <c:formatCode>0.00E+00</c:formatCode>
                <c:ptCount val="4"/>
                <c:pt idx="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9-45B6-AF6F-D995E9334216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ICs'!$F$12:$F$15</c:f>
              <c:numCache>
                <c:formatCode>0.00E+00</c:formatCode>
                <c:ptCount val="4"/>
                <c:pt idx="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79-45B6-AF6F-D995E9334216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ICs'!$G$12:$G$15</c:f>
              <c:numCache>
                <c:formatCode>0.00E+00</c:formatCode>
                <c:ptCount val="4"/>
                <c:pt idx="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79-45B6-AF6F-D995E9334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425694444444465E-2"/>
          <c:y val="0.12241759259259259"/>
          <c:w val="0.8844770833333333"/>
          <c:h val="0.23766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4870012297922"/>
          <c:y val="0.87924298937313783"/>
          <c:w val="0.17308429592112279"/>
          <c:h val="5.3021585588445365E-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ICs'!$C$30:$C$35</c:f>
              <c:numCache>
                <c:formatCode>0.00E+00</c:formatCode>
                <c:ptCount val="6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  <c:pt idx="4">
                  <c:v>0.33581534700663307</c:v>
                </c:pt>
                <c:pt idx="5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4-4315-97AA-344261762390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ICs'!$D$30:$D$35</c:f>
              <c:numCache>
                <c:formatCode>0.00E+00</c:formatCode>
                <c:ptCount val="6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  <c:pt idx="4">
                  <c:v>0.11060581528236664</c:v>
                </c:pt>
                <c:pt idx="5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4-4315-97AA-344261762390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ICs'!$E$30:$E$35</c:f>
              <c:numCache>
                <c:formatCode>0.00E+00</c:formatCode>
                <c:ptCount val="6"/>
                <c:pt idx="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  <c:pt idx="4">
                  <c:v>0.24661522326210122</c:v>
                </c:pt>
                <c:pt idx="5">
                  <c:v>0.34704655769012921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4-4315-97AA-344261762390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ICs'!$F$30:$F$35</c:f>
              <c:numCache>
                <c:formatCode>0.00E+00</c:formatCode>
                <c:ptCount val="6"/>
                <c:pt idx="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  <c:pt idx="4">
                  <c:v>0.11759715035504134</c:v>
                </c:pt>
                <c:pt idx="5">
                  <c:v>0.13449417819834975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24-4315-97AA-344261762390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ICs'!$G$30:$G$35</c:f>
              <c:numCache>
                <c:formatCode>0.00E+00</c:formatCode>
                <c:ptCount val="6"/>
                <c:pt idx="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  <c:pt idx="4">
                  <c:v>1.1742673454987498E-2</c:v>
                </c:pt>
                <c:pt idx="5">
                  <c:v>0.1508816807605855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24-4315-97AA-34426176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out"/>
        <c:tickLblPos val="nextTo"/>
        <c:crossAx val="523189800"/>
        <c:crossesAt val="1.0000000000000002E-3"/>
        <c:crossBetween val="midCat"/>
        <c:minorUnit val="10"/>
      </c:valAx>
      <c:valAx>
        <c:axId val="523189800"/>
        <c:scaling>
          <c:logBase val="10"/>
          <c:orientation val="minMax"/>
        </c:scaling>
        <c:delete val="1"/>
        <c:axPos val="l"/>
        <c:numFmt formatCode="0E+0" sourceLinked="0"/>
        <c:majorTickMark val="none"/>
        <c:minorTickMark val="out"/>
        <c:tickLblPos val="nextTo"/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1.6444401959440549E-3"/>
          <c:w val="1"/>
          <c:h val="0.99835555980405599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 = 0.01</a:t>
            </a:r>
          </a:p>
        </c:rich>
      </c:tx>
      <c:layout>
        <c:manualLayout>
          <c:xMode val="edge"/>
          <c:yMode val="edge"/>
          <c:x val="0.44618818452193471"/>
          <c:y val="2.7438425925925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4055555555556"/>
          <c:y val="0.19677175925925927"/>
          <c:w val="0.7799868518518519"/>
          <c:h val="0.54992083333333319"/>
        </c:manualLayout>
      </c:layout>
      <c:scatterChart>
        <c:scatterStyle val="lineMarker"/>
        <c:varyColors val="0"/>
        <c:ser>
          <c:idx val="0"/>
          <c:order val="0"/>
          <c:tx>
            <c:strRef>
              <c:f>Viscosity!$C$12</c:f>
              <c:strCache>
                <c:ptCount val="1"/>
                <c:pt idx="0">
                  <c:v>Fixed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Viscosity!$C$13:$C$17</c:f>
              <c:numCache>
                <c:formatCode>0.000E+00</c:formatCode>
                <c:ptCount val="5"/>
                <c:pt idx="0">
                  <c:v>2.0193608504083326E-4</c:v>
                </c:pt>
                <c:pt idx="1">
                  <c:v>2.0193608504083326E-4</c:v>
                </c:pt>
                <c:pt idx="2">
                  <c:v>2.0193608504083326E-4</c:v>
                </c:pt>
                <c:pt idx="3">
                  <c:v>2.0193608504083326E-4</c:v>
                </c:pt>
                <c:pt idx="4">
                  <c:v>2.0193608504083326E-4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EE-4673-AAD7-E71C650C01BD}"/>
            </c:ext>
          </c:extLst>
        </c:ser>
        <c:ser>
          <c:idx val="1"/>
          <c:order val="1"/>
          <c:tx>
            <c:strRef>
              <c:f>Viscosity!$D$12</c:f>
              <c:strCache>
                <c:ptCount val="1"/>
                <c:pt idx="0">
                  <c:v>Fixed 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Viscosity!$D$13:$D$17</c:f>
              <c:numCache>
                <c:formatCode>0.00E+00</c:formatCode>
                <c:ptCount val="5"/>
                <c:pt idx="0">
                  <c:v>8.9539569899891707E-5</c:v>
                </c:pt>
                <c:pt idx="1">
                  <c:v>8.9539569899891707E-5</c:v>
                </c:pt>
                <c:pt idx="2">
                  <c:v>8.9539569899891707E-5</c:v>
                </c:pt>
                <c:pt idx="3">
                  <c:v>8.9539569899891707E-5</c:v>
                </c:pt>
                <c:pt idx="4">
                  <c:v>8.9539569899891707E-5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EE-4673-AAD7-E71C650C01BD}"/>
            </c:ext>
          </c:extLst>
        </c:ser>
        <c:ser>
          <c:idx val="2"/>
          <c:order val="2"/>
          <c:tx>
            <c:v>PDE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Viscosity!$E$13:$E$17</c:f>
              <c:numCache>
                <c:formatCode>0.000E+00</c:formatCode>
                <c:ptCount val="5"/>
                <c:pt idx="0">
                  <c:v>1.0235513573156091E-4</c:v>
                </c:pt>
                <c:pt idx="1">
                  <c:v>1.1063134793527951E-4</c:v>
                </c:pt>
                <c:pt idx="2">
                  <c:v>1.3760593076828347E-4</c:v>
                </c:pt>
                <c:pt idx="3">
                  <c:v>1.7956345973130792E-4</c:v>
                </c:pt>
                <c:pt idx="4">
                  <c:v>4.7785130415563986E-4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EE-4673-AAD7-E71C650C01BD}"/>
            </c:ext>
          </c:extLst>
        </c:ser>
        <c:ser>
          <c:idx val="5"/>
          <c:order val="3"/>
          <c:tx>
            <c:v>PDE 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Viscosity!$F$13:$F$17</c:f>
              <c:numCache>
                <c:formatCode>0.000E+00</c:formatCode>
                <c:ptCount val="5"/>
                <c:pt idx="0">
                  <c:v>1.1516982725899207E-4</c:v>
                </c:pt>
                <c:pt idx="1">
                  <c:v>1.0805450243045503E-4</c:v>
                </c:pt>
                <c:pt idx="2">
                  <c:v>1.3279736457410743E-4</c:v>
                </c:pt>
                <c:pt idx="3">
                  <c:v>1.7707242640376184E-4</c:v>
                </c:pt>
                <c:pt idx="4">
                  <c:v>3.7461486775204947E-4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7-4BD3-81E2-7C42BF1802DE}"/>
            </c:ext>
          </c:extLst>
        </c:ser>
        <c:ser>
          <c:idx val="3"/>
          <c:order val="4"/>
          <c:tx>
            <c:strRef>
              <c:f>Viscosity!$G$12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Viscosity!$G$13:$G$17</c:f>
              <c:numCache>
                <c:formatCode>0.000E+00</c:formatCode>
                <c:ptCount val="5"/>
                <c:pt idx="0">
                  <c:v>1.088568530596599E-4</c:v>
                </c:pt>
                <c:pt idx="1">
                  <c:v>1.13397290071925E-4</c:v>
                </c:pt>
                <c:pt idx="2">
                  <c:v>1.3983915744787001E-4</c:v>
                </c:pt>
                <c:pt idx="3">
                  <c:v>1.6817854693164868E-4</c:v>
                </c:pt>
                <c:pt idx="4">
                  <c:v>3.7958539025556061E-4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EE-4673-AAD7-E71C650C01BD}"/>
            </c:ext>
          </c:extLst>
        </c:ser>
        <c:ser>
          <c:idx val="4"/>
          <c:order val="5"/>
          <c:tx>
            <c:strRef>
              <c:f>Viscosity!$H$12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Viscosity!$H$13:$H$17</c:f>
              <c:numCache>
                <c:formatCode>0.000E+00</c:formatCode>
                <c:ptCount val="5"/>
                <c:pt idx="0">
                  <c:v>1.055003364185649E-4</c:v>
                </c:pt>
                <c:pt idx="1">
                  <c:v>1.0834865087961357E-4</c:v>
                </c:pt>
                <c:pt idx="2">
                  <c:v>1.3404057875159991E-4</c:v>
                </c:pt>
                <c:pt idx="3">
                  <c:v>1.6602511490460182E-4</c:v>
                </c:pt>
                <c:pt idx="4">
                  <c:v>3.2889971319679959E-4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EE-4673-AAD7-E71C650C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4E-5"/>
        <c:crossBetween val="midCat"/>
        <c:majorUnit val="20"/>
        <c:minorUnit val="10"/>
      </c:valAx>
      <c:valAx>
        <c:axId val="523189800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2.5658611534279639E-2"/>
              <c:y val="0.35045509259259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414617472844633"/>
          <c:y val="0.15294398148148147"/>
          <c:w val="0.7020783859269577"/>
          <c:h val="0.129660185185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 = 0.001</a:t>
            </a:r>
          </a:p>
        </c:rich>
      </c:tx>
      <c:layout>
        <c:manualLayout>
          <c:xMode val="edge"/>
          <c:yMode val="edge"/>
          <c:x val="0.43658479582734921"/>
          <c:y val="2.1620034307616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32834427276247"/>
          <c:y val="0.1850735808085838"/>
          <c:w val="0.78239904309037955"/>
          <c:h val="0.56161874986620397"/>
        </c:manualLayout>
      </c:layout>
      <c:scatterChart>
        <c:scatterStyle val="lineMarker"/>
        <c:varyColors val="0"/>
        <c:ser>
          <c:idx val="0"/>
          <c:order val="0"/>
          <c:tx>
            <c:strRef>
              <c:f>Viscosity!$C$12</c:f>
              <c:strCache>
                <c:ptCount val="1"/>
                <c:pt idx="0">
                  <c:v>Fixed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Viscosity!$C$22:$C$26</c:f>
              <c:numCache>
                <c:formatCode>0.000E+00</c:formatCode>
                <c:ptCount val="5"/>
                <c:pt idx="0">
                  <c:v>0.42090777159541143</c:v>
                </c:pt>
                <c:pt idx="1">
                  <c:v>0.42090777159541143</c:v>
                </c:pt>
                <c:pt idx="2">
                  <c:v>0.42090777159541143</c:v>
                </c:pt>
                <c:pt idx="3">
                  <c:v>0.42090777159541143</c:v>
                </c:pt>
                <c:pt idx="4">
                  <c:v>0.42090777159541143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F-40D2-8B28-EAF638EEFCF6}"/>
            </c:ext>
          </c:extLst>
        </c:ser>
        <c:ser>
          <c:idx val="1"/>
          <c:order val="1"/>
          <c:tx>
            <c:strRef>
              <c:f>Viscosity!$D$12</c:f>
              <c:strCache>
                <c:ptCount val="1"/>
                <c:pt idx="0">
                  <c:v>Fixed 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Viscosity!$D$22:$D$26</c:f>
              <c:numCache>
                <c:formatCode>0.000E+00</c:formatCode>
                <c:ptCount val="5"/>
                <c:pt idx="0">
                  <c:v>0.50934479018711287</c:v>
                </c:pt>
                <c:pt idx="1">
                  <c:v>0.50934479018711287</c:v>
                </c:pt>
                <c:pt idx="2">
                  <c:v>0.50934479018711287</c:v>
                </c:pt>
                <c:pt idx="3">
                  <c:v>0.50934479018711287</c:v>
                </c:pt>
                <c:pt idx="4">
                  <c:v>0.50934479018711287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F-40D2-8B28-EAF638EEFCF6}"/>
            </c:ext>
          </c:extLst>
        </c:ser>
        <c:ser>
          <c:idx val="2"/>
          <c:order val="2"/>
          <c:tx>
            <c:v>PDE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Viscosity!$E$22:$E$26</c:f>
              <c:numCache>
                <c:formatCode>0.000E+00</c:formatCode>
                <c:ptCount val="5"/>
                <c:pt idx="0">
                  <c:v>0.39248453116849552</c:v>
                </c:pt>
                <c:pt idx="1">
                  <c:v>0.38174278770920889</c:v>
                </c:pt>
                <c:pt idx="2">
                  <c:v>0.30951554305296103</c:v>
                </c:pt>
                <c:pt idx="3">
                  <c:v>0.39612340630653592</c:v>
                </c:pt>
                <c:pt idx="4">
                  <c:v>0.39548550383877118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6F-40D2-8B28-EAF638EEFCF6}"/>
            </c:ext>
          </c:extLst>
        </c:ser>
        <c:ser>
          <c:idx val="5"/>
          <c:order val="3"/>
          <c:tx>
            <c:v>PDE 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Viscosity!$F$22:$F$26</c:f>
              <c:numCache>
                <c:formatCode>0.000E+00</c:formatCode>
                <c:ptCount val="5"/>
                <c:pt idx="0">
                  <c:v>0.47804032269270447</c:v>
                </c:pt>
                <c:pt idx="1">
                  <c:v>0.35310038467080851</c:v>
                </c:pt>
                <c:pt idx="2">
                  <c:v>0.34943801504432459</c:v>
                </c:pt>
                <c:pt idx="3">
                  <c:v>0.3674537670523858</c:v>
                </c:pt>
                <c:pt idx="4">
                  <c:v>0.45112725357473621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9-4914-86CB-C0D710688966}"/>
            </c:ext>
          </c:extLst>
        </c:ser>
        <c:ser>
          <c:idx val="3"/>
          <c:order val="4"/>
          <c:tx>
            <c:strRef>
              <c:f>Viscosity!$G$12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Viscosity!$G$22:$G$26</c:f>
              <c:numCache>
                <c:formatCode>0.000E+00</c:formatCode>
                <c:ptCount val="5"/>
                <c:pt idx="0">
                  <c:v>0.37968779671920999</c:v>
                </c:pt>
                <c:pt idx="1">
                  <c:v>0.37958444261676361</c:v>
                </c:pt>
                <c:pt idx="2">
                  <c:v>0.45400180843861138</c:v>
                </c:pt>
                <c:pt idx="3">
                  <c:v>0.38284718040955829</c:v>
                </c:pt>
                <c:pt idx="4">
                  <c:v>0.41959302756184513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6F-40D2-8B28-EAF638EEFCF6}"/>
            </c:ext>
          </c:extLst>
        </c:ser>
        <c:ser>
          <c:idx val="4"/>
          <c:order val="5"/>
          <c:tx>
            <c:strRef>
              <c:f>Viscosity!$H$12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Viscosity!$H$22:$H$26</c:f>
              <c:numCache>
                <c:formatCode>0.000E+00</c:formatCode>
                <c:ptCount val="5"/>
                <c:pt idx="0">
                  <c:v>0.14247208852250745</c:v>
                </c:pt>
                <c:pt idx="1">
                  <c:v>0.20705536446713549</c:v>
                </c:pt>
                <c:pt idx="2">
                  <c:v>0.23648211772038646</c:v>
                </c:pt>
                <c:pt idx="3">
                  <c:v>0.31132997542813884</c:v>
                </c:pt>
                <c:pt idx="4">
                  <c:v>0.35421104552614452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6F-40D2-8B28-EAF638EE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4E-5"/>
        <c:crossBetween val="midCat"/>
        <c:majorUnit val="20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2.0894564379121388E-2"/>
              <c:y val="0.36236744890389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654329445732687"/>
          <c:y val="0.14700292350034486"/>
          <c:w val="0.69667936855594681"/>
          <c:h val="0.1443386383245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Studies Tables'!$O$3:$O$7</c:f>
                <c:numCache>
                  <c:formatCode>General</c:formatCode>
                  <c:ptCount val="5"/>
                  <c:pt idx="0">
                    <c:v>7.1619961553775894E-4</c:v>
                  </c:pt>
                  <c:pt idx="1">
                    <c:v>2.6571175145016925E-4</c:v>
                  </c:pt>
                  <c:pt idx="2">
                    <c:v>2.1236685518637752E-4</c:v>
                  </c:pt>
                  <c:pt idx="3">
                    <c:v>3.6258165586535845E-4</c:v>
                  </c:pt>
                  <c:pt idx="4">
                    <c:v>2.048560416308142E-4</c:v>
                  </c:pt>
                </c:numCache>
              </c:numRef>
            </c:plus>
            <c:minus>
              <c:numRef>
                <c:f>'Initial Studies Tables'!$O$3:$O$7</c:f>
                <c:numCache>
                  <c:formatCode>General</c:formatCode>
                  <c:ptCount val="5"/>
                  <c:pt idx="0">
                    <c:v>7.1619961553775894E-4</c:v>
                  </c:pt>
                  <c:pt idx="1">
                    <c:v>2.6571175145016925E-4</c:v>
                  </c:pt>
                  <c:pt idx="2">
                    <c:v>2.1236685518637752E-4</c:v>
                  </c:pt>
                  <c:pt idx="3">
                    <c:v>3.6258165586535845E-4</c:v>
                  </c:pt>
                  <c:pt idx="4">
                    <c:v>2.048560416308142E-4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'Initial Studies Tables'!$N$3:$N$7</c:f>
              <c:numCache>
                <c:formatCode>0.00E+00</c:formatCode>
                <c:ptCount val="5"/>
                <c:pt idx="0">
                  <c:v>6.1214989102953573E-4</c:v>
                </c:pt>
                <c:pt idx="1">
                  <c:v>4.1332261535864017E-4</c:v>
                </c:pt>
                <c:pt idx="2">
                  <c:v>4.7515672608850894E-4</c:v>
                </c:pt>
                <c:pt idx="3">
                  <c:v>5.3920651388314727E-4</c:v>
                </c:pt>
                <c:pt idx="4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3-4924-910C-DDBC1963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15968"/>
        <c:axId val="520716296"/>
      </c:scatterChart>
      <c:valAx>
        <c:axId val="5207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6296"/>
        <c:crosses val="autoZero"/>
        <c:crossBetween val="midCat"/>
      </c:valAx>
      <c:valAx>
        <c:axId val="5207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Equation, Time vs No.</a:t>
            </a:r>
            <a:r>
              <a:rPr lang="en-GB" baseline="0"/>
              <a:t> of Points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N'!$B$4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N'!$C$4:$H$4</c:f>
              <c:numCache>
                <c:formatCode>0.00</c:formatCode>
                <c:ptCount val="6"/>
                <c:pt idx="0">
                  <c:v>1.4863853826999653</c:v>
                </c:pt>
                <c:pt idx="1">
                  <c:v>3.0623066131366525</c:v>
                </c:pt>
                <c:pt idx="2">
                  <c:v>3.9105504008796363</c:v>
                </c:pt>
                <c:pt idx="3">
                  <c:v>4.9390634042898665</c:v>
                </c:pt>
                <c:pt idx="4">
                  <c:v>5.5975849911861806</c:v>
                </c:pt>
                <c:pt idx="5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3-4631-81E6-CC42B1FA03BA}"/>
            </c:ext>
          </c:extLst>
        </c:ser>
        <c:ser>
          <c:idx val="1"/>
          <c:order val="1"/>
          <c:tx>
            <c:strRef>
              <c:f>'Burgers, N'!$B$5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N'!$C$5:$H$5</c:f>
              <c:numCache>
                <c:formatCode>0.00</c:formatCode>
                <c:ptCount val="6"/>
                <c:pt idx="0">
                  <c:v>2.3896964815272224</c:v>
                </c:pt>
                <c:pt idx="1">
                  <c:v>2.909976696790578</c:v>
                </c:pt>
                <c:pt idx="2">
                  <c:v>3.2948923039926297</c:v>
                </c:pt>
                <c:pt idx="3">
                  <c:v>3.8082394419696466</c:v>
                </c:pt>
                <c:pt idx="4">
                  <c:v>4.1324042616115531</c:v>
                </c:pt>
                <c:pt idx="5">
                  <c:v>6.6476342415584337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3-4631-81E6-CC42B1FA03BA}"/>
            </c:ext>
          </c:extLst>
        </c:ser>
        <c:ser>
          <c:idx val="2"/>
          <c:order val="2"/>
          <c:tx>
            <c:strRef>
              <c:f>'Burgers, N'!$B$6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N'!$C$6:$H$6</c:f>
              <c:numCache>
                <c:formatCode>0.00</c:formatCode>
                <c:ptCount val="6"/>
                <c:pt idx="0">
                  <c:v>2.2264573256757516</c:v>
                </c:pt>
                <c:pt idx="1">
                  <c:v>2.7195208924147782</c:v>
                </c:pt>
                <c:pt idx="2">
                  <c:v>3.1610089999755098</c:v>
                </c:pt>
                <c:pt idx="3">
                  <c:v>3.7397643789754875</c:v>
                </c:pt>
                <c:pt idx="4">
                  <c:v>4.3802845252712421</c:v>
                </c:pt>
                <c:pt idx="5">
                  <c:v>6.7104762256264605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3-4631-81E6-CC42B1FA03BA}"/>
            </c:ext>
          </c:extLst>
        </c:ser>
        <c:ser>
          <c:idx val="3"/>
          <c:order val="3"/>
          <c:tx>
            <c:strRef>
              <c:f>'Burgers, N'!$B$7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N'!$C$7:$H$7</c:f>
              <c:numCache>
                <c:formatCode>0.00</c:formatCode>
                <c:ptCount val="6"/>
                <c:pt idx="0">
                  <c:v>4.1235846770246676</c:v>
                </c:pt>
                <c:pt idx="1">
                  <c:v>4.4743010830932066</c:v>
                </c:pt>
                <c:pt idx="2">
                  <c:v>5.3033074658300992</c:v>
                </c:pt>
                <c:pt idx="3">
                  <c:v>5.8522467861784673</c:v>
                </c:pt>
                <c:pt idx="4">
                  <c:v>6.1301360477897724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3-4631-81E6-CC42B1FA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66458333333331"/>
          <c:y val="9.0123456790123457E-2"/>
          <c:w val="0.75806059027777772"/>
          <c:h val="0.74935925925925928"/>
        </c:manualLayout>
      </c:layout>
      <c:scatterChart>
        <c:scatterStyle val="lineMarker"/>
        <c:varyColors val="0"/>
        <c:ser>
          <c:idx val="0"/>
          <c:order val="0"/>
          <c:tx>
            <c:v>Fixed, H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N'!$I$4:$N$4</c:f>
              <c:numCache>
                <c:formatCode>0.000E+00</c:formatCode>
                <c:ptCount val="6"/>
                <c:pt idx="0">
                  <c:v>0.26974153806026596</c:v>
                </c:pt>
                <c:pt idx="1">
                  <c:v>0.29059172810902151</c:v>
                </c:pt>
                <c:pt idx="2">
                  <c:v>0.25520048052425143</c:v>
                </c:pt>
                <c:pt idx="3">
                  <c:v>0.22097210454879609</c:v>
                </c:pt>
                <c:pt idx="4">
                  <c:v>0.12200934194868823</c:v>
                </c:pt>
                <c:pt idx="5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8-4EF2-BC79-E5DFD22EFAFF}"/>
            </c:ext>
          </c:extLst>
        </c:ser>
        <c:ser>
          <c:idx val="1"/>
          <c:order val="1"/>
          <c:tx>
            <c:v>PDE,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N'!$I$5:$N$5</c:f>
              <c:numCache>
                <c:formatCode>0.000E+00</c:formatCode>
                <c:ptCount val="6"/>
                <c:pt idx="0">
                  <c:v>0.40562564707777227</c:v>
                </c:pt>
                <c:pt idx="1">
                  <c:v>0.27643510796876025</c:v>
                </c:pt>
                <c:pt idx="2">
                  <c:v>0.24653853269873377</c:v>
                </c:pt>
                <c:pt idx="3">
                  <c:v>0.15368656293825395</c:v>
                </c:pt>
                <c:pt idx="4">
                  <c:v>0.11391875060029999</c:v>
                </c:pt>
                <c:pt idx="5" formatCode="0.00E+00">
                  <c:v>6.3612960374089705E-4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8-4EF2-BC79-E5DFD22EFAFF}"/>
            </c:ext>
          </c:extLst>
        </c:ser>
        <c:ser>
          <c:idx val="2"/>
          <c:order val="2"/>
          <c:tx>
            <c:v>Uxt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N'!$I$6:$N$6</c:f>
              <c:numCache>
                <c:formatCode>0.000E+00</c:formatCode>
                <c:ptCount val="6"/>
                <c:pt idx="0">
                  <c:v>0.47501748826366319</c:v>
                </c:pt>
                <c:pt idx="1">
                  <c:v>0.38126078157048954</c:v>
                </c:pt>
                <c:pt idx="2">
                  <c:v>0.35176613119960271</c:v>
                </c:pt>
                <c:pt idx="3">
                  <c:v>0.25323113765115129</c:v>
                </c:pt>
                <c:pt idx="4">
                  <c:v>6.213758137226618E-2</c:v>
                </c:pt>
                <c:pt idx="5" formatCode="0.00E+00">
                  <c:v>5.5571178314418217E-4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8-4EF2-BC79-E5DFD22EFAFF}"/>
            </c:ext>
          </c:extLst>
        </c:ser>
        <c:ser>
          <c:idx val="3"/>
          <c:order val="3"/>
          <c:tx>
            <c:v>PDExt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N'!$I$7:$N$7</c:f>
              <c:numCache>
                <c:formatCode>0.000E+00</c:formatCode>
                <c:ptCount val="6"/>
                <c:pt idx="0">
                  <c:v>0.35820907598025648</c:v>
                </c:pt>
                <c:pt idx="1">
                  <c:v>7.4857241459084095E-2</c:v>
                </c:pt>
                <c:pt idx="2">
                  <c:v>1.1649463806869438E-2</c:v>
                </c:pt>
                <c:pt idx="3">
                  <c:v>3.837319716367762E-3</c:v>
                </c:pt>
                <c:pt idx="4">
                  <c:v>8.0116970146492706E-4</c:v>
                </c:pt>
                <c:pt idx="5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8-4EF2-BC79-E5DFD22E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Collocation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831568"/>
        <c:crossesAt val="1.0000000000000003E-4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</a:t>
                </a: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22569444444443"/>
          <c:y val="0.50812037037037039"/>
          <c:w val="0.17197916666666666"/>
          <c:h val="0.2855802469135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N'!$B$4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N'!$O$4:$T$4</c:f>
              <c:numCache>
                <c:formatCode>0.000%</c:formatCode>
                <c:ptCount val="6"/>
                <c:pt idx="0">
                  <c:v>0.19297945945390615</c:v>
                </c:pt>
                <c:pt idx="1">
                  <c:v>0.20465119075358068</c:v>
                </c:pt>
                <c:pt idx="2">
                  <c:v>0.16704217400692381</c:v>
                </c:pt>
                <c:pt idx="3">
                  <c:v>0.18718207819882471</c:v>
                </c:pt>
                <c:pt idx="4">
                  <c:v>0.15026223802975322</c:v>
                </c:pt>
                <c:pt idx="5">
                  <c:v>3.4755864065810715E-2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F-4A4C-A0EE-27BC5DDEDB15}"/>
            </c:ext>
          </c:extLst>
        </c:ser>
        <c:ser>
          <c:idx val="1"/>
          <c:order val="1"/>
          <c:tx>
            <c:strRef>
              <c:f>'Burgers, N'!$B$5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N'!$O$5:$T$5</c:f>
              <c:numCache>
                <c:formatCode>0.000%</c:formatCode>
                <c:ptCount val="6"/>
                <c:pt idx="0">
                  <c:v>0.18563988640554427</c:v>
                </c:pt>
                <c:pt idx="1">
                  <c:v>0.16628155664131425</c:v>
                </c:pt>
                <c:pt idx="2">
                  <c:v>0.1301539981984445</c:v>
                </c:pt>
                <c:pt idx="3">
                  <c:v>0.11605325028416756</c:v>
                </c:pt>
                <c:pt idx="4">
                  <c:v>0.10328877552475264</c:v>
                </c:pt>
                <c:pt idx="5">
                  <c:v>8.0034560916735224E-4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F-4A4C-A0EE-27BC5DDEDB15}"/>
            </c:ext>
          </c:extLst>
        </c:ser>
        <c:ser>
          <c:idx val="2"/>
          <c:order val="2"/>
          <c:tx>
            <c:strRef>
              <c:f>'Burgers, N'!$B$6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N'!$O$6:$T$6</c:f>
              <c:numCache>
                <c:formatCode>0.000%</c:formatCode>
                <c:ptCount val="6"/>
                <c:pt idx="0">
                  <c:v>0.18037291796265864</c:v>
                </c:pt>
                <c:pt idx="1">
                  <c:v>0.1771150921570217</c:v>
                </c:pt>
                <c:pt idx="2">
                  <c:v>0.10809275768365086</c:v>
                </c:pt>
                <c:pt idx="3">
                  <c:v>0.15296826186857471</c:v>
                </c:pt>
                <c:pt idx="4">
                  <c:v>0.11177678218492189</c:v>
                </c:pt>
                <c:pt idx="5">
                  <c:v>4.136445436834629E-4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2F-4A4C-A0EE-27BC5DDEDB15}"/>
            </c:ext>
          </c:extLst>
        </c:ser>
        <c:ser>
          <c:idx val="3"/>
          <c:order val="3"/>
          <c:tx>
            <c:strRef>
              <c:f>'Burgers, N'!$B$7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N'!$O$7:$T$7</c:f>
              <c:numCache>
                <c:formatCode>0.000%</c:formatCode>
                <c:ptCount val="6"/>
                <c:pt idx="0">
                  <c:v>0.17684971540869632</c:v>
                </c:pt>
                <c:pt idx="1">
                  <c:v>7.2252444984539171E-2</c:v>
                </c:pt>
                <c:pt idx="2">
                  <c:v>3.1421839636181739E-2</c:v>
                </c:pt>
                <c:pt idx="3">
                  <c:v>1.130732651358856E-2</c:v>
                </c:pt>
                <c:pt idx="4">
                  <c:v>4.7652271473684453E-4</c:v>
                </c:pt>
                <c:pt idx="5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F-4A4C-A0EE-27BC5DDE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Cahn'!$G$5:$J$5</c:f>
              <c:numCache>
                <c:formatCode>0.00</c:formatCode>
                <c:ptCount val="4"/>
                <c:pt idx="0">
                  <c:v>1.3548371920996234</c:v>
                </c:pt>
                <c:pt idx="1">
                  <c:v>1.9328111405438841</c:v>
                </c:pt>
                <c:pt idx="2">
                  <c:v>2.9892764839622612</c:v>
                </c:pt>
                <c:pt idx="3">
                  <c:v>6.4273949093951002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D-4D1A-97B3-5E3F180D9AC8}"/>
            </c:ext>
          </c:extLst>
        </c:ser>
        <c:ser>
          <c:idx val="1"/>
          <c:order val="1"/>
          <c:tx>
            <c:v>PDE damping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Cahn'!$G$6:$J$6</c:f>
              <c:numCache>
                <c:formatCode>0.00</c:formatCode>
                <c:ptCount val="4"/>
                <c:pt idx="0">
                  <c:v>1.4227954953140669</c:v>
                </c:pt>
                <c:pt idx="1">
                  <c:v>1.9759223182532519</c:v>
                </c:pt>
                <c:pt idx="2">
                  <c:v>3.1446076432400152</c:v>
                </c:pt>
                <c:pt idx="3">
                  <c:v>6.9062904502034046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D-4D1A-97B3-5E3F180D9AC8}"/>
            </c:ext>
          </c:extLst>
        </c:ser>
        <c:ser>
          <c:idx val="2"/>
          <c:order val="2"/>
          <c:tx>
            <c:v>Uxt 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Cahn'!$G$7:$J$7</c:f>
              <c:numCache>
                <c:formatCode>0.00</c:formatCode>
                <c:ptCount val="4"/>
                <c:pt idx="0">
                  <c:v>1.3732415332674974</c:v>
                </c:pt>
                <c:pt idx="1">
                  <c:v>2.003968275254302</c:v>
                </c:pt>
                <c:pt idx="2">
                  <c:v>3.0311070479498832</c:v>
                </c:pt>
                <c:pt idx="3">
                  <c:v>6.9821882654031011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ED-4D1A-97B3-5E3F180D9AC8}"/>
            </c:ext>
          </c:extLst>
        </c:ser>
        <c:ser>
          <c:idx val="3"/>
          <c:order val="3"/>
          <c:tx>
            <c:v>Uxt 051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Cahn'!$G$8:$J$8</c:f>
              <c:numCache>
                <c:formatCode>0.00</c:formatCode>
                <c:ptCount val="4"/>
                <c:pt idx="0">
                  <c:v>1.4325282073073913</c:v>
                </c:pt>
                <c:pt idx="1">
                  <c:v>1.9435486761622951</c:v>
                </c:pt>
                <c:pt idx="2">
                  <c:v>3.116487792293217</c:v>
                </c:pt>
                <c:pt idx="3">
                  <c:v>6.8125984838763713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ED-4D1A-97B3-5E3F180D9AC8}"/>
            </c:ext>
          </c:extLst>
        </c:ser>
        <c:ser>
          <c:idx val="4"/>
          <c:order val="4"/>
          <c:tx>
            <c:v>PDE+Uxt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Cahn'!$G$9:$J$9</c:f>
              <c:numCache>
                <c:formatCode>0.00</c:formatCode>
                <c:ptCount val="4"/>
                <c:pt idx="0">
                  <c:v>1.3927328652474604</c:v>
                </c:pt>
                <c:pt idx="1">
                  <c:v>2.0432604366011087</c:v>
                </c:pt>
                <c:pt idx="2">
                  <c:v>3.32940112394623</c:v>
                </c:pt>
                <c:pt idx="3">
                  <c:v>7.0489602318617912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ED-4D1A-97B3-5E3F180D9AC8}"/>
            </c:ext>
          </c:extLst>
        </c:ser>
        <c:ser>
          <c:idx val="7"/>
          <c:order val="7"/>
          <c:tx>
            <c:v>Uxt Damping 051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Cahn'!$G$12:$J$12</c:f>
              <c:numCache>
                <c:formatCode>0.00</c:formatCode>
                <c:ptCount val="4"/>
                <c:pt idx="0">
                  <c:v>1.4409879647400641</c:v>
                </c:pt>
                <c:pt idx="1">
                  <c:v>1.9046182131489111</c:v>
                </c:pt>
                <c:pt idx="2">
                  <c:v>3.1294374023000264</c:v>
                </c:pt>
                <c:pt idx="3">
                  <c:v>7.1511612001988505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ED-4D1A-97B3-5E3F180D9AC8}"/>
            </c:ext>
          </c:extLst>
        </c:ser>
        <c:ser>
          <c:idx val="9"/>
          <c:order val="9"/>
          <c:tx>
            <c:v>PDE/dxdt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Cahn'!$G$14:$J$14</c:f>
              <c:numCache>
                <c:formatCode>0.00</c:formatCode>
                <c:ptCount val="4"/>
                <c:pt idx="0">
                  <c:v>1.559554095609982</c:v>
                </c:pt>
                <c:pt idx="1">
                  <c:v>2.2109996147884261</c:v>
                </c:pt>
                <c:pt idx="2">
                  <c:v>4.1343766301803981</c:v>
                </c:pt>
                <c:pt idx="3">
                  <c:v>9.0113013864887996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ED-4D1A-97B3-5E3F180D9AC8}"/>
            </c:ext>
          </c:extLst>
        </c:ser>
        <c:ser>
          <c:idx val="10"/>
          <c:order val="10"/>
          <c:tx>
            <c:v>No Resample Random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Cahn'!$G$3,'Allen Cahn'!$J$3)</c:f>
              <c:numCache>
                <c:formatCode>0.00</c:formatCode>
                <c:ptCount val="2"/>
                <c:pt idx="0">
                  <c:v>10.774363582992548</c:v>
                </c:pt>
                <c:pt idx="1">
                  <c:v>10.774363582992548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ED-4D1A-97B3-5E3F180D9AC8}"/>
            </c:ext>
          </c:extLst>
        </c:ser>
        <c:ser>
          <c:idx val="11"/>
          <c:order val="11"/>
          <c:tx>
            <c:v>No Resample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Cahn'!$G$4,'Allen Cahn'!$J$4)</c:f>
              <c:numCache>
                <c:formatCode>0.00</c:formatCode>
                <c:ptCount val="2"/>
                <c:pt idx="0">
                  <c:v>11.02331128375662</c:v>
                </c:pt>
                <c:pt idx="1">
                  <c:v>11.02331128375662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ED-4D1A-97B3-5E3F180D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PDE+Uxt 051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Cahn'!$G$10:$J$10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1.3739070933037327</c:v>
                      </c:pt>
                      <c:pt idx="1">
                        <c:v>2.0661985842479593</c:v>
                      </c:pt>
                      <c:pt idx="2">
                        <c:v>3.328261267549447</c:v>
                      </c:pt>
                      <c:pt idx="3">
                        <c:v>7.186725234721755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4ED-4D1A-97B3-5E3F180D9AC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Cahn'!$G$11:$J$11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1.4319663582126294</c:v>
                      </c:pt>
                      <c:pt idx="1">
                        <c:v>1.9996775305271142</c:v>
                      </c:pt>
                      <c:pt idx="2">
                        <c:v>3.1970427287154584</c:v>
                      </c:pt>
                      <c:pt idx="3">
                        <c:v>7.0754590616027411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ED-4D1A-97B3-5E3F180D9AC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PDE/dxdt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Cahn'!$G$13:$J$13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1.5529513291796042</c:v>
                      </c:pt>
                      <c:pt idx="1">
                        <c:v>2.3291207234938933</c:v>
                      </c:pt>
                      <c:pt idx="2">
                        <c:v>3.8911702896210758</c:v>
                      </c:pt>
                      <c:pt idx="3">
                        <c:v>8.8828008242527527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ED-4D1A-97B3-5E3F180D9AC8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72144082920258"/>
          <c:y val="0.17497332236455518"/>
          <c:w val="0.34962235205553055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Allen -</a:t>
            </a:r>
            <a:r>
              <a:rPr lang="en-GB" baseline="0"/>
              <a:t> Cahn </a:t>
            </a:r>
            <a:r>
              <a:rPr lang="en-GB"/>
              <a:t>Error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5702388751163"/>
          <c:y val="0.15940528972339996"/>
          <c:w val="0.56708310319285127"/>
          <c:h val="0.80285870516185476"/>
        </c:manualLayout>
      </c:layout>
      <c:scatterChart>
        <c:scatterStyle val="lineMarker"/>
        <c:varyColors val="0"/>
        <c:ser>
          <c:idx val="2"/>
          <c:order val="0"/>
          <c:tx>
            <c:v>Wu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Cahn'!$K$5:$N$5</c:f>
              <c:numCache>
                <c:formatCode>0.000E+00</c:formatCode>
                <c:ptCount val="4"/>
                <c:pt idx="0">
                  <c:v>6.774321329165436E-3</c:v>
                </c:pt>
                <c:pt idx="1">
                  <c:v>5.6224156324807097E-3</c:v>
                </c:pt>
                <c:pt idx="2">
                  <c:v>3.2335056832913452E-3</c:v>
                </c:pt>
                <c:pt idx="3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2-4298-8243-9639CFCFD711}"/>
            </c:ext>
          </c:extLst>
        </c:ser>
        <c:ser>
          <c:idx val="3"/>
          <c:order val="1"/>
          <c:tx>
            <c:v>PDE damping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Cahn'!$K$6:$N$6</c:f>
              <c:numCache>
                <c:formatCode>0.000E+00</c:formatCode>
                <c:ptCount val="4"/>
                <c:pt idx="0">
                  <c:v>6.2909446918498584E-3</c:v>
                </c:pt>
                <c:pt idx="1">
                  <c:v>5.2270384667508175E-3</c:v>
                </c:pt>
                <c:pt idx="2">
                  <c:v>3.0552832640726728E-3</c:v>
                </c:pt>
                <c:pt idx="3">
                  <c:v>1.6870583248384413E-3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B2-4298-8243-9639CFCFD711}"/>
            </c:ext>
          </c:extLst>
        </c:ser>
        <c:ser>
          <c:idx val="5"/>
          <c:order val="3"/>
          <c:tx>
            <c:v>Uxt 051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Cahn'!$K$8:$N$8</c:f>
              <c:numCache>
                <c:formatCode>0.000E+00</c:formatCode>
                <c:ptCount val="4"/>
                <c:pt idx="0">
                  <c:v>1.7465081839467277E-2</c:v>
                </c:pt>
                <c:pt idx="1">
                  <c:v>1.5190005593040292E-2</c:v>
                </c:pt>
                <c:pt idx="2">
                  <c:v>1.1222357682573424E-2</c:v>
                </c:pt>
                <c:pt idx="3">
                  <c:v>6.095901149188134E-3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B2-4298-8243-9639CFCFD711}"/>
            </c:ext>
          </c:extLst>
        </c:ser>
        <c:ser>
          <c:idx val="11"/>
          <c:order val="9"/>
          <c:tx>
            <c:v>PDE/dxdt 051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Cahn'!$K$14:$N$14</c:f>
              <c:numCache>
                <c:formatCode>0.000E+00</c:formatCode>
                <c:ptCount val="4"/>
                <c:pt idx="0">
                  <c:v>1.2552538474013664E-2</c:v>
                </c:pt>
                <c:pt idx="1">
                  <c:v>9.7542464521470518E-3</c:v>
                </c:pt>
                <c:pt idx="2">
                  <c:v>7.3785936128148146E-3</c:v>
                </c:pt>
                <c:pt idx="3">
                  <c:v>4.0269534974835992E-3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B2-4298-8243-9639CFCFD711}"/>
            </c:ext>
          </c:extLst>
        </c:ser>
        <c:ser>
          <c:idx val="0"/>
          <c:order val="10"/>
          <c:tx>
            <c:v>No Resample 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Cahn'!$K$3,'Allen Cahn'!$N$3)</c:f>
              <c:numCache>
                <c:formatCode>0.000E+00</c:formatCode>
                <c:ptCount val="2"/>
                <c:pt idx="0">
                  <c:v>5.9224260598918062E-2</c:v>
                </c:pt>
                <c:pt idx="1">
                  <c:v>5.9224260598918062E-2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7-4968-88A3-1C03F9B6C77F}"/>
            </c:ext>
          </c:extLst>
        </c:ser>
        <c:ser>
          <c:idx val="1"/>
          <c:order val="11"/>
          <c:tx>
            <c:v>No Resample Hammersley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Cahn'!$K$4,'Allen Cahn'!$N$4)</c:f>
              <c:numCache>
                <c:formatCode>0.000E+00</c:formatCode>
                <c:ptCount val="2"/>
                <c:pt idx="0">
                  <c:v>1.5723195585830318E-4</c:v>
                </c:pt>
                <c:pt idx="1">
                  <c:v>1.5723195585830318E-4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77-4968-88A3-1C03F9B6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v>Uxt 11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Cahn'!$K$7:$N$7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1.7820854726349766E-2</c:v>
                      </c:pt>
                      <c:pt idx="1">
                        <c:v>1.5007454061151686E-2</c:v>
                      </c:pt>
                      <c:pt idx="2">
                        <c:v>1.1243085398599129E-2</c:v>
                      </c:pt>
                      <c:pt idx="3">
                        <c:v>8.2555681992092442E-3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AB2-4298-8243-9639CFCFD711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PDE+Uxt 11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Cahn'!$K$9:$N$9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9.0102625380547256E-3</c:v>
                      </c:pt>
                      <c:pt idx="1">
                        <c:v>7.3599251799857379E-3</c:v>
                      </c:pt>
                      <c:pt idx="2">
                        <c:v>4.2642858319912333E-3</c:v>
                      </c:pt>
                      <c:pt idx="3">
                        <c:v>2.2189150013880209E-3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AB2-4298-8243-9639CFCFD711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PDE+Uxt 051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Cahn'!$K$10:$N$10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9.5254053604323357E-3</c:v>
                      </c:pt>
                      <c:pt idx="1">
                        <c:v>8.3263364516574703E-3</c:v>
                      </c:pt>
                      <c:pt idx="2">
                        <c:v>4.6220473380128623E-3</c:v>
                      </c:pt>
                      <c:pt idx="3">
                        <c:v>2.5106260958169752E-3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AB2-4298-8243-9639CFCFD711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Cahn'!$K$11:$N$11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3.5833167884131323E-2</c:v>
                      </c:pt>
                      <c:pt idx="1">
                        <c:v>3.0614515638815641E-2</c:v>
                      </c:pt>
                      <c:pt idx="2">
                        <c:v>2.6368796789150259E-2</c:v>
                      </c:pt>
                      <c:pt idx="3">
                        <c:v>2.466327199569367E-2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B2-4298-8243-9639CFCFD711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Uxt Damping 051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Cahn'!$K$12:$N$12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2.4854402744641547E-2</c:v>
                      </c:pt>
                      <c:pt idx="1">
                        <c:v>2.076593327514353E-2</c:v>
                      </c:pt>
                      <c:pt idx="2">
                        <c:v>1.8845508773835534E-2</c:v>
                      </c:pt>
                      <c:pt idx="3">
                        <c:v>1.2731889158338916E-2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AB2-4298-8243-9639CFCFD711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PDE/dxdt 11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Cahn'!$K$13:$N$13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1.6456099083057178E-2</c:v>
                      </c:pt>
                      <c:pt idx="1">
                        <c:v>1.344118812142534E-2</c:v>
                      </c:pt>
                      <c:pt idx="2">
                        <c:v>9.8063894003431323E-3</c:v>
                      </c:pt>
                      <c:pt idx="3">
                        <c:v>5.8648696139689573E-3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B2-4298-8243-9639CFCFD711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67389602615459"/>
          <c:y val="0.17087082576216434"/>
          <c:w val="0.30798687664041996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Summary'!$S$18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Summary'!$T$18:$AA$18</c:f>
              <c:numCache>
                <c:formatCode>0.000E+00</c:formatCode>
                <c:ptCount val="8"/>
                <c:pt idx="2" formatCode="0.00E+00">
                  <c:v>3.4944918866642644E-4</c:v>
                </c:pt>
                <c:pt idx="3" formatCode="0.00E+00">
                  <c:v>6.0121606870400354E-4</c:v>
                </c:pt>
                <c:pt idx="4">
                  <c:v>2.2564967775666564E-4</c:v>
                </c:pt>
                <c:pt idx="5" formatCode="0.00E+00">
                  <c:v>3.2581148646597212E-4</c:v>
                </c:pt>
                <c:pt idx="6" formatCode="0.00E+00">
                  <c:v>1.9648041266645349E-3</c:v>
                </c:pt>
                <c:pt idx="7" formatCode="0.00E+00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CCC-9AB3-3AEA3F95FCF6}"/>
            </c:ext>
          </c:extLst>
        </c:ser>
        <c:ser>
          <c:idx val="2"/>
          <c:order val="2"/>
          <c:tx>
            <c:strRef>
              <c:f>'Burgers Summary'!$S$19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Summary'!$T$19:$AA$19</c:f>
              <c:numCache>
                <c:formatCode>0.000E+00</c:formatCode>
                <c:ptCount val="8"/>
                <c:pt idx="2" formatCode="0.00E+00">
                  <c:v>1.833697568032246E-2</c:v>
                </c:pt>
                <c:pt idx="3" formatCode="0.00E+00">
                  <c:v>3.0846288992006372E-2</c:v>
                </c:pt>
                <c:pt idx="4">
                  <c:v>2.8040200083282672E-4</c:v>
                </c:pt>
                <c:pt idx="5" formatCode="0.00E+00">
                  <c:v>9.5817494854836E-3</c:v>
                </c:pt>
                <c:pt idx="6" formatCode="0.00E+00">
                  <c:v>3.1909504428447616E-2</c:v>
                </c:pt>
                <c:pt idx="7" formatCode="0.00E+00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6-4CCC-9AB3-3AEA3F95FCF6}"/>
            </c:ext>
          </c:extLst>
        </c:ser>
        <c:ser>
          <c:idx val="3"/>
          <c:order val="3"/>
          <c:tx>
            <c:strRef>
              <c:f>'Burgers Summary'!$S$21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Summary'!$T$21:$AA$21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5.5855365242634932E-4</c:v>
                </c:pt>
                <c:pt idx="3" formatCode="0.00E+00">
                  <c:v>3.8437323687769322E-4</c:v>
                </c:pt>
                <c:pt idx="4" formatCode="0.000E+00">
                  <c:v>2.883531750607583E-4</c:v>
                </c:pt>
                <c:pt idx="5" formatCode="0.00E+00">
                  <c:v>2.9817532042598763E-4</c:v>
                </c:pt>
                <c:pt idx="6" formatCode="0.00E+00">
                  <c:v>2.6598058858238658E-4</c:v>
                </c:pt>
                <c:pt idx="7" formatCode="0.00E+00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6-4CCC-9AB3-3AEA3F95FCF6}"/>
            </c:ext>
          </c:extLst>
        </c:ser>
        <c:ser>
          <c:idx val="4"/>
          <c:order val="4"/>
          <c:tx>
            <c:strRef>
              <c:f>'Burgers Summary'!$S$22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Summary'!$T$22:$AA$22</c:f>
              <c:numCache>
                <c:formatCode>General</c:formatCode>
                <c:ptCount val="8"/>
                <c:pt idx="2" formatCode="0.00E+00">
                  <c:v>6.7391152714480547E-4</c:v>
                </c:pt>
                <c:pt idx="3" formatCode="0.00E+00">
                  <c:v>4.8082574784065533E-4</c:v>
                </c:pt>
                <c:pt idx="4" formatCode="0.000E+00">
                  <c:v>3.5441316396503186E-4</c:v>
                </c:pt>
                <c:pt idx="5" formatCode="0.00E+00">
                  <c:v>4.180268622669577E-4</c:v>
                </c:pt>
                <c:pt idx="6" formatCode="0.00E+00">
                  <c:v>2.4928907295266711E-4</c:v>
                </c:pt>
                <c:pt idx="7" formatCode="0.00E+00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4CCC-9AB3-3AEA3F95FCF6}"/>
            </c:ext>
          </c:extLst>
        </c:ser>
        <c:ser>
          <c:idx val="5"/>
          <c:order val="5"/>
          <c:tx>
            <c:strRef>
              <c:f>'Burgers Summary'!$S$23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Summary'!$T$23:$AA$23</c:f>
              <c:numCache>
                <c:formatCode>General</c:formatCode>
                <c:ptCount val="8"/>
                <c:pt idx="2" formatCode="0.00E+00">
                  <c:v>5.7262251212841179E-4</c:v>
                </c:pt>
                <c:pt idx="3" formatCode="0.00E+00">
                  <c:v>4.0211255650059684E-4</c:v>
                </c:pt>
                <c:pt idx="4" formatCode="0.000E+00">
                  <c:v>3.2171310306231617E-4</c:v>
                </c:pt>
                <c:pt idx="5" formatCode="0.00E+00">
                  <c:v>2.5934649991930428E-4</c:v>
                </c:pt>
                <c:pt idx="6" formatCode="0.00E+00">
                  <c:v>2.5145479758371069E-4</c:v>
                </c:pt>
                <c:pt idx="7" formatCode="0.00E+00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6-4CCC-9AB3-3AEA3F95FCF6}"/>
            </c:ext>
          </c:extLst>
        </c:ser>
        <c:ser>
          <c:idx val="6"/>
          <c:order val="6"/>
          <c:tx>
            <c:strRef>
              <c:f>'Burgers Summary'!$S$24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Summary'!$T$24:$AA$24</c:f>
              <c:numCache>
                <c:formatCode>0.000E+00</c:formatCode>
                <c:ptCount val="8"/>
                <c:pt idx="2" formatCode="0.00E+00">
                  <c:v>4.1010148933989088E-4</c:v>
                </c:pt>
                <c:pt idx="3" formatCode="0.000%">
                  <c:v>2.924340164122863E-4</c:v>
                </c:pt>
                <c:pt idx="4" formatCode="0.000%">
                  <c:v>3.5254146032327017E-4</c:v>
                </c:pt>
                <c:pt idx="5" formatCode="0.000%">
                  <c:v>2.0708757795324687E-4</c:v>
                </c:pt>
                <c:pt idx="6" formatCode="0.00E+00">
                  <c:v>1.4495988867764629E-3</c:v>
                </c:pt>
                <c:pt idx="7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6-4CCC-9AB3-3AEA3F95FCF6}"/>
            </c:ext>
          </c:extLst>
        </c:ser>
        <c:ser>
          <c:idx val="7"/>
          <c:order val="7"/>
          <c:tx>
            <c:strRef>
              <c:f>'Burgers Summary'!$S$25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Summary'!$T$25:$AA$25</c:f>
              <c:numCache>
                <c:formatCode>0.000E+00</c:formatCode>
                <c:ptCount val="8"/>
                <c:pt idx="2" formatCode="0.00E+00">
                  <c:v>2.4311694506121251E-4</c:v>
                </c:pt>
                <c:pt idx="3" formatCode="0.000%">
                  <c:v>1.7983474244238117E-4</c:v>
                </c:pt>
                <c:pt idx="4">
                  <c:v>1.5851590509252848E-4</c:v>
                </c:pt>
                <c:pt idx="5" formatCode="0.000%">
                  <c:v>1.8397929008717449E-4</c:v>
                </c:pt>
                <c:pt idx="6" formatCode="0.00E+00">
                  <c:v>9.3091584430161214E-5</c:v>
                </c:pt>
                <c:pt idx="7" formatCode="0.000%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6-4CCC-9AB3-3AEA3F95FCF6}"/>
            </c:ext>
          </c:extLst>
        </c:ser>
        <c:ser>
          <c:idx val="8"/>
          <c:order val="8"/>
          <c:tx>
            <c:strRef>
              <c:f>'Burgers Summary'!$S$26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Summary'!$T$26:$AA$26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3.4563322242221555E-4</c:v>
                </c:pt>
                <c:pt idx="3" formatCode="0.00E+00">
                  <c:v>3.5328863594137025E-4</c:v>
                </c:pt>
                <c:pt idx="4" formatCode="0.00E+00">
                  <c:v>2.0991569462949945E-4</c:v>
                </c:pt>
                <c:pt idx="5" formatCode="0.00E+00">
                  <c:v>1.8594935223250245E-4</c:v>
                </c:pt>
                <c:pt idx="6" formatCode="0.00E+00">
                  <c:v>1.8310649230282391E-4</c:v>
                </c:pt>
                <c:pt idx="7" formatCode="0.00E+00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6-4CCC-9AB3-3AEA3F95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Summary'!$S$17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Summary'!$V$16:$AA$16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Summary'!$V$17:$AA$17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56-4CCC-9AB3-3AEA3F95FCF6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Cahn'!$O$3:$R$3</c:f>
              <c:numCache>
                <c:formatCode>0.000%</c:formatCode>
                <c:ptCount val="4"/>
                <c:pt idx="0">
                  <c:v>0.12892056761072984</c:v>
                </c:pt>
                <c:pt idx="1">
                  <c:v>0.12892056761072984</c:v>
                </c:pt>
                <c:pt idx="2">
                  <c:v>0.12892056761072984</c:v>
                </c:pt>
                <c:pt idx="3">
                  <c:v>0.12892056761072984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7-4729-B37F-9959E4ED2E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Cahn'!$O$4:$R$4</c:f>
              <c:numCache>
                <c:formatCode>0.000%</c:formatCode>
                <c:ptCount val="4"/>
                <c:pt idx="0">
                  <c:v>3.0403163385305794E-6</c:v>
                </c:pt>
                <c:pt idx="1">
                  <c:v>3.0403163385305794E-6</c:v>
                </c:pt>
                <c:pt idx="2">
                  <c:v>3.0403163385305794E-6</c:v>
                </c:pt>
                <c:pt idx="3">
                  <c:v>3.0403163385305794E-6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7-4729-B37F-9959E4ED2E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Cahn'!$O$5:$R$5</c:f>
              <c:numCache>
                <c:formatCode>0.000%</c:formatCode>
                <c:ptCount val="4"/>
                <c:pt idx="0">
                  <c:v>2.5895163137757463E-3</c:v>
                </c:pt>
                <c:pt idx="1">
                  <c:v>2.8640145362414386E-3</c:v>
                </c:pt>
                <c:pt idx="2">
                  <c:v>1.1829473733184078E-3</c:v>
                </c:pt>
                <c:pt idx="3">
                  <c:v>8.8032088486318411E-4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7-4729-B37F-9959E4ED2E3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Cahn'!$O$6:$R$6</c:f>
              <c:numCache>
                <c:formatCode>0.000%</c:formatCode>
                <c:ptCount val="4"/>
                <c:pt idx="0">
                  <c:v>2.4114856331670168E-3</c:v>
                </c:pt>
                <c:pt idx="1">
                  <c:v>3.4123678444271935E-3</c:v>
                </c:pt>
                <c:pt idx="2">
                  <c:v>1.3826445503284071E-3</c:v>
                </c:pt>
                <c:pt idx="3">
                  <c:v>1.3649915563117912E-3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7-4729-B37F-9959E4ED2E3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Cahn'!$O$7:$R$7</c:f>
              <c:numCache>
                <c:formatCode>0.000%</c:formatCode>
                <c:ptCount val="4"/>
                <c:pt idx="0">
                  <c:v>4.17231664935366E-3</c:v>
                </c:pt>
                <c:pt idx="1">
                  <c:v>5.6384114083435806E-3</c:v>
                </c:pt>
                <c:pt idx="2">
                  <c:v>4.722065201519585E-3</c:v>
                </c:pt>
                <c:pt idx="3">
                  <c:v>5.4996717908125303E-3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7-4729-B37F-9959E4ED2E3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Cahn'!$O$8:$R$8</c:f>
              <c:numCache>
                <c:formatCode>0.000%</c:formatCode>
                <c:ptCount val="4"/>
                <c:pt idx="0">
                  <c:v>8.4555290525454383E-3</c:v>
                </c:pt>
                <c:pt idx="1">
                  <c:v>5.8791676045381732E-3</c:v>
                </c:pt>
                <c:pt idx="2">
                  <c:v>4.7297048763057532E-3</c:v>
                </c:pt>
                <c:pt idx="3">
                  <c:v>3.588675468030877E-3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7-4729-B37F-9959E4ED2E3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Cahn'!$O$9:$R$9</c:f>
              <c:numCache>
                <c:formatCode>0.000%</c:formatCode>
                <c:ptCount val="4"/>
                <c:pt idx="0">
                  <c:v>3.2081855174329941E-3</c:v>
                </c:pt>
                <c:pt idx="1">
                  <c:v>3.6723844890731391E-3</c:v>
                </c:pt>
                <c:pt idx="2">
                  <c:v>1.8346763947322423E-3</c:v>
                </c:pt>
                <c:pt idx="3">
                  <c:v>1.1863301113334344E-3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17-4729-B37F-9959E4ED2E3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Cahn'!$O$10:$R$10</c:f>
              <c:numCache>
                <c:formatCode>0.000%</c:formatCode>
                <c:ptCount val="4"/>
                <c:pt idx="0">
                  <c:v>3.1173974294163498E-3</c:v>
                </c:pt>
                <c:pt idx="1">
                  <c:v>2.8636070832204538E-3</c:v>
                </c:pt>
                <c:pt idx="2">
                  <c:v>1.9223179864109642E-3</c:v>
                </c:pt>
                <c:pt idx="3">
                  <c:v>1.3152318182401298E-3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17-4729-B37F-9959E4ED2E3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Cahn'!$O$11:$R$11</c:f>
              <c:numCache>
                <c:formatCode>0.000%</c:formatCode>
                <c:ptCount val="4"/>
                <c:pt idx="0">
                  <c:v>1.0923819727883611E-2</c:v>
                </c:pt>
                <c:pt idx="1">
                  <c:v>7.8479833309497947E-3</c:v>
                </c:pt>
                <c:pt idx="2">
                  <c:v>8.1115544899739989E-3</c:v>
                </c:pt>
                <c:pt idx="3">
                  <c:v>6.7811121786916645E-3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17-4729-B37F-9959E4ED2E3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Cahn'!$O$12:$R$12</c:f>
              <c:numCache>
                <c:formatCode>0.000%</c:formatCode>
                <c:ptCount val="4"/>
                <c:pt idx="0">
                  <c:v>8.2387534242726393E-3</c:v>
                </c:pt>
                <c:pt idx="1">
                  <c:v>7.3796684874712836E-3</c:v>
                </c:pt>
                <c:pt idx="2">
                  <c:v>6.2703040121868722E-3</c:v>
                </c:pt>
                <c:pt idx="3">
                  <c:v>6.2504146170973942E-3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17-4729-B37F-9959E4ED2E3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Cahn'!$O$13:$R$13</c:f>
              <c:numCache>
                <c:formatCode>0.000%</c:formatCode>
                <c:ptCount val="4"/>
                <c:pt idx="0">
                  <c:v>5.1367615810370354E-3</c:v>
                </c:pt>
                <c:pt idx="1">
                  <c:v>2.974407584856439E-3</c:v>
                </c:pt>
                <c:pt idx="2">
                  <c:v>2.8250040181700365E-3</c:v>
                </c:pt>
                <c:pt idx="3">
                  <c:v>2.6276170301547694E-3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17-4729-B37F-9959E4ED2E3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Cahn'!$O$14:$R$14</c:f>
              <c:numCache>
                <c:formatCode>0.000%</c:formatCode>
                <c:ptCount val="4"/>
                <c:pt idx="0">
                  <c:v>3.7727057665179718E-3</c:v>
                </c:pt>
                <c:pt idx="1">
                  <c:v>4.2417705687954914E-3</c:v>
                </c:pt>
                <c:pt idx="2">
                  <c:v>3.0624949981012412E-3</c:v>
                </c:pt>
                <c:pt idx="3">
                  <c:v>2.2454030196787382E-3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17-4729-B37F-9959E4ED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</c:scatterChart>
      <c:valAx>
        <c:axId val="5135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PDE,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Ref>
              <c:f>'Allen Cahn'!$W$6</c:f>
              <c:numCache>
                <c:formatCode>0.000E+00</c:formatCode>
                <c:ptCount val="1"/>
                <c:pt idx="0">
                  <c:v>3.5516194937243476E-3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3-41B7-953E-D06D40ED5559}"/>
            </c:ext>
          </c:extLst>
        </c:ser>
        <c:ser>
          <c:idx val="1"/>
          <c:order val="1"/>
          <c:tx>
            <c:v>Uxt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Ref>
              <c:f>'Allen Cahn'!$W$8</c:f>
              <c:numCache>
                <c:formatCode>0.000E+00</c:formatCode>
                <c:ptCount val="1"/>
                <c:pt idx="0">
                  <c:v>7.7184528176727019E-3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3-41B7-953E-D06D40ED5559}"/>
            </c:ext>
          </c:extLst>
        </c:ser>
        <c:ser>
          <c:idx val="2"/>
          <c:order val="2"/>
          <c:tx>
            <c:v>PDExt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Ref>
              <c:f>'Allen Cahn'!$W$9</c:f>
              <c:numCache>
                <c:formatCode>0.000E+00</c:formatCode>
                <c:ptCount val="1"/>
                <c:pt idx="0">
                  <c:v>4.7137710453766862E-3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C3-41B7-953E-D06D40ED5559}"/>
            </c:ext>
          </c:extLst>
        </c:ser>
        <c:ser>
          <c:idx val="3"/>
          <c:order val="3"/>
          <c:tx>
            <c:v>PDE, R; 4k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'Allen Cahn'!$W$11</c:f>
              <c:numCache>
                <c:formatCode>0.00E+00</c:formatCode>
                <c:ptCount val="1"/>
                <c:pt idx="0">
                  <c:v>1.2701010008458137E-3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3-41B7-953E-D06D40ED5559}"/>
            </c:ext>
          </c:extLst>
        </c:ser>
        <c:ser>
          <c:idx val="4"/>
          <c:order val="4"/>
          <c:tx>
            <c:v>PDE, H, 4k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'Allen Cahn'!$W$12</c:f>
              <c:numCache>
                <c:formatCode>0.00E+00</c:formatCode>
                <c:ptCount val="1"/>
                <c:pt idx="0">
                  <c:v>2.0450044847405025E-3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C3-41B7-953E-D06D40ED5559}"/>
            </c:ext>
          </c:extLst>
        </c:ser>
        <c:ser>
          <c:idx val="5"/>
          <c:order val="5"/>
          <c:tx>
            <c:v>Uxt, 4k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'Allen Cahn'!$W$13</c:f>
              <c:numCache>
                <c:formatCode>0.00E+00</c:formatCode>
                <c:ptCount val="1"/>
                <c:pt idx="0">
                  <c:v>2.0417316483263385E-2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C3-41B7-953E-D06D40ED5559}"/>
            </c:ext>
          </c:extLst>
        </c:ser>
        <c:ser>
          <c:idx val="6"/>
          <c:order val="6"/>
          <c:tx>
            <c:v>PDExt, 4k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'Allen Cahn'!$W$14</c:f>
              <c:numCache>
                <c:formatCode>0.00E+00</c:formatCode>
                <c:ptCount val="1"/>
                <c:pt idx="0">
                  <c:v>1.6267312165700726E-3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C3-41B7-953E-D06D40ED5559}"/>
            </c:ext>
          </c:extLst>
        </c:ser>
        <c:ser>
          <c:idx val="7"/>
          <c:order val="7"/>
          <c:tx>
            <c:v>Fixed 216, 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Cahn'!$W$4,'Allen Cahn'!$W$4)</c:f>
              <c:numCache>
                <c:formatCode>0.000E+00</c:formatCode>
                <c:ptCount val="2"/>
                <c:pt idx="0">
                  <c:v>1.7693120572754266E-4</c:v>
                </c:pt>
                <c:pt idx="1">
                  <c:v>1.7693120572754266E-4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C3-41B7-953E-D06D40ED5559}"/>
            </c:ext>
          </c:extLst>
        </c:ser>
        <c:ser>
          <c:idx val="8"/>
          <c:order val="8"/>
          <c:tx>
            <c:v>Fixed, 400, H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Cahn'!$W$5,'Allen Cahn'!$W$5)</c:f>
              <c:numCache>
                <c:formatCode>0.000E+00</c:formatCode>
                <c:ptCount val="2"/>
                <c:pt idx="0">
                  <c:v>1.7229788549101105E-4</c:v>
                </c:pt>
                <c:pt idx="1">
                  <c:v>1.7229788549101105E-4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C3-41B7-953E-D06D40ED5559}"/>
            </c:ext>
          </c:extLst>
        </c:ser>
        <c:ser>
          <c:idx val="9"/>
          <c:order val="9"/>
          <c:tx>
            <c:v>Fixed, 216, 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Cahn'!$W$3,'Allen Cahn'!$W$3)</c:f>
              <c:numCache>
                <c:formatCode>0.000E+00</c:formatCode>
                <c:ptCount val="2"/>
                <c:pt idx="0">
                  <c:v>0.33599820758808907</c:v>
                </c:pt>
                <c:pt idx="1">
                  <c:v>0.33599820758808907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C3-41B7-953E-D06D40ED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58488"/>
        <c:axId val="533358816"/>
      </c:scatterChart>
      <c:valAx>
        <c:axId val="533358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8816"/>
        <c:crosses val="autoZero"/>
        <c:crossBetween val="midCat"/>
      </c:valAx>
      <c:valAx>
        <c:axId val="533358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8160542432196"/>
          <c:y val="0.13474770955085916"/>
          <c:w val="0.77241819772528431"/>
          <c:h val="0.66439777148438561"/>
        </c:manualLayout>
      </c:layout>
      <c:scatterChart>
        <c:scatterStyle val="lineMarker"/>
        <c:varyColors val="0"/>
        <c:ser>
          <c:idx val="9"/>
          <c:order val="0"/>
          <c:tx>
            <c:strRef>
              <c:f>'AC N1000'!$D$9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N1000'!$D$10:$D$14</c:f>
              <c:numCache>
                <c:formatCode>0.000E+00</c:formatCode>
                <c:ptCount val="5"/>
                <c:pt idx="0">
                  <c:v>0.33599820758808907</c:v>
                </c:pt>
                <c:pt idx="1">
                  <c:v>0.33599820758808907</c:v>
                </c:pt>
                <c:pt idx="2">
                  <c:v>0.33599820758808907</c:v>
                </c:pt>
                <c:pt idx="3">
                  <c:v>0.33599820758808907</c:v>
                </c:pt>
                <c:pt idx="4">
                  <c:v>0.33599820758808907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9E-4FAA-B6E4-DD67E7BE6EDE}"/>
            </c:ext>
          </c:extLst>
        </c:ser>
        <c:ser>
          <c:idx val="0"/>
          <c:order val="1"/>
          <c:tx>
            <c:strRef>
              <c:f>'AC N1000'!$E$9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N1000'!$E$10:$E$14</c:f>
              <c:numCache>
                <c:formatCode>0.000E+00</c:formatCode>
                <c:ptCount val="5"/>
                <c:pt idx="0">
                  <c:v>1.7693120572754266E-4</c:v>
                </c:pt>
                <c:pt idx="1">
                  <c:v>1.7693120572754266E-4</c:v>
                </c:pt>
                <c:pt idx="2">
                  <c:v>1.7693120572754266E-4</c:v>
                </c:pt>
                <c:pt idx="3">
                  <c:v>1.7693120572754266E-4</c:v>
                </c:pt>
                <c:pt idx="4">
                  <c:v>1.7693120572754266E-4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CEC-406D-89D1-05FF4AE8A166}"/>
            </c:ext>
          </c:extLst>
        </c:ser>
        <c:ser>
          <c:idx val="1"/>
          <c:order val="2"/>
          <c:tx>
            <c:strRef>
              <c:f>'AC N1000'!$F$9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N1000'!$F$10:$F$14</c:f>
              <c:numCache>
                <c:formatCode>0.000E+00</c:formatCode>
                <c:ptCount val="5"/>
                <c:pt idx="0">
                  <c:v>3.5516194937243476E-3</c:v>
                </c:pt>
                <c:pt idx="1">
                  <c:v>1.9926396964951257E-2</c:v>
                </c:pt>
                <c:pt idx="2">
                  <c:v>1.1229371418767566E-2</c:v>
                </c:pt>
                <c:pt idx="3">
                  <c:v>8.2310543139909147E-3</c:v>
                </c:pt>
                <c:pt idx="4">
                  <c:v>0.13947040771729968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CEC-406D-89D1-05FF4AE8A166}"/>
            </c:ext>
          </c:extLst>
        </c:ser>
        <c:ser>
          <c:idx val="2"/>
          <c:order val="3"/>
          <c:tx>
            <c:strRef>
              <c:f>'AC N1000'!$G$9</c:f>
              <c:strCache>
                <c:ptCount val="1"/>
                <c:pt idx="0">
                  <c:v>PDE, 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N1000'!$G$10:$G$14</c:f>
              <c:numCache>
                <c:formatCode>0.000E+00</c:formatCode>
                <c:ptCount val="5"/>
                <c:pt idx="0">
                  <c:v>2.0129651657301035E-3</c:v>
                </c:pt>
                <c:pt idx="1">
                  <c:v>4.1745554206473945E-3</c:v>
                </c:pt>
                <c:pt idx="2">
                  <c:v>5.4731362771869071E-3</c:v>
                </c:pt>
                <c:pt idx="3">
                  <c:v>8.5622010056650381E-3</c:v>
                </c:pt>
                <c:pt idx="4">
                  <c:v>2.8087817068233607E-2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CEC-406D-89D1-05FF4AE8A166}"/>
            </c:ext>
          </c:extLst>
        </c:ser>
        <c:ser>
          <c:idx val="3"/>
          <c:order val="4"/>
          <c:tx>
            <c:strRef>
              <c:f>'AC N1000'!$H$9</c:f>
              <c:strCache>
                <c:ptCount val="1"/>
                <c:pt idx="0">
                  <c:v>Uxt, 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N1000'!$H$10:$H$14</c:f>
              <c:numCache>
                <c:formatCode>0.000E+00</c:formatCode>
                <c:ptCount val="5"/>
                <c:pt idx="0">
                  <c:v>7.7184528176727019E-3</c:v>
                </c:pt>
                <c:pt idx="1">
                  <c:v>3.6397249884947191E-2</c:v>
                </c:pt>
                <c:pt idx="2">
                  <c:v>1.6596717443167375E-2</c:v>
                </c:pt>
                <c:pt idx="3">
                  <c:v>1.8893471182622999E-2</c:v>
                </c:pt>
                <c:pt idx="4">
                  <c:v>5.0691893381613715E-2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CEC-406D-89D1-05FF4AE8A166}"/>
            </c:ext>
          </c:extLst>
        </c:ser>
        <c:ser>
          <c:idx val="4"/>
          <c:order val="5"/>
          <c:tx>
            <c:strRef>
              <c:f>'AC N1000'!$I$9</c:f>
              <c:strCache>
                <c:ptCount val="1"/>
                <c:pt idx="0">
                  <c:v>PDExt, 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N1000'!$I$10:$I$14</c:f>
              <c:numCache>
                <c:formatCode>0.000E+00</c:formatCode>
                <c:ptCount val="5"/>
                <c:pt idx="0">
                  <c:v>4.7137710453766862E-3</c:v>
                </c:pt>
                <c:pt idx="1">
                  <c:v>7.7801236713972381E-3</c:v>
                </c:pt>
                <c:pt idx="2">
                  <c:v>1.1995847748590449E-2</c:v>
                </c:pt>
                <c:pt idx="3">
                  <c:v>1.5966449934153807E-2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CEC-406D-89D1-05FF4AE8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/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</a:t>
                </a:r>
                <a:r>
                  <a:rPr lang="en-GB" baseline="0"/>
                  <a:t> Resamples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  <c:minorUnit val="10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50" b="0" i="0" baseline="0">
                    <a:effectLst/>
                  </a:rPr>
                  <a:t>L</a:t>
                </a:r>
                <a:r>
                  <a:rPr lang="en-GB" sz="1050" b="0" i="0" baseline="30000">
                    <a:effectLst/>
                  </a:rPr>
                  <a:t>2</a:t>
                </a:r>
                <a:r>
                  <a:rPr lang="en-GB" sz="1050" b="0" i="0" baseline="0">
                    <a:effectLst/>
                  </a:rPr>
                  <a:t> Error</a:t>
                </a:r>
                <a:endParaRPr lang="en-GB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28871391076114"/>
          <c:y val="2.3142403457364083E-2"/>
          <c:w val="0.79491666666666672"/>
          <c:h val="0.1816873202699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8160542432196"/>
          <c:y val="0.15553773034087995"/>
          <c:w val="0.77241819772528431"/>
          <c:h val="0.64360775069436482"/>
        </c:manualLayout>
      </c:layout>
      <c:scatterChart>
        <c:scatterStyle val="lineMarker"/>
        <c:varyColors val="0"/>
        <c:ser>
          <c:idx val="9"/>
          <c:order val="0"/>
          <c:tx>
            <c:strRef>
              <c:f>'AC N1000'!$D$9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N1000'!$D$18:$D$22</c:f>
              <c:numCache>
                <c:formatCode>0.000E+00</c:formatCode>
                <c:ptCount val="5"/>
                <c:pt idx="0">
                  <c:v>0.49504863800171678</c:v>
                </c:pt>
                <c:pt idx="1">
                  <c:v>0.49504863800171678</c:v>
                </c:pt>
                <c:pt idx="2">
                  <c:v>0.49504863800171678</c:v>
                </c:pt>
                <c:pt idx="3">
                  <c:v>0.49504863800171678</c:v>
                </c:pt>
                <c:pt idx="4">
                  <c:v>0.49504863800171678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9-421E-B25D-427F90CBB433}"/>
            </c:ext>
          </c:extLst>
        </c:ser>
        <c:ser>
          <c:idx val="0"/>
          <c:order val="1"/>
          <c:tx>
            <c:strRef>
              <c:f>'AC N1000'!$E$9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N1000'!$E$18:$E$22</c:f>
              <c:numCache>
                <c:formatCode>0.000E+00</c:formatCode>
                <c:ptCount val="5"/>
                <c:pt idx="0">
                  <c:v>0.26533326158564113</c:v>
                </c:pt>
                <c:pt idx="1">
                  <c:v>0.26533326158564113</c:v>
                </c:pt>
                <c:pt idx="2">
                  <c:v>0.26533326158564113</c:v>
                </c:pt>
                <c:pt idx="3">
                  <c:v>0.26533326158564113</c:v>
                </c:pt>
                <c:pt idx="4">
                  <c:v>0.26533326158564113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9-421E-B25D-427F90CBB433}"/>
            </c:ext>
          </c:extLst>
        </c:ser>
        <c:ser>
          <c:idx val="1"/>
          <c:order val="2"/>
          <c:tx>
            <c:strRef>
              <c:f>'AC N1000'!$F$9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N1000'!$F$18:$F$22</c:f>
              <c:numCache>
                <c:formatCode>0.000E+00</c:formatCode>
                <c:ptCount val="5"/>
                <c:pt idx="0">
                  <c:v>5.9345920848495933E-3</c:v>
                </c:pt>
                <c:pt idx="1">
                  <c:v>9.817447615189958E-3</c:v>
                </c:pt>
                <c:pt idx="2">
                  <c:v>3.4121401373303814E-2</c:v>
                </c:pt>
                <c:pt idx="3">
                  <c:v>4.0021417802817115E-2</c:v>
                </c:pt>
                <c:pt idx="4">
                  <c:v>0.27109464250317972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9-421E-B25D-427F90CBB433}"/>
            </c:ext>
          </c:extLst>
        </c:ser>
        <c:ser>
          <c:idx val="2"/>
          <c:order val="3"/>
          <c:tx>
            <c:strRef>
              <c:f>'AC N1000'!$G$9</c:f>
              <c:strCache>
                <c:ptCount val="1"/>
                <c:pt idx="0">
                  <c:v>PDE, 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N1000'!$G$18:$G$22</c:f>
              <c:numCache>
                <c:formatCode>0.000E+00</c:formatCode>
                <c:ptCount val="5"/>
                <c:pt idx="0">
                  <c:v>4.542149528527684E-3</c:v>
                </c:pt>
                <c:pt idx="1">
                  <c:v>1.2736904879172617E-2</c:v>
                </c:pt>
                <c:pt idx="2">
                  <c:v>2.507614289155697E-2</c:v>
                </c:pt>
                <c:pt idx="3">
                  <c:v>1.3369978711500563E-2</c:v>
                </c:pt>
                <c:pt idx="4">
                  <c:v>5.9975052511044881E-2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59-421E-B25D-427F90CBB433}"/>
            </c:ext>
          </c:extLst>
        </c:ser>
        <c:ser>
          <c:idx val="3"/>
          <c:order val="4"/>
          <c:tx>
            <c:strRef>
              <c:f>'AC N1000'!$H$9</c:f>
              <c:strCache>
                <c:ptCount val="1"/>
                <c:pt idx="0">
                  <c:v>Uxt, 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N1000'!$H$18:$H$22</c:f>
              <c:numCache>
                <c:formatCode>0.000E+00</c:formatCode>
                <c:ptCount val="5"/>
                <c:pt idx="0">
                  <c:v>2.3914239491779801E-2</c:v>
                </c:pt>
                <c:pt idx="1">
                  <c:v>7.3863709974548691E-2</c:v>
                </c:pt>
                <c:pt idx="2">
                  <c:v>6.6862047093683444E-2</c:v>
                </c:pt>
                <c:pt idx="3">
                  <c:v>3.1183121927044623E-2</c:v>
                </c:pt>
                <c:pt idx="4">
                  <c:v>0.15942050920847381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59-421E-B25D-427F90CBB433}"/>
            </c:ext>
          </c:extLst>
        </c:ser>
        <c:ser>
          <c:idx val="4"/>
          <c:order val="5"/>
          <c:tx>
            <c:strRef>
              <c:f>'AC N1000'!$I$9</c:f>
              <c:strCache>
                <c:ptCount val="1"/>
                <c:pt idx="0">
                  <c:v>PDExt, 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N1000'!$I$18:$I$22</c:f>
              <c:numCache>
                <c:formatCode>0.000E+00</c:formatCode>
                <c:ptCount val="5"/>
                <c:pt idx="0">
                  <c:v>6.195306994553007E-3</c:v>
                </c:pt>
                <c:pt idx="1">
                  <c:v>1.0808391854183924E-2</c:v>
                </c:pt>
                <c:pt idx="2">
                  <c:v>1.3340414849480916E-2</c:v>
                </c:pt>
                <c:pt idx="3">
                  <c:v>5.5140440870240469E-2</c:v>
                </c:pt>
                <c:pt idx="4">
                  <c:v>6.1430787051001343E-2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59-421E-B25D-427F90CBB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/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</a:t>
                </a:r>
                <a:r>
                  <a:rPr lang="en-GB" baseline="0"/>
                  <a:t> Resamples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  <c:minorUnit val="10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50" b="0" i="0" baseline="0">
                    <a:effectLst/>
                  </a:rPr>
                  <a:t>L</a:t>
                </a:r>
                <a:r>
                  <a:rPr lang="en-GB" sz="1050" b="0" i="0" baseline="30000">
                    <a:effectLst/>
                  </a:rPr>
                  <a:t>2</a:t>
                </a:r>
                <a:r>
                  <a:rPr lang="en-GB" sz="1050" b="0" i="0" baseline="0">
                    <a:effectLst/>
                  </a:rPr>
                  <a:t> Error</a:t>
                </a:r>
                <a:endParaRPr lang="en-GB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28871391076114"/>
          <c:y val="2.3142403457364083E-2"/>
          <c:w val="0.79491666666666672"/>
          <c:h val="0.1816873202699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63888888888889"/>
          <c:y val="0.20958469766426543"/>
          <c:w val="0.79072244094488187"/>
          <c:h val="0.5774443352979699"/>
        </c:manualLayout>
      </c:layout>
      <c:scatterChart>
        <c:scatterStyle val="lineMarker"/>
        <c:varyColors val="0"/>
        <c:ser>
          <c:idx val="2"/>
          <c:order val="0"/>
          <c:tx>
            <c:v>PDE, 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Cahn'!$K$5:$N$5</c:f>
              <c:numCache>
                <c:formatCode>0.000E+00</c:formatCode>
                <c:ptCount val="4"/>
                <c:pt idx="0">
                  <c:v>6.774321329165436E-3</c:v>
                </c:pt>
                <c:pt idx="1">
                  <c:v>5.6224156324807097E-3</c:v>
                </c:pt>
                <c:pt idx="2">
                  <c:v>3.2335056832913452E-3</c:v>
                </c:pt>
                <c:pt idx="3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6-441F-8EFC-141E7332C432}"/>
            </c:ext>
          </c:extLst>
        </c:ser>
        <c:ser>
          <c:idx val="5"/>
          <c:order val="3"/>
          <c:tx>
            <c:v>Uxt, 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Cahn'!$K$8:$N$8</c:f>
              <c:numCache>
                <c:formatCode>0.000E+00</c:formatCode>
                <c:ptCount val="4"/>
                <c:pt idx="0">
                  <c:v>1.7465081839467277E-2</c:v>
                </c:pt>
                <c:pt idx="1">
                  <c:v>1.5190005593040292E-2</c:v>
                </c:pt>
                <c:pt idx="2">
                  <c:v>1.1222357682573424E-2</c:v>
                </c:pt>
                <c:pt idx="3">
                  <c:v>6.095901149188134E-3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6-441F-8EFC-141E7332C432}"/>
            </c:ext>
          </c:extLst>
        </c:ser>
        <c:ser>
          <c:idx val="11"/>
          <c:order val="9"/>
          <c:tx>
            <c:v>PDExt, 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Cahn'!$K$14:$N$14</c:f>
              <c:numCache>
                <c:formatCode>0.000E+00</c:formatCode>
                <c:ptCount val="4"/>
                <c:pt idx="0">
                  <c:v>1.2552538474013664E-2</c:v>
                </c:pt>
                <c:pt idx="1">
                  <c:v>9.7542464521470518E-3</c:v>
                </c:pt>
                <c:pt idx="2">
                  <c:v>7.3785936128148146E-3</c:v>
                </c:pt>
                <c:pt idx="3">
                  <c:v>4.0269534974835992E-3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6-441F-8EFC-141E7332C432}"/>
            </c:ext>
          </c:extLst>
        </c:ser>
        <c:ser>
          <c:idx val="0"/>
          <c:order val="10"/>
          <c:tx>
            <c:v>Fixed, R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Cahn'!$K$3,'Allen Cahn'!$N$3)</c:f>
              <c:numCache>
                <c:formatCode>0.000E+00</c:formatCode>
                <c:ptCount val="2"/>
                <c:pt idx="0">
                  <c:v>5.9224260598918062E-2</c:v>
                </c:pt>
                <c:pt idx="1">
                  <c:v>5.9224260598918062E-2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6-441F-8EFC-141E7332C432}"/>
            </c:ext>
          </c:extLst>
        </c:ser>
        <c:ser>
          <c:idx val="1"/>
          <c:order val="11"/>
          <c:tx>
            <c:v>Fixed, 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Cahn'!$K$4,'Allen Cahn'!$N$4)</c:f>
              <c:numCache>
                <c:formatCode>0.000E+00</c:formatCode>
                <c:ptCount val="2"/>
                <c:pt idx="0">
                  <c:v>1.5723195585830318E-4</c:v>
                </c:pt>
                <c:pt idx="1">
                  <c:v>1.5723195585830318E-4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A6-441F-8EFC-141E7332C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PDE damping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Cahn'!$K$6:$N$6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6.2909446918498584E-3</c:v>
                      </c:pt>
                      <c:pt idx="1">
                        <c:v>5.2270384667508175E-3</c:v>
                      </c:pt>
                      <c:pt idx="2">
                        <c:v>3.0552832640726728E-3</c:v>
                      </c:pt>
                      <c:pt idx="3">
                        <c:v>1.6870583248384413E-3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9A6-441F-8EFC-141E7332C432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Uxt 11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Cahn'!$K$7:$N$7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1.7820854726349766E-2</c:v>
                      </c:pt>
                      <c:pt idx="1">
                        <c:v>1.5007454061151686E-2</c:v>
                      </c:pt>
                      <c:pt idx="2">
                        <c:v>1.1243085398599129E-2</c:v>
                      </c:pt>
                      <c:pt idx="3">
                        <c:v>8.2555681992092442E-3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A6-441F-8EFC-141E7332C432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PDE+Uxt 11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Cahn'!$K$9:$N$9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9.0102625380547256E-3</c:v>
                      </c:pt>
                      <c:pt idx="1">
                        <c:v>7.3599251799857379E-3</c:v>
                      </c:pt>
                      <c:pt idx="2">
                        <c:v>4.2642858319912333E-3</c:v>
                      </c:pt>
                      <c:pt idx="3">
                        <c:v>2.2189150013880209E-3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9A6-441F-8EFC-141E7332C432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PDE+Uxt 051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Cahn'!$K$10:$N$10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9.5254053604323357E-3</c:v>
                      </c:pt>
                      <c:pt idx="1">
                        <c:v>8.3263364516574703E-3</c:v>
                      </c:pt>
                      <c:pt idx="2">
                        <c:v>4.6220473380128623E-3</c:v>
                      </c:pt>
                      <c:pt idx="3">
                        <c:v>2.5106260958169752E-3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9A6-441F-8EFC-141E7332C432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Cahn'!$K$11:$N$11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3.5833167884131323E-2</c:v>
                      </c:pt>
                      <c:pt idx="1">
                        <c:v>3.0614515638815641E-2</c:v>
                      </c:pt>
                      <c:pt idx="2">
                        <c:v>2.6368796789150259E-2</c:v>
                      </c:pt>
                      <c:pt idx="3">
                        <c:v>2.466327199569367E-2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9A6-441F-8EFC-141E7332C432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Uxt Damping 051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Cahn'!$K$12:$N$12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2.4854402744641547E-2</c:v>
                      </c:pt>
                      <c:pt idx="1">
                        <c:v>2.076593327514353E-2</c:v>
                      </c:pt>
                      <c:pt idx="2">
                        <c:v>1.8845508773835534E-2</c:v>
                      </c:pt>
                      <c:pt idx="3">
                        <c:v>1.2731889158338916E-2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9A6-441F-8EFC-141E7332C432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PDE/dxdt 11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Cahn'!$K$13:$N$13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1.6456099083057178E-2</c:v>
                      </c:pt>
                      <c:pt idx="1">
                        <c:v>1.344118812142534E-2</c:v>
                      </c:pt>
                      <c:pt idx="2">
                        <c:v>9.8063894003431323E-3</c:v>
                      </c:pt>
                      <c:pt idx="3">
                        <c:v>5.8648696139689573E-3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9A6-441F-8EFC-141E7332C432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50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3562024"/>
        <c:crossesAt val="1.0000000000000003E-4"/>
        <c:crossBetween val="midCat"/>
        <c:minorUnit val="10"/>
      </c:valAx>
      <c:valAx>
        <c:axId val="513562024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50"/>
                  <a:t>L</a:t>
                </a:r>
                <a:r>
                  <a:rPr lang="en-GB" sz="1050" baseline="30000"/>
                  <a:t>2</a:t>
                </a:r>
                <a:r>
                  <a:rPr lang="en-GB" sz="1050"/>
                  <a:t> Error</a:t>
                </a:r>
              </a:p>
            </c:rich>
          </c:tx>
          <c:layout>
            <c:manualLayout>
              <c:xMode val="edge"/>
              <c:yMode val="edge"/>
              <c:x val="9.7972937354663826E-3"/>
              <c:y val="0.37590196015268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63976377952755"/>
          <c:y val="1.6866404715127698E-2"/>
          <c:w val="0.78107939632545931"/>
          <c:h val="0.20045132067234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Backup'!$I$23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Backup'!$J$23:$Q$23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6-41BB-B50B-0984DA44A544}"/>
            </c:ext>
          </c:extLst>
        </c:ser>
        <c:ser>
          <c:idx val="5"/>
          <c:order val="2"/>
          <c:tx>
            <c:strRef>
              <c:f>'Burgers Summary OG Backup'!$I$28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Backup'!$J$28:$Q$28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1.0731943763652566E-3</c:v>
                </c:pt>
                <c:pt idx="3" formatCode="0.00E+00">
                  <c:v>8.7625435231766596E-4</c:v>
                </c:pt>
                <c:pt idx="4" formatCode="0.000E+00">
                  <c:v>7.7163229061607283E-4</c:v>
                </c:pt>
                <c:pt idx="5" formatCode="0.00E+00">
                  <c:v>6.559738775014784E-4</c:v>
                </c:pt>
                <c:pt idx="6" formatCode="0.00E+00">
                  <c:v>5.4824290681767629E-4</c:v>
                </c:pt>
                <c:pt idx="7" formatCode="0.00E+00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6-41BB-B50B-0984DA44A544}"/>
            </c:ext>
          </c:extLst>
        </c:ser>
        <c:ser>
          <c:idx val="2"/>
          <c:order val="3"/>
          <c:tx>
            <c:strRef>
              <c:f>'Burgers Summary OG Backup'!$I$24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Backup'!$J$24:$Q$24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6-41BB-B50B-0984DA44A544}"/>
            </c:ext>
          </c:extLst>
        </c:ser>
        <c:ser>
          <c:idx val="4"/>
          <c:order val="4"/>
          <c:tx>
            <c:strRef>
              <c:f>'Burgers Summary OG Backup'!$I$27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Backup'!$J$27:$Q$27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1.1778839428150025E-3</c:v>
                </c:pt>
                <c:pt idx="3" formatCode="0.00E+00">
                  <c:v>8.7540114042080686E-4</c:v>
                </c:pt>
                <c:pt idx="4" formatCode="0.000E+00">
                  <c:v>7.2517764569016716E-4</c:v>
                </c:pt>
                <c:pt idx="5" formatCode="0.00E+00">
                  <c:v>7.1870612301729855E-4</c:v>
                </c:pt>
                <c:pt idx="6" formatCode="0.00E+00">
                  <c:v>5.536225367783552E-4</c:v>
                </c:pt>
                <c:pt idx="7" formatCode="0.00E+00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96-41BB-B50B-0984DA44A544}"/>
            </c:ext>
          </c:extLst>
        </c:ser>
        <c:ser>
          <c:idx val="6"/>
          <c:order val="6"/>
          <c:tx>
            <c:strRef>
              <c:f>'Burgers Summary OG Backup'!$I$29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Backup'!$J$29:$Q$29</c:f>
              <c:numCache>
                <c:formatCode>0.000E+00</c:formatCode>
                <c:ptCount val="8"/>
                <c:pt idx="0">
                  <c:v>8.5393700156740499E-2</c:v>
                </c:pt>
                <c:pt idx="1">
                  <c:v>2.0322745922423729E-3</c:v>
                </c:pt>
                <c:pt idx="2" formatCode="0.00E+00">
                  <c:v>1.1887469954588049E-3</c:v>
                </c:pt>
                <c:pt idx="3" formatCode="0.00E+00">
                  <c:v>9.3585580976518067E-4</c:v>
                </c:pt>
                <c:pt idx="4" formatCode="0.00E+00">
                  <c:v>9.8608826481326852E-4</c:v>
                </c:pt>
                <c:pt idx="5" formatCode="0.00E+00">
                  <c:v>7.1214832318866226E-4</c:v>
                </c:pt>
                <c:pt idx="6" formatCode="0.00E+00">
                  <c:v>8.5970391777880799E-4</c:v>
                </c:pt>
                <c:pt idx="7" formatCode="0.00E+00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96-41BB-B50B-0984DA44A544}"/>
            </c:ext>
          </c:extLst>
        </c:ser>
        <c:ser>
          <c:idx val="7"/>
          <c:order val="7"/>
          <c:tx>
            <c:strRef>
              <c:f>'Burgers Summary OG Backup'!$I$30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Backup'!$J$30:$Q$30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96-41BB-B50B-0984DA44A544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Backup'!$E$11,'Burgers Summary OG Backup'!$E$11)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96-41BB-B50B-0984DA44A544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Backup'!$E$13,'Burgers Summary OG Backup'!$E$13)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96-41BB-B50B-0984DA44A544}"/>
            </c:ext>
          </c:extLst>
        </c:ser>
        <c:ser>
          <c:idx val="11"/>
          <c:order val="11"/>
          <c:tx>
            <c:v>PDE,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Backup'!$J$25:$Q$25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96-41BB-B50B-0984DA44A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 OG Backup'!$I$22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Backup'!$L$22:$Q$22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196-41BB-B50B-0984DA44A544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Backup'!$I$26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96-41BB-B50B-0984DA44A54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Backup'!$I$31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Backup'!$L$31:$Q$31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196-41BB-B50B-0984DA44A544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Backup'!$S$23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Backup'!$T$23:$AA$23</c:f>
              <c:numCache>
                <c:formatCode>0.000E+00</c:formatCode>
                <c:ptCount val="8"/>
                <c:pt idx="2" formatCode="0.00E+00">
                  <c:v>3.4944918866642644E-4</c:v>
                </c:pt>
                <c:pt idx="3" formatCode="0.00E+00">
                  <c:v>6.0121606870400354E-4</c:v>
                </c:pt>
                <c:pt idx="4">
                  <c:v>2.2564967775666564E-4</c:v>
                </c:pt>
                <c:pt idx="5" formatCode="0.00E+00">
                  <c:v>3.2581148646597212E-4</c:v>
                </c:pt>
                <c:pt idx="6" formatCode="0.00E+00">
                  <c:v>1.9648041266645349E-3</c:v>
                </c:pt>
                <c:pt idx="7" formatCode="0.00E+00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A-4ADE-92F2-05B210CE01C7}"/>
            </c:ext>
          </c:extLst>
        </c:ser>
        <c:ser>
          <c:idx val="2"/>
          <c:order val="2"/>
          <c:tx>
            <c:strRef>
              <c:f>'Burgers Summary OG Backup'!$S$24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Backup'!$T$24:$AA$24</c:f>
              <c:numCache>
                <c:formatCode>0.000E+00</c:formatCode>
                <c:ptCount val="8"/>
                <c:pt idx="2" formatCode="0.00E+00">
                  <c:v>1.833697568032246E-2</c:v>
                </c:pt>
                <c:pt idx="3" formatCode="0.00E+00">
                  <c:v>3.0846288992006372E-2</c:v>
                </c:pt>
                <c:pt idx="4">
                  <c:v>2.8040200083282672E-4</c:v>
                </c:pt>
                <c:pt idx="5" formatCode="0.00E+00">
                  <c:v>9.5817494854836E-3</c:v>
                </c:pt>
                <c:pt idx="6" formatCode="0.00E+00">
                  <c:v>3.1909504428447616E-2</c:v>
                </c:pt>
                <c:pt idx="7" formatCode="0.00E+00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A-4ADE-92F2-05B210CE01C7}"/>
            </c:ext>
          </c:extLst>
        </c:ser>
        <c:ser>
          <c:idx val="3"/>
          <c:order val="3"/>
          <c:tx>
            <c:strRef>
              <c:f>'Burgers Summary OG Backup'!$S$26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Backup'!$T$26:$AA$26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5.5855365242634932E-4</c:v>
                </c:pt>
                <c:pt idx="3" formatCode="0.00E+00">
                  <c:v>3.8437323687769322E-4</c:v>
                </c:pt>
                <c:pt idx="4" formatCode="0.000E+00">
                  <c:v>2.883531750607583E-4</c:v>
                </c:pt>
                <c:pt idx="5" formatCode="0.00E+00">
                  <c:v>2.9817532042598763E-4</c:v>
                </c:pt>
                <c:pt idx="6" formatCode="0.00E+00">
                  <c:v>2.6598058858238658E-4</c:v>
                </c:pt>
                <c:pt idx="7" formatCode="0.00E+00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DA-4ADE-92F2-05B210CE01C7}"/>
            </c:ext>
          </c:extLst>
        </c:ser>
        <c:ser>
          <c:idx val="4"/>
          <c:order val="4"/>
          <c:tx>
            <c:strRef>
              <c:f>'Burgers Summary OG Backup'!$S$27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Backup'!$T$27:$AA$27</c:f>
              <c:numCache>
                <c:formatCode>General</c:formatCode>
                <c:ptCount val="8"/>
                <c:pt idx="2" formatCode="0.00E+00">
                  <c:v>6.7391152714480547E-4</c:v>
                </c:pt>
                <c:pt idx="3" formatCode="0.00E+00">
                  <c:v>4.8082574784065533E-4</c:v>
                </c:pt>
                <c:pt idx="4" formatCode="0.000E+00">
                  <c:v>3.5441316396503186E-4</c:v>
                </c:pt>
                <c:pt idx="5" formatCode="0.00E+00">
                  <c:v>4.180268622669577E-4</c:v>
                </c:pt>
                <c:pt idx="6" formatCode="0.00E+00">
                  <c:v>2.4928907295266711E-4</c:v>
                </c:pt>
                <c:pt idx="7" formatCode="0.00E+00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DA-4ADE-92F2-05B210CE01C7}"/>
            </c:ext>
          </c:extLst>
        </c:ser>
        <c:ser>
          <c:idx val="5"/>
          <c:order val="5"/>
          <c:tx>
            <c:strRef>
              <c:f>'Burgers Summary OG Backup'!$S$28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Backup'!$T$28:$AA$28</c:f>
              <c:numCache>
                <c:formatCode>General</c:formatCode>
                <c:ptCount val="8"/>
                <c:pt idx="2" formatCode="0.00E+00">
                  <c:v>5.7262251212841179E-4</c:v>
                </c:pt>
                <c:pt idx="3" formatCode="0.00E+00">
                  <c:v>4.0211255650059684E-4</c:v>
                </c:pt>
                <c:pt idx="4" formatCode="0.000E+00">
                  <c:v>3.2171310306231617E-4</c:v>
                </c:pt>
                <c:pt idx="5" formatCode="0.00E+00">
                  <c:v>2.5934649991930428E-4</c:v>
                </c:pt>
                <c:pt idx="6" formatCode="0.00E+00">
                  <c:v>2.5145479758371069E-4</c:v>
                </c:pt>
                <c:pt idx="7" formatCode="0.00E+00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A-4ADE-92F2-05B210CE01C7}"/>
            </c:ext>
          </c:extLst>
        </c:ser>
        <c:ser>
          <c:idx val="6"/>
          <c:order val="6"/>
          <c:tx>
            <c:strRef>
              <c:f>'Burgers Summary OG Backup'!$S$29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Backup'!$T$29:$AA$29</c:f>
              <c:numCache>
                <c:formatCode>0.000E+00</c:formatCode>
                <c:ptCount val="8"/>
                <c:pt idx="2" formatCode="0.00E+00">
                  <c:v>4.1010148933989088E-4</c:v>
                </c:pt>
                <c:pt idx="3" formatCode="0.000%">
                  <c:v>2.924340164122863E-4</c:v>
                </c:pt>
                <c:pt idx="4" formatCode="0.000%">
                  <c:v>3.5254146032327017E-4</c:v>
                </c:pt>
                <c:pt idx="5" formatCode="0.000%">
                  <c:v>2.0708757795324687E-4</c:v>
                </c:pt>
                <c:pt idx="6" formatCode="0.00E+00">
                  <c:v>1.4495988867764629E-3</c:v>
                </c:pt>
                <c:pt idx="7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DA-4ADE-92F2-05B210CE01C7}"/>
            </c:ext>
          </c:extLst>
        </c:ser>
        <c:ser>
          <c:idx val="7"/>
          <c:order val="7"/>
          <c:tx>
            <c:strRef>
              <c:f>'Burgers Summary OG Backup'!$S$30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Backup'!$T$30:$AA$30</c:f>
              <c:numCache>
                <c:formatCode>0.000E+00</c:formatCode>
                <c:ptCount val="8"/>
                <c:pt idx="2" formatCode="0.00E+00">
                  <c:v>2.4311694506121251E-4</c:v>
                </c:pt>
                <c:pt idx="3" formatCode="0.000%">
                  <c:v>1.7983474244238117E-4</c:v>
                </c:pt>
                <c:pt idx="4">
                  <c:v>1.5851590509252848E-4</c:v>
                </c:pt>
                <c:pt idx="5" formatCode="0.000%">
                  <c:v>1.8397929008717449E-4</c:v>
                </c:pt>
                <c:pt idx="6" formatCode="0.00E+00">
                  <c:v>9.3091584430161214E-5</c:v>
                </c:pt>
                <c:pt idx="7" formatCode="0.000%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DA-4ADE-92F2-05B210CE01C7}"/>
            </c:ext>
          </c:extLst>
        </c:ser>
        <c:ser>
          <c:idx val="8"/>
          <c:order val="8"/>
          <c:tx>
            <c:strRef>
              <c:f>'Burgers Summary OG Backup'!$S$31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Backup'!$T$31:$AA$31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3.4563322242221555E-4</c:v>
                </c:pt>
                <c:pt idx="3" formatCode="0.00E+00">
                  <c:v>3.5328863594137025E-4</c:v>
                </c:pt>
                <c:pt idx="4" formatCode="0.00E+00">
                  <c:v>2.0991569462949945E-4</c:v>
                </c:pt>
                <c:pt idx="5" formatCode="0.00E+00">
                  <c:v>1.8594935223250245E-4</c:v>
                </c:pt>
                <c:pt idx="6" formatCode="0.00E+00">
                  <c:v>1.8310649230282391E-4</c:v>
                </c:pt>
                <c:pt idx="7" formatCode="0.00E+00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DA-4ADE-92F2-05B210CE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 OG Backup'!$S$22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Backup'!$V$21:$AA$21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Backup'!$V$22:$AA$22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9DA-4ADE-92F2-05B210CE01C7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 OG Backup'!$AC$23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Backup'!$AD$23:$AI$23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C-4842-9E69-09BC86937597}"/>
            </c:ext>
          </c:extLst>
        </c:ser>
        <c:ser>
          <c:idx val="5"/>
          <c:order val="2"/>
          <c:tx>
            <c:strRef>
              <c:f>'Burgers Summary OG Backup'!$AC$28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Backup'!$AD$28:$AI$28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C-4842-9E69-09BC86937597}"/>
            </c:ext>
          </c:extLst>
        </c:ser>
        <c:ser>
          <c:idx val="2"/>
          <c:order val="3"/>
          <c:tx>
            <c:strRef>
              <c:f>'Burgers Summary OG Backup'!$AC$24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Backup'!$AD$24:$AI$24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C-4842-9E69-09BC86937597}"/>
            </c:ext>
          </c:extLst>
        </c:ser>
        <c:ser>
          <c:idx val="4"/>
          <c:order val="4"/>
          <c:tx>
            <c:strRef>
              <c:f>'Burgers Summary OG Backup'!$AC$27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Backup'!$AD$27:$AI$27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4C-4842-9E69-09BC86937597}"/>
            </c:ext>
          </c:extLst>
        </c:ser>
        <c:ser>
          <c:idx val="3"/>
          <c:order val="5"/>
          <c:tx>
            <c:strRef>
              <c:f>'Burgers Summary OG Backup'!$AC$26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Backup'!$AD$26:$AI$26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4C-4842-9E69-09BC86937597}"/>
            </c:ext>
          </c:extLst>
        </c:ser>
        <c:ser>
          <c:idx val="6"/>
          <c:order val="6"/>
          <c:tx>
            <c:strRef>
              <c:f>'Burgers Summary OG Backup'!$AC$29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Backup'!$AD$29:$AI$29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4C-4842-9E69-09BC86937597}"/>
            </c:ext>
          </c:extLst>
        </c:ser>
        <c:ser>
          <c:idx val="7"/>
          <c:order val="7"/>
          <c:tx>
            <c:strRef>
              <c:f>'Burgers Summary OG Backup'!$AC$30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Backup'!$AD$30:$AI$30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4C-4842-9E69-09BC86937597}"/>
            </c:ext>
          </c:extLst>
        </c:ser>
        <c:ser>
          <c:idx val="8"/>
          <c:order val="8"/>
          <c:tx>
            <c:strRef>
              <c:f>'Burgers Summary OG Backup'!$AC$31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Backup'!$AD$31:$AI$31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4C-4842-9E69-09BC86937597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Backup'!$D$11,'Burgers Summary OG Backup'!$D$11)</c:f>
              <c:numCache>
                <c:formatCode>0.00</c:formatCode>
                <c:ptCount val="2"/>
                <c:pt idx="0">
                  <c:v>10.255301074891612</c:v>
                </c:pt>
                <c:pt idx="1">
                  <c:v>10.255301074891612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4C-4842-9E69-09BC86937597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Backup'!$D$13,'Burgers Summary OG Backup'!$D$13)</c:f>
              <c:numCache>
                <c:formatCode>0.00</c:formatCode>
                <c:ptCount val="2"/>
                <c:pt idx="0">
                  <c:v>9.998298830286652</c:v>
                </c:pt>
                <c:pt idx="1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4C-4842-9E69-09BC86937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 OG Backup'!$AC$22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Backup'!$AD$21:$AI$21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Backup'!$AD$22:$AI$22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F64C-4842-9E69-09BC86937597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Backup'!$I$54:$I$58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Backup'!$J$54:$J$58</c:f>
              <c:numCache>
                <c:formatCode>0.000E+00</c:formatCode>
                <c:ptCount val="5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  <c:pt idx="4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B-4FF2-82C5-27FB502C58C0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Backup'!$I$54:$I$58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Backup'!$K$54:$K$58</c:f>
              <c:numCache>
                <c:formatCode>0.000E+00</c:formatCode>
                <c:ptCount val="5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  <c:pt idx="4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B-4FF2-82C5-27FB502C58C0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Backup'!$L$54:$L$57</c:f>
              <c:numCache>
                <c:formatCode>0.000E+00</c:formatCode>
                <c:ptCount val="4"/>
                <c:pt idx="0" formatCode="0.00E+0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B-4FF2-82C5-27FB502C58C0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Backup'!$M$54:$M$57</c:f>
              <c:numCache>
                <c:formatCode>0.000E+00</c:formatCode>
                <c:ptCount val="4"/>
                <c:pt idx="0" formatCode="0.00E+0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9B-4FF2-82C5-27FB502C58C0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Backup'!$N$54:$N$57</c:f>
              <c:numCache>
                <c:formatCode>0.000E+00</c:formatCode>
                <c:ptCount val="4"/>
                <c:pt idx="0" formatCode="0.00E+0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9B-4FF2-82C5-27FB502C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24886993292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</a:t>
            </a:r>
            <a:r>
              <a:rPr lang="en-GB"/>
              <a:t>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Backup'!$I$61:$I$65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Backup'!$J$61:$J$65</c:f>
              <c:numCache>
                <c:formatCode>0.000E+00</c:formatCode>
                <c:ptCount val="5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  <c:pt idx="4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1-4938-95AA-3E473599B769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Backup'!$I$61:$I$65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Backup'!$K$61:$K$65</c:f>
              <c:numCache>
                <c:formatCode>0.000E+00</c:formatCode>
                <c:ptCount val="5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  <c:pt idx="4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1-4938-95AA-3E473599B769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Backup'!$L$61:$L$64</c:f>
              <c:numCache>
                <c:formatCode>0.000E+00</c:formatCode>
                <c:ptCount val="4"/>
                <c:pt idx="0" formatCode="0.00E+0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D1-4938-95AA-3E473599B769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Backup'!$M$61:$M$64</c:f>
              <c:numCache>
                <c:formatCode>0.000E+00</c:formatCode>
                <c:ptCount val="4"/>
                <c:pt idx="0" formatCode="0.00E+0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D1-4938-95AA-3E473599B769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Backup'!$N$61:$N$64</c:f>
              <c:numCache>
                <c:formatCode>0.000E+00</c:formatCode>
                <c:ptCount val="4"/>
                <c:pt idx="0" formatCode="0.00E+0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D1-4938-95AA-3E473599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434055118110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Summary'!$AC$18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Summary'!$AD$18:$AI$18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E-4511-B811-352253F6BE14}"/>
            </c:ext>
          </c:extLst>
        </c:ser>
        <c:ser>
          <c:idx val="5"/>
          <c:order val="2"/>
          <c:tx>
            <c:strRef>
              <c:f>'Burgers Summary'!$AC$23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Summary'!$AD$23:$AI$23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E-4511-B811-352253F6BE14}"/>
            </c:ext>
          </c:extLst>
        </c:ser>
        <c:ser>
          <c:idx val="2"/>
          <c:order val="3"/>
          <c:tx>
            <c:strRef>
              <c:f>'Burgers Summary'!$AC$19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Summary'!$AD$19:$AI$19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E-4511-B811-352253F6BE14}"/>
            </c:ext>
          </c:extLst>
        </c:ser>
        <c:ser>
          <c:idx val="4"/>
          <c:order val="4"/>
          <c:tx>
            <c:strRef>
              <c:f>'Burgers Summary'!$AC$22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Summary'!$AD$22:$AI$22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E-4511-B811-352253F6BE14}"/>
            </c:ext>
          </c:extLst>
        </c:ser>
        <c:ser>
          <c:idx val="3"/>
          <c:order val="5"/>
          <c:tx>
            <c:strRef>
              <c:f>'Burgers Summary'!$AC$21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Summary'!$AD$21:$AI$21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E-4511-B811-352253F6BE14}"/>
            </c:ext>
          </c:extLst>
        </c:ser>
        <c:ser>
          <c:idx val="6"/>
          <c:order val="6"/>
          <c:tx>
            <c:strRef>
              <c:f>'Burgers Summary'!$AC$24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Summary'!$AD$24:$AI$24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8E-4511-B811-352253F6BE14}"/>
            </c:ext>
          </c:extLst>
        </c:ser>
        <c:ser>
          <c:idx val="7"/>
          <c:order val="7"/>
          <c:tx>
            <c:strRef>
              <c:f>'Burgers Summary'!$AC$25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Summary'!$AD$25:$AI$25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8E-4511-B811-352253F6BE14}"/>
            </c:ext>
          </c:extLst>
        </c:ser>
        <c:ser>
          <c:idx val="8"/>
          <c:order val="8"/>
          <c:tx>
            <c:strRef>
              <c:f>'Burgers Summary'!$AC$26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Summary'!$AD$26:$AI$26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8E-4511-B811-352253F6BE14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Summary'!$D$11,'Burgers Summary'!$D$11)</c:f>
            </c:numRef>
          </c:yVal>
          <c:smooth val="0"/>
          <c:extLst>
            <c:ext xmlns:c16="http://schemas.microsoft.com/office/drawing/2014/chart" uri="{C3380CC4-5D6E-409C-BE32-E72D297353CC}">
              <c16:uniqueId val="{00000000-80AC-4683-9C4E-610EEF6A1438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Summary'!$D$13,'Burgers Summary'!$D$13)</c:f>
            </c:numRef>
          </c:yVal>
          <c:smooth val="0"/>
          <c:extLst>
            <c:ext xmlns:c16="http://schemas.microsoft.com/office/drawing/2014/chart" uri="{C3380CC4-5D6E-409C-BE32-E72D297353CC}">
              <c16:uniqueId val="{00000001-80AC-4683-9C4E-610EEF6A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Summary'!$AC$17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Summary'!$AD$16:$AI$16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Summary'!$AD$17:$AI$17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68E-4511-B811-352253F6BE14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 </a:t>
            </a:r>
            <a:r>
              <a:rPr lang="en-GB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Backup'!$I$69:$I$73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Backup'!$J$69:$J$73</c:f>
              <c:numCache>
                <c:formatCode>0.000E+00</c:formatCode>
                <c:ptCount val="5"/>
                <c:pt idx="0">
                  <c:v>0.21828830851310635</c:v>
                </c:pt>
                <c:pt idx="1">
                  <c:v>0.21828830851310635</c:v>
                </c:pt>
                <c:pt idx="2">
                  <c:v>0.21828830851310635</c:v>
                </c:pt>
                <c:pt idx="3">
                  <c:v>0.21828830851310635</c:v>
                </c:pt>
                <c:pt idx="4">
                  <c:v>0.21828830851310635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D-4DE9-BB2F-886145FDDBF1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Backup'!$I$69:$I$73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Backup'!$K$69:$K$73</c:f>
              <c:numCache>
                <c:formatCode>0.000E+00</c:formatCode>
                <c:ptCount val="5"/>
                <c:pt idx="0">
                  <c:v>6.4445817670709366E-2</c:v>
                </c:pt>
                <c:pt idx="1">
                  <c:v>6.4445817670709366E-2</c:v>
                </c:pt>
                <c:pt idx="2">
                  <c:v>6.4445817670709366E-2</c:v>
                </c:pt>
                <c:pt idx="3">
                  <c:v>6.4445817670709366E-2</c:v>
                </c:pt>
                <c:pt idx="4">
                  <c:v>6.4445817670709366E-2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D-4DE9-BB2F-886145FDDBF1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Backup'!$L$69:$L$72</c:f>
              <c:numCache>
                <c:formatCode>0.000E+00</c:formatCode>
                <c:ptCount val="4"/>
                <c:pt idx="0" formatCode="0.00E+00">
                  <c:v>2.7818661405214764E-3</c:v>
                </c:pt>
                <c:pt idx="1">
                  <c:v>3.6762547806036419E-3</c:v>
                </c:pt>
                <c:pt idx="2">
                  <c:v>8.0063562716408705E-3</c:v>
                </c:pt>
                <c:pt idx="3">
                  <c:v>7.5813327317957296E-3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D-4DE9-BB2F-886145FDDBF1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Backup'!$M$69:$M$72</c:f>
              <c:numCache>
                <c:formatCode>0.000E+00</c:formatCode>
                <c:ptCount val="4"/>
                <c:pt idx="0" formatCode="0.00E+00">
                  <c:v>3.3742181600712436E-3</c:v>
                </c:pt>
                <c:pt idx="1">
                  <c:v>1.0315933438780397E-2</c:v>
                </c:pt>
                <c:pt idx="2">
                  <c:v>1.5238484658410942E-2</c:v>
                </c:pt>
                <c:pt idx="3">
                  <c:v>1.2800965946136927E-2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D-4DE9-BB2F-886145FDDBF1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Backup'!$N$69:$N$72</c:f>
              <c:numCache>
                <c:formatCode>0.000E+00</c:formatCode>
                <c:ptCount val="4"/>
                <c:pt idx="0" formatCode="0.00E+00">
                  <c:v>1.5890306105760753E-3</c:v>
                </c:pt>
                <c:pt idx="1">
                  <c:v>2.0287287070419576E-3</c:v>
                </c:pt>
                <c:pt idx="2">
                  <c:v>2.486044124539781E-3</c:v>
                </c:pt>
                <c:pt idx="3">
                  <c:v>3.3445218550860953E-3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D-4DE9-BB2F-886145FD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2951662292213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 </a:t>
            </a:r>
            <a:r>
              <a:rPr lang="en-GB"/>
              <a:t>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Backup'!$I$77:$I$81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Backup'!$J$77:$J$81</c:f>
              <c:numCache>
                <c:formatCode>0.00E+00</c:formatCode>
                <c:ptCount val="5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  <c:pt idx="4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4-4880-84D0-3F035AE8D78A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Backup'!$I$77:$I$81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Backup'!$K$77:$K$81</c:f>
              <c:numCache>
                <c:formatCode>0.00E+00</c:formatCode>
                <c:ptCount val="5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  <c:pt idx="4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4-4880-84D0-3F035AE8D78A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Backup'!$L$77:$L$80</c:f>
              <c:numCache>
                <c:formatCode>0.000E+00</c:formatCode>
                <c:ptCount val="4"/>
                <c:pt idx="0" formatCode="0.00E+0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4-4880-84D0-3F035AE8D78A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Backup'!$M$77:$M$80</c:f>
              <c:numCache>
                <c:formatCode>0.000E+00</c:formatCode>
                <c:ptCount val="4"/>
                <c:pt idx="0" formatCode="0.00E+0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94-4880-84D0-3F035AE8D78A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Backup'!$N$77:$N$80</c:f>
              <c:numCache>
                <c:formatCode>0.000E+00</c:formatCode>
                <c:ptCount val="4"/>
                <c:pt idx="0" formatCode="0.00E+0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4-4880-84D0-3F035AE8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156277340332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708333333333"/>
          <c:y val="6.2685185185185191E-2"/>
          <c:w val="0.81130711805555555"/>
          <c:h val="0.77804012345679008"/>
        </c:manualLayout>
      </c:layout>
      <c:scatterChart>
        <c:scatterStyle val="lineMarker"/>
        <c:varyColors val="0"/>
        <c:ser>
          <c:idx val="9"/>
          <c:order val="0"/>
          <c:tx>
            <c:v>Fixed, R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Backup'!$E$11,'Burgers Summary OG Backup'!$E$11)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0-43A7-AF4D-B939D011401D}"/>
            </c:ext>
          </c:extLst>
        </c:ser>
        <c:ser>
          <c:idx val="10"/>
          <c:order val="1"/>
          <c:tx>
            <c:v>Fixed, H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Backup'!$E$13,'Burgers Summary OG Backup'!$E$13)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0-43A7-AF4D-B939D011401D}"/>
            </c:ext>
          </c:extLst>
        </c:ser>
        <c:ser>
          <c:idx val="2"/>
          <c:order val="2"/>
          <c:tx>
            <c:v>PDE,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Backup'!$J$24:$Q$24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0-43A7-AF4D-B939D011401D}"/>
            </c:ext>
          </c:extLst>
        </c:ser>
        <c:ser>
          <c:idx val="11"/>
          <c:order val="3"/>
          <c:tx>
            <c:v>PDE, 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Backup'!$J$25:$Q$25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0-43A7-AF4D-B939D011401D}"/>
            </c:ext>
          </c:extLst>
        </c:ser>
        <c:ser>
          <c:idx val="0"/>
          <c:order val="5"/>
          <c:tx>
            <c:v>Uxt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Backup'!$J$23:$Q$23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0-43A7-AF4D-B939D011401D}"/>
            </c:ext>
          </c:extLst>
        </c:ser>
        <c:ser>
          <c:idx val="7"/>
          <c:order val="10"/>
          <c:tx>
            <c:v>PDExt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Backup'!$J$30:$Q$30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0-43A7-AF4D-B939D011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'Burgers Summary OG Backup'!$I$27</c15:sqref>
                        </c15:formulaRef>
                      </c:ext>
                    </c:extLst>
                    <c:strCache>
                      <c:ptCount val="1"/>
                      <c:pt idx="0">
                        <c:v>PDE,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Backup'!$J$27:$Q$27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1.1778839428150025E-3</c:v>
                      </c:pt>
                      <c:pt idx="3" formatCode="0.00E+00">
                        <c:v>8.7540114042080686E-4</c:v>
                      </c:pt>
                      <c:pt idx="4" formatCode="0.000E+00">
                        <c:v>7.2517764569016716E-4</c:v>
                      </c:pt>
                      <c:pt idx="5" formatCode="0.00E+00">
                        <c:v>7.1870612301729855E-4</c:v>
                      </c:pt>
                      <c:pt idx="6" formatCode="0.00E+00">
                        <c:v>5.536225367783552E-4</c:v>
                      </c:pt>
                      <c:pt idx="7" formatCode="0.00E+00">
                        <c:v>4.7515672608850894E-4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590-43A7-AF4D-B939D011401D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Backup'!$L$22:$Q$22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90-43A7-AF4D-B939D011401D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Backup'!$I$28</c15:sqref>
                        </c15:formulaRef>
                      </c:ext>
                    </c:extLst>
                    <c:strCache>
                      <c:ptCount val="1"/>
                      <c:pt idx="0">
                        <c:v>Curvature,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Backup'!$J$28:$Q$28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1.0731943763652566E-3</c:v>
                      </c:pt>
                      <c:pt idx="3" formatCode="0.00E+00">
                        <c:v>8.7625435231766596E-4</c:v>
                      </c:pt>
                      <c:pt idx="4" formatCode="0.000E+00">
                        <c:v>7.7163229061607283E-4</c:v>
                      </c:pt>
                      <c:pt idx="5" formatCode="0.00E+00">
                        <c:v>6.559738775014784E-4</c:v>
                      </c:pt>
                      <c:pt idx="6" formatCode="0.00E+00">
                        <c:v>5.4824290681767629E-4</c:v>
                      </c:pt>
                      <c:pt idx="7" formatCode="0.00E+00">
                        <c:v>4.4609210393863036E-4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90-43A7-AF4D-B939D011401D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Backup'!$I$26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90-43A7-AF4D-B939D011401D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Backup'!$I$29</c15:sqref>
                        </c15:formulaRef>
                      </c:ext>
                    </c:extLst>
                    <c:strCache>
                      <c:ptCount val="1"/>
                      <c:pt idx="0">
                        <c:v>d^2(PDE)/dxdt, 1,1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Backup'!$J$29:$Q$29</c15:sqref>
                        </c15:formulaRef>
                      </c:ext>
                    </c:extLst>
                    <c:numCache>
                      <c:formatCode>0.000E+00</c:formatCode>
                      <c:ptCount val="8"/>
                      <c:pt idx="0">
                        <c:v>8.5393700156740499E-2</c:v>
                      </c:pt>
                      <c:pt idx="1">
                        <c:v>2.0322745922423729E-3</c:v>
                      </c:pt>
                      <c:pt idx="2" formatCode="0.00E+00">
                        <c:v>1.1887469954588049E-3</c:v>
                      </c:pt>
                      <c:pt idx="3" formatCode="0.00E+00">
                        <c:v>9.3585580976518067E-4</c:v>
                      </c:pt>
                      <c:pt idx="4" formatCode="0.00E+00">
                        <c:v>9.8608826481326852E-4</c:v>
                      </c:pt>
                      <c:pt idx="5" formatCode="0.00E+00">
                        <c:v>7.1214832318866226E-4</c:v>
                      </c:pt>
                      <c:pt idx="6" formatCode="0.00E+00">
                        <c:v>8.5970391777880799E-4</c:v>
                      </c:pt>
                      <c:pt idx="7" formatCode="0.00E+00">
                        <c:v>5.4393194117414089E-4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90-43A7-AF4D-B939D011401D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Backup'!$I$31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Backup'!$L$31:$Q$31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90-43A7-AF4D-B939D011401D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093750000002"/>
          <c:y val="3.685802469135803E-2"/>
          <c:w val="0.79396302083333337"/>
          <c:h val="0.155173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61423611111111"/>
          <c:y val="0.22029027777777777"/>
          <c:w val="0.75316180555555556"/>
          <c:h val="0.58127916666666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Backup'!$J$54:$J$57</c:f>
              <c:numCache>
                <c:formatCode>0.000E+00</c:formatCode>
                <c:ptCount val="4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4-432B-9C53-075328DEB511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Backup'!$K$54:$K$57</c:f>
              <c:numCache>
                <c:formatCode>0.000E+00</c:formatCode>
                <c:ptCount val="4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4-432B-9C53-075328DEB511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Backup'!$L$54:$L$57</c:f>
              <c:numCache>
                <c:formatCode>0.000E+00</c:formatCode>
                <c:ptCount val="4"/>
                <c:pt idx="0" formatCode="0.00E+0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4-432B-9C53-075328DEB511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Backup'!$M$54:$M$57</c:f>
              <c:numCache>
                <c:formatCode>0.000E+00</c:formatCode>
                <c:ptCount val="4"/>
                <c:pt idx="0" formatCode="0.00E+0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4-432B-9C53-075328DEB511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Backup'!$N$54:$N$57</c:f>
              <c:numCache>
                <c:formatCode>0.000E+00</c:formatCode>
                <c:ptCount val="4"/>
                <c:pt idx="0" formatCode="0.00E+0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04-432B-9C53-075328DE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786805555555553E-2"/>
          <c:y val="0.13417731481481485"/>
          <c:w val="0.8844770833333333"/>
          <c:h val="0.2583438271604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43368055555555"/>
          <c:y val="0.35336574074074073"/>
          <c:w val="0.74434236111111107"/>
          <c:h val="0.46253333333333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Backup'!$J$61:$J$64</c:f>
              <c:numCache>
                <c:formatCode>0.000E+00</c:formatCode>
                <c:ptCount val="4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3-47E7-8F1B-162A33A41029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Backup'!$K$61:$K$64</c:f>
              <c:numCache>
                <c:formatCode>0.000E+00</c:formatCode>
                <c:ptCount val="4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3-47E7-8F1B-162A33A41029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Backup'!$L$61:$L$64</c:f>
              <c:numCache>
                <c:formatCode>0.000E+00</c:formatCode>
                <c:ptCount val="4"/>
                <c:pt idx="0" formatCode="0.00E+0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3-47E7-8F1B-162A33A41029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Backup'!$M$61:$M$64</c:f>
              <c:numCache>
                <c:formatCode>0.000E+00</c:formatCode>
                <c:ptCount val="4"/>
                <c:pt idx="0" formatCode="0.00E+0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A3-47E7-8F1B-162A33A41029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Backup'!$N$61:$N$64</c:f>
              <c:numCache>
                <c:formatCode>0.000E+00</c:formatCode>
                <c:ptCount val="4"/>
                <c:pt idx="0" formatCode="0.00E+0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3-47E7-8F1B-162A33A4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425694444444465E-2"/>
          <c:y val="0.12241759259259259"/>
          <c:w val="0.8844770833333333"/>
          <c:h val="0.23766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708333333333"/>
          <c:y val="6.2685185185185191E-2"/>
          <c:w val="0.81130711805555555"/>
          <c:h val="0.77804012345679008"/>
        </c:manualLayout>
      </c:layout>
      <c:scatterChart>
        <c:scatterStyle val="lineMarker"/>
        <c:varyColors val="0"/>
        <c:ser>
          <c:idx val="9"/>
          <c:order val="0"/>
          <c:tx>
            <c:v>Fixed, 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</c:numRef>
          </c:yVal>
          <c:smooth val="0"/>
          <c:extLst>
            <c:ext xmlns:c16="http://schemas.microsoft.com/office/drawing/2014/chart" uri="{C3380CC4-5D6E-409C-BE32-E72D297353CC}">
              <c16:uniqueId val="{00000006-1D9E-4FAA-B6E4-DD67E7BE6EDE}"/>
            </c:ext>
          </c:extLst>
        </c:ser>
        <c:ser>
          <c:idx val="10"/>
          <c:order val="1"/>
          <c:tx>
            <c:v>Fixed, H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</c:numRef>
          </c:yVal>
          <c:smooth val="0"/>
          <c:extLst>
            <c:ext xmlns:c16="http://schemas.microsoft.com/office/drawing/2014/chart" uri="{C3380CC4-5D6E-409C-BE32-E72D297353CC}">
              <c16:uniqueId val="{00000007-1D9E-4FAA-B6E4-DD67E7BE6EDE}"/>
            </c:ext>
          </c:extLst>
        </c:ser>
        <c:ser>
          <c:idx val="2"/>
          <c:order val="2"/>
          <c:tx>
            <c:v>PDE,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Summary'!$J$19:$Q$19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E-4FAA-B6E4-DD67E7BE6EDE}"/>
            </c:ext>
          </c:extLst>
        </c:ser>
        <c:ser>
          <c:idx val="11"/>
          <c:order val="3"/>
          <c:tx>
            <c:v>PDE, 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Summary'!$J$20:$Q$20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9E-4FAA-B6E4-DD67E7BE6EDE}"/>
            </c:ext>
          </c:extLst>
        </c:ser>
        <c:ser>
          <c:idx val="0"/>
          <c:order val="5"/>
          <c:tx>
            <c:v>Uxt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Summary'!$J$18:$Q$18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E-4FAA-B6E4-DD67E7BE6EDE}"/>
            </c:ext>
          </c:extLst>
        </c:ser>
        <c:ser>
          <c:idx val="7"/>
          <c:order val="10"/>
          <c:tx>
            <c:v>PDExt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Summary'!$J$25:$Q$25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E-4FAA-B6E4-DD67E7BE6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'Burgers Summary'!$I$22</c15:sqref>
                        </c15:formulaRef>
                      </c:ext>
                    </c:extLst>
                    <c:strCache>
                      <c:ptCount val="1"/>
                      <c:pt idx="0">
                        <c:v>PDE,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Summary'!$J$22:$Q$22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1.1778839428150025E-3</c:v>
                      </c:pt>
                      <c:pt idx="3" formatCode="0.00E+00">
                        <c:v>8.7540114042080686E-4</c:v>
                      </c:pt>
                      <c:pt idx="4" formatCode="0.000E+00">
                        <c:v>7.2517764569016716E-4</c:v>
                      </c:pt>
                      <c:pt idx="5" formatCode="0.00E+00">
                        <c:v>7.1870612301729855E-4</c:v>
                      </c:pt>
                      <c:pt idx="6" formatCode="0.00E+00">
                        <c:v>5.536225367783552E-4</c:v>
                      </c:pt>
                      <c:pt idx="7" formatCode="0.00E+00">
                        <c:v>4.7515672608850894E-4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D9E-4FAA-B6E4-DD67E7BE6EDE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Summary'!$L$17:$Q$17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D9E-4FAA-B6E4-DD67E7BE6EDE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Summary'!$I$23</c15:sqref>
                        </c15:formulaRef>
                      </c:ext>
                    </c:extLst>
                    <c:strCache>
                      <c:ptCount val="1"/>
                      <c:pt idx="0">
                        <c:v>Curvature,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Summary'!$J$23:$Q$23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1.0731943763652566E-3</c:v>
                      </c:pt>
                      <c:pt idx="3" formatCode="0.00E+00">
                        <c:v>8.7625435231766596E-4</c:v>
                      </c:pt>
                      <c:pt idx="4" formatCode="0.000E+00">
                        <c:v>7.7163229061607283E-4</c:v>
                      </c:pt>
                      <c:pt idx="5" formatCode="0.00E+00">
                        <c:v>6.559738775014784E-4</c:v>
                      </c:pt>
                      <c:pt idx="6" formatCode="0.00E+00">
                        <c:v>5.4824290681767629E-4</c:v>
                      </c:pt>
                      <c:pt idx="7" formatCode="0.00E+00">
                        <c:v>4.4609210393863036E-4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9E-4FAA-B6E4-DD67E7BE6EDE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Summary'!$I$21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Summary'!$L$21:$Q$21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9E-4FAA-B6E4-DD67E7BE6EDE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Summary'!$I$24</c15:sqref>
                        </c15:formulaRef>
                      </c:ext>
                    </c:extLst>
                    <c:strCache>
                      <c:ptCount val="1"/>
                      <c:pt idx="0">
                        <c:v>d^2(PDE)/dxdt, 1,1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Summary'!$J$24:$Q$24</c15:sqref>
                        </c15:formulaRef>
                      </c:ext>
                    </c:extLst>
                    <c:numCache>
                      <c:formatCode>0.000E+00</c:formatCode>
                      <c:ptCount val="8"/>
                      <c:pt idx="0">
                        <c:v>8.5393700156740499E-2</c:v>
                      </c:pt>
                      <c:pt idx="1">
                        <c:v>2.0322745922423729E-3</c:v>
                      </c:pt>
                      <c:pt idx="2" formatCode="0.00E+00">
                        <c:v>1.1887469954588049E-3</c:v>
                      </c:pt>
                      <c:pt idx="3" formatCode="0.00E+00">
                        <c:v>9.3585580976518067E-4</c:v>
                      </c:pt>
                      <c:pt idx="4" formatCode="0.00E+00">
                        <c:v>9.8608826481326852E-4</c:v>
                      </c:pt>
                      <c:pt idx="5" formatCode="0.00E+00">
                        <c:v>7.1214832318866226E-4</c:v>
                      </c:pt>
                      <c:pt idx="6" formatCode="0.00E+00">
                        <c:v>8.5970391777880799E-4</c:v>
                      </c:pt>
                      <c:pt idx="7" formatCode="0.00E+00">
                        <c:v>5.4393194117414089E-4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9E-4FAA-B6E4-DD67E7BE6EDE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Summary'!$I$26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9E-4FAA-B6E4-DD67E7BE6EDE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093750000002"/>
          <c:y val="3.685802469135803E-2"/>
          <c:w val="0.79396302083333337"/>
          <c:h val="0.155173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2</a:t>
            </a:r>
          </a:p>
        </c:rich>
      </c:tx>
      <c:layout>
        <c:manualLayout>
          <c:xMode val="edge"/>
          <c:yMode val="edge"/>
          <c:x val="0.35910937500000001"/>
          <c:y val="1.5679012345679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70345098994856"/>
          <c:y val="0.17325308641975309"/>
          <c:w val="0.70002394867420981"/>
          <c:h val="0.57343950617283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ICs'!$C$4:$C$9</c:f>
              <c:numCache>
                <c:formatCode>0.00E+00</c:formatCode>
                <c:ptCount val="6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  <c:pt idx="4">
                  <c:v>0.57946452277092519</c:v>
                </c:pt>
                <c:pt idx="5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E-4B44-8CD5-3BF70B432AEA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ICs'!$D$4:$D$9</c:f>
              <c:numCache>
                <c:formatCode>0.00E+00</c:formatCode>
                <c:ptCount val="6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  <c:pt idx="4">
                  <c:v>0.48408772301219172</c:v>
                </c:pt>
                <c:pt idx="5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E-4B44-8CD5-3BF70B432AEA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ICs'!$E$4:$E$9</c:f>
              <c:numCache>
                <c:formatCode>0.00E+00</c:formatCode>
                <c:ptCount val="6"/>
                <c:pt idx="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  <c:pt idx="4">
                  <c:v>9.3119056338067857E-2</c:v>
                </c:pt>
                <c:pt idx="5">
                  <c:v>0.38514616938380358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E-4B44-8CD5-3BF70B432AEA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ICs'!$F$4:$F$9</c:f>
              <c:numCache>
                <c:formatCode>0.00E+00</c:formatCode>
                <c:ptCount val="6"/>
                <c:pt idx="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  <c:pt idx="4">
                  <c:v>0.27789136227713068</c:v>
                </c:pt>
                <c:pt idx="5">
                  <c:v>0.46043712540971943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E-4B44-8CD5-3BF70B432AEA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ICs'!$G$4:$G$9</c:f>
              <c:numCache>
                <c:formatCode>0.00E+00</c:formatCode>
                <c:ptCount val="6"/>
                <c:pt idx="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  <c:pt idx="4">
                  <c:v>9.3093422667551023E-2</c:v>
                </c:pt>
                <c:pt idx="5">
                  <c:v>0.3546770472609877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E-4B44-8CD5-3BF70B43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ajorUnit val="20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4.4466105623456815E-3"/>
              <c:y val="0.2857790123456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3</a:t>
            </a:r>
          </a:p>
        </c:rich>
      </c:tx>
      <c:layout>
        <c:manualLayout>
          <c:xMode val="edge"/>
          <c:yMode val="edge"/>
          <c:x val="0.36792881944444444"/>
          <c:y val="2.351851851851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02210420614346"/>
          <c:y val="0.18422839506172839"/>
          <c:w val="0.7172813493047181"/>
          <c:h val="0.57262901234567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ICs'!$C$12:$C$17</c:f>
              <c:numCache>
                <c:formatCode>0.00E+00</c:formatCode>
                <c:ptCount val="6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  <c:pt idx="4">
                  <c:v>0.54658160231153974</c:v>
                </c:pt>
                <c:pt idx="5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C-4C4A-829E-35D709AB086E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ICs'!$D$12:$D$17</c:f>
              <c:numCache>
                <c:formatCode>0.00E+00</c:formatCode>
                <c:ptCount val="6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  <c:pt idx="4">
                  <c:v>0.31389074440629061</c:v>
                </c:pt>
                <c:pt idx="5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C-4C4A-829E-35D709AB086E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ICs'!$E$12:$E$17</c:f>
              <c:numCache>
                <c:formatCode>0.00E+00</c:formatCode>
                <c:ptCount val="6"/>
                <c:pt idx="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  <c:pt idx="4">
                  <c:v>0.48233334446532472</c:v>
                </c:pt>
                <c:pt idx="5">
                  <c:v>0.46076723159782257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C-4C4A-829E-35D709AB086E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ICs'!$F$12:$F$17</c:f>
              <c:numCache>
                <c:formatCode>0.00E+00</c:formatCode>
                <c:ptCount val="6"/>
                <c:pt idx="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  <c:pt idx="4">
                  <c:v>0.46474382973848155</c:v>
                </c:pt>
                <c:pt idx="5">
                  <c:v>0.33219961625904859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C-4C4A-829E-35D709AB086E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ICs'!$G$12:$G$17</c:f>
              <c:numCache>
                <c:formatCode>0.00E+00</c:formatCode>
                <c:ptCount val="6"/>
                <c:pt idx="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  <c:pt idx="4">
                  <c:v>0.35571600332082493</c:v>
                </c:pt>
                <c:pt idx="5">
                  <c:v>0.35316285463942604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9C-4C4A-829E-35D709AB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4.4466105623456815E-3"/>
              <c:y val="0.28066975308641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4</a:t>
            </a:r>
          </a:p>
        </c:rich>
      </c:tx>
      <c:layout>
        <c:manualLayout>
          <c:xMode val="edge"/>
          <c:yMode val="edge"/>
          <c:x val="0.31942187500000002"/>
          <c:y val="3.135802469135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39896726630532"/>
          <c:y val="0.16070987654320987"/>
          <c:w val="0.7039045078461641"/>
          <c:h val="0.58830802469135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ICs'!$C$21:$C$26</c:f>
              <c:numCache>
                <c:formatCode>0.00E+00</c:formatCode>
                <c:ptCount val="6"/>
                <c:pt idx="0">
                  <c:v>0.21828830851310635</c:v>
                </c:pt>
                <c:pt idx="1">
                  <c:v>0.21828830851310635</c:v>
                </c:pt>
                <c:pt idx="2">
                  <c:v>0.21828830851310635</c:v>
                </c:pt>
                <c:pt idx="3">
                  <c:v>0.21828830851310635</c:v>
                </c:pt>
                <c:pt idx="4">
                  <c:v>0.21828830851310635</c:v>
                </c:pt>
                <c:pt idx="5">
                  <c:v>0.21828830851310635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0-4995-8FC3-712C51CA57BA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ICs'!$D$21:$D$26</c:f>
              <c:numCache>
                <c:formatCode>0.00E+00</c:formatCode>
                <c:ptCount val="6"/>
                <c:pt idx="0">
                  <c:v>6.4445817670709366E-2</c:v>
                </c:pt>
                <c:pt idx="1">
                  <c:v>6.4445817670709366E-2</c:v>
                </c:pt>
                <c:pt idx="2">
                  <c:v>6.4445817670709366E-2</c:v>
                </c:pt>
                <c:pt idx="3">
                  <c:v>6.4445817670709366E-2</c:v>
                </c:pt>
                <c:pt idx="4">
                  <c:v>6.4445817670709366E-2</c:v>
                </c:pt>
                <c:pt idx="5">
                  <c:v>6.4445817670709366E-2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0-4995-8FC3-712C51CA57BA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ICs'!$E$21:$E$26</c:f>
              <c:numCache>
                <c:formatCode>0.00E+00</c:formatCode>
                <c:ptCount val="6"/>
                <c:pt idx="0">
                  <c:v>2.7818661405214764E-3</c:v>
                </c:pt>
                <c:pt idx="1">
                  <c:v>3.6762547806036419E-3</c:v>
                </c:pt>
                <c:pt idx="2">
                  <c:v>8.0063562716408705E-3</c:v>
                </c:pt>
                <c:pt idx="3">
                  <c:v>7.5813327317957296E-3</c:v>
                </c:pt>
                <c:pt idx="4">
                  <c:v>3.8322943579371174E-2</c:v>
                </c:pt>
                <c:pt idx="5">
                  <c:v>0.20384590867302893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50-4995-8FC3-712C51CA57BA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ICs'!$F$21:$F$26</c:f>
              <c:numCache>
                <c:formatCode>0.00E+00</c:formatCode>
                <c:ptCount val="6"/>
                <c:pt idx="0">
                  <c:v>3.3742181600712436E-3</c:v>
                </c:pt>
                <c:pt idx="1">
                  <c:v>1.0315933438780397E-2</c:v>
                </c:pt>
                <c:pt idx="2">
                  <c:v>1.5238484658410942E-2</c:v>
                </c:pt>
                <c:pt idx="3">
                  <c:v>1.2800965946136927E-2</c:v>
                </c:pt>
                <c:pt idx="4">
                  <c:v>2.7148463286565821E-2</c:v>
                </c:pt>
                <c:pt idx="5">
                  <c:v>0.15349323410245452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50-4995-8FC3-712C51CA57BA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ICs'!$G$21:$G$26</c:f>
              <c:numCache>
                <c:formatCode>0.00E+00</c:formatCode>
                <c:ptCount val="6"/>
                <c:pt idx="0">
                  <c:v>1.5890306105760753E-3</c:v>
                </c:pt>
                <c:pt idx="1">
                  <c:v>2.0287287070419576E-3</c:v>
                </c:pt>
                <c:pt idx="2">
                  <c:v>2.486044124539781E-3</c:v>
                </c:pt>
                <c:pt idx="3">
                  <c:v>3.3445218550860953E-3</c:v>
                </c:pt>
                <c:pt idx="4">
                  <c:v>4.7005707350274211E-3</c:v>
                </c:pt>
                <c:pt idx="5">
                  <c:v>8.2483329300344008E-2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50-4995-8FC3-712C51CA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2554842969928669E-2"/>
              <c:y val="0.2903327160493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5</a:t>
            </a:r>
          </a:p>
        </c:rich>
      </c:tx>
      <c:layout>
        <c:manualLayout>
          <c:xMode val="edge"/>
          <c:yMode val="edge"/>
          <c:x val="0.32383159722222221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07673611111112"/>
          <c:y val="0.19206790123456791"/>
          <c:w val="0.71739201388888885"/>
          <c:h val="0.5569499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ICs'!$C$30:$C$35</c:f>
              <c:numCache>
                <c:formatCode>0.00E+00</c:formatCode>
                <c:ptCount val="6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  <c:pt idx="4">
                  <c:v>0.33581534700663307</c:v>
                </c:pt>
                <c:pt idx="5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8-428C-A592-CF82599F18A3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ICs'!$D$30:$D$35</c:f>
              <c:numCache>
                <c:formatCode>0.00E+00</c:formatCode>
                <c:ptCount val="6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  <c:pt idx="4">
                  <c:v>0.11060581528236664</c:v>
                </c:pt>
                <c:pt idx="5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8-428C-A592-CF82599F18A3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ICs'!$E$30:$E$35</c:f>
              <c:numCache>
                <c:formatCode>0.00E+00</c:formatCode>
                <c:ptCount val="6"/>
                <c:pt idx="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  <c:pt idx="4">
                  <c:v>0.24661522326210122</c:v>
                </c:pt>
                <c:pt idx="5">
                  <c:v>0.34704655769012921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8-428C-A592-CF82599F18A3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ICs'!$F$30:$F$35</c:f>
              <c:numCache>
                <c:formatCode>0.00E+00</c:formatCode>
                <c:ptCount val="6"/>
                <c:pt idx="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  <c:pt idx="4">
                  <c:v>0.11759715035504134</c:v>
                </c:pt>
                <c:pt idx="5">
                  <c:v>0.13449417819834975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8-428C-A592-CF82599F18A3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ICs'!$G$30:$G$35</c:f>
              <c:numCache>
                <c:formatCode>0.00E+00</c:formatCode>
                <c:ptCount val="6"/>
                <c:pt idx="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  <c:pt idx="4">
                  <c:v>1.1742673454987498E-2</c:v>
                </c:pt>
                <c:pt idx="5">
                  <c:v>0.1508816807605855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8-428C-A592-CF82599F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61423611111111"/>
          <c:y val="0.22029027777777777"/>
          <c:w val="0.75316180555555556"/>
          <c:h val="0.58127916666666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ICs'!$C$4:$C$7</c:f>
              <c:numCache>
                <c:formatCode>0.00E+00</c:formatCode>
                <c:ptCount val="4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4-48CE-89EF-E4981762A40C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ICs'!$D$4:$D$7</c:f>
              <c:numCache>
                <c:formatCode>0.00E+00</c:formatCode>
                <c:ptCount val="4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4-48CE-89EF-E4981762A40C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ICs'!$E$4:$E$7</c:f>
              <c:numCache>
                <c:formatCode>0.00E+00</c:formatCode>
                <c:ptCount val="4"/>
                <c:pt idx="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4-48CE-89EF-E4981762A40C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ICs'!$F$4:$F$7</c:f>
              <c:numCache>
                <c:formatCode>0.00E+00</c:formatCode>
                <c:ptCount val="4"/>
                <c:pt idx="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4-48CE-89EF-E4981762A40C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ICs'!$G$4:$G$7</c:f>
              <c:numCache>
                <c:formatCode>0.00E+00</c:formatCode>
                <c:ptCount val="4"/>
                <c:pt idx="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4-48CE-89EF-E4981762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786805555555553E-2"/>
          <c:y val="0.13417731481481485"/>
          <c:w val="0.8844770833333333"/>
          <c:h val="0.2583438271604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13381</xdr:colOff>
      <xdr:row>26</xdr:row>
      <xdr:rowOff>175758</xdr:rowOff>
    </xdr:from>
    <xdr:to>
      <xdr:col>15</xdr:col>
      <xdr:colOff>546781</xdr:colOff>
      <xdr:row>41</xdr:row>
      <xdr:rowOff>70530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514351</xdr:colOff>
      <xdr:row>27</xdr:row>
      <xdr:rowOff>123825</xdr:rowOff>
    </xdr:from>
    <xdr:to>
      <xdr:col>24</xdr:col>
      <xdr:colOff>390526</xdr:colOff>
      <xdr:row>42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856897</xdr:colOff>
      <xdr:row>27</xdr:row>
      <xdr:rowOff>78670</xdr:rowOff>
    </xdr:from>
    <xdr:to>
      <xdr:col>31</xdr:col>
      <xdr:colOff>585080</xdr:colOff>
      <xdr:row>41</xdr:row>
      <xdr:rowOff>151342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420196</xdr:colOff>
      <xdr:row>42</xdr:row>
      <xdr:rowOff>189717</xdr:rowOff>
    </xdr:from>
    <xdr:to>
      <xdr:col>15</xdr:col>
      <xdr:colOff>358977</xdr:colOff>
      <xdr:row>60</xdr:row>
      <xdr:rowOff>717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503381</xdr:colOff>
      <xdr:row>6</xdr:row>
      <xdr:rowOff>177146</xdr:rowOff>
    </xdr:from>
    <xdr:to>
      <xdr:col>15</xdr:col>
      <xdr:colOff>318816</xdr:colOff>
      <xdr:row>15</xdr:row>
      <xdr:rowOff>82646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502717</xdr:colOff>
      <xdr:row>15</xdr:row>
      <xdr:rowOff>97742</xdr:rowOff>
    </xdr:from>
    <xdr:to>
      <xdr:col>15</xdr:col>
      <xdr:colOff>318152</xdr:colOff>
      <xdr:row>24</xdr:row>
      <xdr:rowOff>3242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341480</xdr:colOff>
      <xdr:row>6</xdr:row>
      <xdr:rowOff>160143</xdr:rowOff>
    </xdr:from>
    <xdr:to>
      <xdr:col>20</xdr:col>
      <xdr:colOff>156915</xdr:colOff>
      <xdr:row>15</xdr:row>
      <xdr:rowOff>65643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343508</xdr:colOff>
      <xdr:row>15</xdr:row>
      <xdr:rowOff>99300</xdr:rowOff>
    </xdr:from>
    <xdr:to>
      <xdr:col>20</xdr:col>
      <xdr:colOff>158943</xdr:colOff>
      <xdr:row>24</xdr:row>
      <xdr:rowOff>4800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131170</xdr:colOff>
      <xdr:row>35</xdr:row>
      <xdr:rowOff>81996</xdr:rowOff>
    </xdr:from>
    <xdr:to>
      <xdr:col>8</xdr:col>
      <xdr:colOff>415259</xdr:colOff>
      <xdr:row>45</xdr:row>
      <xdr:rowOff>185374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385937</xdr:colOff>
      <xdr:row>35</xdr:row>
      <xdr:rowOff>65429</xdr:rowOff>
    </xdr:from>
    <xdr:to>
      <xdr:col>18</xdr:col>
      <xdr:colOff>314739</xdr:colOff>
      <xdr:row>50</xdr:row>
      <xdr:rowOff>8282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78826</xdr:colOff>
      <xdr:row>24</xdr:row>
      <xdr:rowOff>52552</xdr:rowOff>
    </xdr:from>
    <xdr:to>
      <xdr:col>19</xdr:col>
      <xdr:colOff>72256</xdr:colOff>
      <xdr:row>25</xdr:row>
      <xdr:rowOff>118242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61763</xdr:colOff>
      <xdr:row>8</xdr:row>
      <xdr:rowOff>24652</xdr:rowOff>
    </xdr:from>
    <xdr:to>
      <xdr:col>27</xdr:col>
      <xdr:colOff>586428</xdr:colOff>
      <xdr:row>19</xdr:row>
      <xdr:rowOff>89152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66674</xdr:colOff>
      <xdr:row>20</xdr:row>
      <xdr:rowOff>35514</xdr:rowOff>
    </xdr:from>
    <xdr:to>
      <xdr:col>27</xdr:col>
      <xdr:colOff>591339</xdr:colOff>
      <xdr:row>31</xdr:row>
      <xdr:rowOff>88808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5</xdr:row>
      <xdr:rowOff>157162</xdr:rowOff>
    </xdr:from>
    <xdr:to>
      <xdr:col>24</xdr:col>
      <xdr:colOff>504825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10</xdr:row>
      <xdr:rowOff>152400</xdr:rowOff>
    </xdr:from>
    <xdr:to>
      <xdr:col>6</xdr:col>
      <xdr:colOff>252412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22</xdr:row>
      <xdr:rowOff>28575</xdr:rowOff>
    </xdr:from>
    <xdr:to>
      <xdr:col>13</xdr:col>
      <xdr:colOff>606975</xdr:colOff>
      <xdr:row>39</xdr:row>
      <xdr:rowOff>30075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10</xdr:row>
      <xdr:rowOff>104775</xdr:rowOff>
    </xdr:from>
    <xdr:to>
      <xdr:col>22</xdr:col>
      <xdr:colOff>104775</xdr:colOff>
      <xdr:row>24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314323</xdr:colOff>
      <xdr:row>18</xdr:row>
      <xdr:rowOff>76200</xdr:rowOff>
    </xdr:from>
    <xdr:to>
      <xdr:col>8</xdr:col>
      <xdr:colOff>19049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66674</xdr:colOff>
      <xdr:row>18</xdr:row>
      <xdr:rowOff>29935</xdr:rowOff>
    </xdr:from>
    <xdr:to>
      <xdr:col>18</xdr:col>
      <xdr:colOff>419099</xdr:colOff>
      <xdr:row>34</xdr:row>
      <xdr:rowOff>77560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365760</xdr:colOff>
      <xdr:row>35</xdr:row>
      <xdr:rowOff>89535</xdr:rowOff>
    </xdr:from>
    <xdr:to>
      <xdr:col>19</xdr:col>
      <xdr:colOff>664845</xdr:colOff>
      <xdr:row>49</xdr:row>
      <xdr:rowOff>165735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441960</xdr:colOff>
      <xdr:row>17</xdr:row>
      <xdr:rowOff>64770</xdr:rowOff>
    </xdr:from>
    <xdr:to>
      <xdr:col>26</xdr:col>
      <xdr:colOff>83820</xdr:colOff>
      <xdr:row>32</xdr:row>
      <xdr:rowOff>64770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354330</xdr:colOff>
      <xdr:row>3</xdr:row>
      <xdr:rowOff>175260</xdr:rowOff>
    </xdr:from>
    <xdr:to>
      <xdr:col>17</xdr:col>
      <xdr:colOff>49530</xdr:colOff>
      <xdr:row>13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15</xdr:row>
      <xdr:rowOff>144780</xdr:rowOff>
    </xdr:from>
    <xdr:to>
      <xdr:col>17</xdr:col>
      <xdr:colOff>38100</xdr:colOff>
      <xdr:row>25</xdr:row>
      <xdr:rowOff>148590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335280</xdr:colOff>
      <xdr:row>27</xdr:row>
      <xdr:rowOff>129540</xdr:rowOff>
    </xdr:from>
    <xdr:to>
      <xdr:col>17</xdr:col>
      <xdr:colOff>30480</xdr:colOff>
      <xdr:row>37</xdr:row>
      <xdr:rowOff>133140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31</xdr:row>
      <xdr:rowOff>0</xdr:rowOff>
    </xdr:from>
    <xdr:to>
      <xdr:col>15</xdr:col>
      <xdr:colOff>552450</xdr:colOff>
      <xdr:row>45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514351</xdr:colOff>
      <xdr:row>32</xdr:row>
      <xdr:rowOff>123825</xdr:rowOff>
    </xdr:from>
    <xdr:to>
      <xdr:col>24</xdr:col>
      <xdr:colOff>390526</xdr:colOff>
      <xdr:row>47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856897</xdr:colOff>
      <xdr:row>32</xdr:row>
      <xdr:rowOff>78670</xdr:rowOff>
    </xdr:from>
    <xdr:to>
      <xdr:col>31</xdr:col>
      <xdr:colOff>585080</xdr:colOff>
      <xdr:row>46</xdr:row>
      <xdr:rowOff>151342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1104004</xdr:colOff>
      <xdr:row>50</xdr:row>
      <xdr:rowOff>41462</xdr:rowOff>
    </xdr:from>
    <xdr:to>
      <xdr:col>24</xdr:col>
      <xdr:colOff>143436</xdr:colOff>
      <xdr:row>65</xdr:row>
      <xdr:rowOff>41462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1111623</xdr:colOff>
      <xdr:row>65</xdr:row>
      <xdr:rowOff>94578</xdr:rowOff>
    </xdr:from>
    <xdr:to>
      <xdr:col>24</xdr:col>
      <xdr:colOff>151055</xdr:colOff>
      <xdr:row>80</xdr:row>
      <xdr:rowOff>94578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185569</xdr:colOff>
      <xdr:row>50</xdr:row>
      <xdr:rowOff>49306</xdr:rowOff>
    </xdr:from>
    <xdr:to>
      <xdr:col>29</xdr:col>
      <xdr:colOff>399825</xdr:colOff>
      <xdr:row>65</xdr:row>
      <xdr:rowOff>49306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195880</xdr:colOff>
      <xdr:row>65</xdr:row>
      <xdr:rowOff>87855</xdr:rowOff>
    </xdr:from>
    <xdr:to>
      <xdr:col>29</xdr:col>
      <xdr:colOff>410136</xdr:colOff>
      <xdr:row>80</xdr:row>
      <xdr:rowOff>87855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1532958</xdr:colOff>
      <xdr:row>48</xdr:row>
      <xdr:rowOff>24921</xdr:rowOff>
    </xdr:from>
    <xdr:to>
      <xdr:col>16</xdr:col>
      <xdr:colOff>818596</xdr:colOff>
      <xdr:row>65</xdr:row>
      <xdr:rowOff>26421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1154206</xdr:colOff>
      <xdr:row>82</xdr:row>
      <xdr:rowOff>179294</xdr:rowOff>
    </xdr:from>
    <xdr:to>
      <xdr:col>21</xdr:col>
      <xdr:colOff>156971</xdr:colOff>
      <xdr:row>94</xdr:row>
      <xdr:rowOff>53294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425824</xdr:colOff>
      <xdr:row>82</xdr:row>
      <xdr:rowOff>179294</xdr:rowOff>
    </xdr:from>
    <xdr:to>
      <xdr:col>25</xdr:col>
      <xdr:colOff>347471</xdr:colOff>
      <xdr:row>94</xdr:row>
      <xdr:rowOff>53294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70" zoomScaleNormal="70" workbookViewId="0">
      <selection activeCell="E34" sqref="E34"/>
    </sheetView>
  </sheetViews>
  <sheetFormatPr defaultRowHeight="15" x14ac:dyDescent="0.25"/>
  <cols>
    <col min="1" max="1" width="18.7109375" bestFit="1" customWidth="1"/>
    <col min="2" max="2" width="27.28515625" customWidth="1"/>
    <col min="4" max="4" width="9.140625" style="27"/>
    <col min="5" max="5" width="18.28515625" style="2" bestFit="1" customWidth="1"/>
    <col min="6" max="6" width="19" style="2" bestFit="1" customWidth="1"/>
    <col min="7" max="7" width="17.5703125" style="161" bestFit="1" customWidth="1"/>
  </cols>
  <sheetData>
    <row r="1" spans="1:6" s="161" customFormat="1" x14ac:dyDescent="0.25">
      <c r="D1" s="173"/>
      <c r="E1" s="49"/>
      <c r="F1" s="49"/>
    </row>
    <row r="2" spans="1:6" s="161" customFormat="1" x14ac:dyDescent="0.25">
      <c r="A2" s="188" t="s">
        <v>9</v>
      </c>
      <c r="D2" s="173"/>
      <c r="E2" s="49"/>
      <c r="F2" s="49"/>
    </row>
    <row r="3" spans="1:6" s="161" customFormat="1" x14ac:dyDescent="0.25">
      <c r="B3" s="218" t="s">
        <v>0</v>
      </c>
      <c r="C3" s="219" t="s">
        <v>38</v>
      </c>
      <c r="D3" s="220" t="s">
        <v>1</v>
      </c>
      <c r="E3" s="221" t="s">
        <v>2</v>
      </c>
      <c r="F3" s="222" t="s">
        <v>3</v>
      </c>
    </row>
    <row r="4" spans="1:6" s="161" customFormat="1" x14ac:dyDescent="0.25">
      <c r="B4" s="91" t="s">
        <v>4</v>
      </c>
      <c r="C4" s="203" t="s">
        <v>39</v>
      </c>
      <c r="D4" s="223" t="s">
        <v>39</v>
      </c>
      <c r="E4" s="55">
        <v>0.13300000000000001</v>
      </c>
      <c r="F4" s="88">
        <v>8.3500000000000005E-2</v>
      </c>
    </row>
    <row r="5" spans="1:6" s="161" customFormat="1" x14ac:dyDescent="0.25">
      <c r="B5" s="212" t="s">
        <v>43</v>
      </c>
      <c r="C5" s="32" t="s">
        <v>39</v>
      </c>
      <c r="D5" s="97" t="s">
        <v>39</v>
      </c>
      <c r="E5" s="50">
        <v>0.13700000000000001</v>
      </c>
      <c r="F5" s="67">
        <v>2.3699999999999999E-2</v>
      </c>
    </row>
    <row r="6" spans="1:6" s="161" customFormat="1" x14ac:dyDescent="0.25">
      <c r="B6" s="212" t="s">
        <v>53</v>
      </c>
      <c r="C6" s="32" t="s">
        <v>39</v>
      </c>
      <c r="D6" s="97" t="s">
        <v>39</v>
      </c>
      <c r="E6" s="50">
        <v>3.0200000000000001E-2</v>
      </c>
      <c r="F6" s="67">
        <v>2.98E-2</v>
      </c>
    </row>
    <row r="7" spans="1:6" s="161" customFormat="1" x14ac:dyDescent="0.25">
      <c r="B7" s="54" t="s">
        <v>5</v>
      </c>
      <c r="C7" s="37" t="s">
        <v>39</v>
      </c>
      <c r="D7" s="224" t="s">
        <v>39</v>
      </c>
      <c r="E7" s="51">
        <v>2.0000000000000001E-4</v>
      </c>
      <c r="F7" s="225">
        <v>0</v>
      </c>
    </row>
    <row r="8" spans="1:6" s="161" customFormat="1" x14ac:dyDescent="0.25">
      <c r="D8" s="173"/>
      <c r="E8" s="49"/>
      <c r="F8" s="49"/>
    </row>
    <row r="9" spans="1:6" s="161" customFormat="1" x14ac:dyDescent="0.25">
      <c r="A9" s="188" t="s">
        <v>8</v>
      </c>
      <c r="C9" s="188"/>
      <c r="D9" s="173"/>
      <c r="E9" s="49"/>
      <c r="F9" s="49"/>
    </row>
    <row r="10" spans="1:6" s="161" customFormat="1" x14ac:dyDescent="0.25">
      <c r="B10" s="226" t="s">
        <v>0</v>
      </c>
      <c r="C10" s="227" t="s">
        <v>38</v>
      </c>
      <c r="D10" s="228" t="s">
        <v>1</v>
      </c>
      <c r="E10" s="229" t="s">
        <v>2</v>
      </c>
      <c r="F10" s="230" t="s">
        <v>3</v>
      </c>
    </row>
    <row r="11" spans="1:6" s="161" customFormat="1" x14ac:dyDescent="0.25">
      <c r="B11" s="91" t="s">
        <v>4</v>
      </c>
      <c r="C11" s="203">
        <v>50</v>
      </c>
      <c r="D11" s="223">
        <v>10.255301074891612</v>
      </c>
      <c r="E11" s="55">
        <v>0.16119994991905925</v>
      </c>
      <c r="F11" s="88">
        <v>0.11072520033437649</v>
      </c>
    </row>
    <row r="12" spans="1:6" s="161" customFormat="1" x14ac:dyDescent="0.25">
      <c r="B12" s="212" t="s">
        <v>43</v>
      </c>
      <c r="C12" s="32">
        <v>50</v>
      </c>
      <c r="D12" s="97">
        <v>11.177356564329724</v>
      </c>
      <c r="E12" s="50">
        <v>0.13250116018434741</v>
      </c>
      <c r="F12" s="67">
        <v>4.9033556963699231E-2</v>
      </c>
    </row>
    <row r="13" spans="1:6" s="161" customFormat="1" x14ac:dyDescent="0.25">
      <c r="B13" s="212" t="s">
        <v>44</v>
      </c>
      <c r="C13" s="32">
        <v>50</v>
      </c>
      <c r="D13" s="97">
        <v>9.998298830286652</v>
      </c>
      <c r="E13" s="50">
        <v>4.0247156012460532E-2</v>
      </c>
      <c r="F13" s="67">
        <v>3.4755864065810715E-2</v>
      </c>
    </row>
    <row r="14" spans="1:6" s="161" customFormat="1" x14ac:dyDescent="0.25">
      <c r="A14" s="161" t="s">
        <v>19</v>
      </c>
      <c r="B14" s="212" t="s">
        <v>22</v>
      </c>
      <c r="C14" s="32">
        <f>C39+C40</f>
        <v>60</v>
      </c>
      <c r="D14" s="97">
        <f>((D39*1)+(D40*5))/6</f>
        <v>6.6425910523103218</v>
      </c>
      <c r="E14" s="50">
        <f>((E39*1)+(E40*5))/6</f>
        <v>6.1214989102953573E-4</v>
      </c>
      <c r="F14" s="67">
        <f>((F39*1)+(F40*5))/6</f>
        <v>7.1619961553775894E-4</v>
      </c>
    </row>
    <row r="15" spans="1:6" s="161" customFormat="1" x14ac:dyDescent="0.25">
      <c r="A15" s="231" t="s">
        <v>21</v>
      </c>
      <c r="B15" s="54" t="s">
        <v>35</v>
      </c>
      <c r="C15" s="37">
        <v>70</v>
      </c>
      <c r="D15" s="224">
        <v>6.4548506943100863</v>
      </c>
      <c r="E15" s="51">
        <v>4.194281137011975E-4</v>
      </c>
      <c r="F15" s="89">
        <v>2.4531836988007179E-4</v>
      </c>
    </row>
    <row r="16" spans="1:6" s="161" customFormat="1" x14ac:dyDescent="0.25">
      <c r="D16" s="173"/>
      <c r="E16" s="49"/>
      <c r="F16" s="49"/>
    </row>
    <row r="17" spans="1:6" x14ac:dyDescent="0.25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</row>
    <row r="18" spans="1:6" x14ac:dyDescent="0.25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</row>
    <row r="19" spans="1:6" x14ac:dyDescent="0.25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</row>
    <row r="20" spans="1:6" x14ac:dyDescent="0.25">
      <c r="A20" s="13"/>
      <c r="B20" s="213" t="s">
        <v>57</v>
      </c>
      <c r="C20" s="214">
        <v>60</v>
      </c>
      <c r="D20" s="215">
        <v>6.7196688646144196</v>
      </c>
      <c r="E20" s="216">
        <v>1.1018179587244338E-3</v>
      </c>
      <c r="F20" s="217">
        <v>6.1133261759914058E-4</v>
      </c>
    </row>
    <row r="21" spans="1:6" x14ac:dyDescent="0.25">
      <c r="A21" s="13"/>
      <c r="B21" s="213" t="s">
        <v>56</v>
      </c>
      <c r="C21" s="214">
        <v>70</v>
      </c>
      <c r="D21" s="215">
        <v>6.7045363062052399</v>
      </c>
      <c r="E21" s="216">
        <v>5.3920651388314727E-4</v>
      </c>
      <c r="F21" s="217">
        <v>3.6258165586535845E-4</v>
      </c>
    </row>
    <row r="22" spans="1:6" x14ac:dyDescent="0.25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</row>
    <row r="23" spans="1:6" x14ac:dyDescent="0.25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</row>
    <row r="24" spans="1:6" x14ac:dyDescent="0.25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</row>
    <row r="25" spans="1:6" x14ac:dyDescent="0.25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</row>
    <row r="26" spans="1:6" x14ac:dyDescent="0.25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</row>
    <row r="27" spans="1:6" x14ac:dyDescent="0.25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</row>
    <row r="28" spans="1:6" x14ac:dyDescent="0.25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</row>
    <row r="29" spans="1:6" x14ac:dyDescent="0.25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</row>
    <row r="30" spans="1:6" x14ac:dyDescent="0.25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</row>
    <row r="31" spans="1:6" x14ac:dyDescent="0.25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</row>
    <row r="32" spans="1:6" x14ac:dyDescent="0.25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</row>
    <row r="33" spans="1:6" x14ac:dyDescent="0.25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</row>
    <row r="38" spans="1:6" x14ac:dyDescent="0.25">
      <c r="A38" s="1" t="s">
        <v>65</v>
      </c>
    </row>
    <row r="39" spans="1:6" x14ac:dyDescent="0.25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6" x14ac:dyDescent="0.25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6" x14ac:dyDescent="0.25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6" x14ac:dyDescent="0.25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6" x14ac:dyDescent="0.25">
      <c r="C45">
        <v>40</v>
      </c>
      <c r="D45" s="27">
        <v>2.4606694348620044</v>
      </c>
      <c r="E45" s="86">
        <v>7.8602587258910154E-4</v>
      </c>
      <c r="F45" s="72">
        <v>4.3291963926304087E-4</v>
      </c>
    </row>
    <row r="46" spans="1:6" x14ac:dyDescent="0.25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6" x14ac:dyDescent="0.25">
      <c r="D47" s="27">
        <f>((4*D45)+(5*D46))/9</f>
        <v>2.4681735990621423</v>
      </c>
      <c r="E47" s="2">
        <f t="shared" ref="E47:F47" si="0">((4*E45)+(5*E46))/9</f>
        <v>7.4486524829944117E-4</v>
      </c>
      <c r="F47" s="2">
        <f t="shared" si="0"/>
        <v>3.4818761791292191E-4</v>
      </c>
    </row>
    <row r="51" spans="3:4" x14ac:dyDescent="0.25">
      <c r="C51" s="86"/>
      <c r="D5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zoomScale="66" zoomScaleNormal="110" workbookViewId="0">
      <selection activeCell="E10" sqref="E10"/>
    </sheetView>
  </sheetViews>
  <sheetFormatPr defaultRowHeight="15" x14ac:dyDescent="0.25"/>
  <cols>
    <col min="2" max="2" width="23.28515625" bestFit="1" customWidth="1"/>
    <col min="3" max="3" width="31" bestFit="1" customWidth="1"/>
    <col min="6" max="7" width="9.140625" style="2"/>
    <col min="9" max="9" width="9.140625" style="57"/>
    <col min="11" max="11" width="23.28515625" bestFit="1" customWidth="1"/>
    <col min="12" max="12" width="15" bestFit="1" customWidth="1"/>
    <col min="13" max="13" width="15" customWidth="1"/>
    <col min="15" max="15" width="9.140625" style="27"/>
    <col min="16" max="17" width="9.140625" style="2"/>
  </cols>
  <sheetData>
    <row r="2" spans="1:17" x14ac:dyDescent="0.25">
      <c r="A2" s="1" t="s">
        <v>10</v>
      </c>
      <c r="E2" s="27"/>
      <c r="F2" s="49"/>
      <c r="J2" s="1" t="s">
        <v>47</v>
      </c>
      <c r="P2" s="49"/>
    </row>
    <row r="3" spans="1:17" x14ac:dyDescent="0.25">
      <c r="B3" s="7" t="s">
        <v>7</v>
      </c>
      <c r="C3" s="8" t="s">
        <v>0</v>
      </c>
      <c r="D3" s="9" t="s">
        <v>38</v>
      </c>
      <c r="E3" s="28" t="s">
        <v>1</v>
      </c>
      <c r="F3" s="19" t="s">
        <v>2</v>
      </c>
      <c r="G3" s="23" t="s">
        <v>3</v>
      </c>
      <c r="K3" s="7" t="s">
        <v>7</v>
      </c>
      <c r="L3" s="8" t="s">
        <v>0</v>
      </c>
      <c r="M3" s="9" t="s">
        <v>66</v>
      </c>
      <c r="N3" s="9" t="s">
        <v>38</v>
      </c>
      <c r="O3" s="28" t="s">
        <v>1</v>
      </c>
      <c r="P3" s="19" t="s">
        <v>2</v>
      </c>
      <c r="Q3" s="23" t="s">
        <v>3</v>
      </c>
    </row>
    <row r="4" spans="1:17" x14ac:dyDescent="0.25">
      <c r="B4" s="10" t="s">
        <v>11</v>
      </c>
      <c r="C4" s="12" t="s">
        <v>6</v>
      </c>
      <c r="D4" s="11">
        <v>10</v>
      </c>
      <c r="E4" s="29">
        <v>6.5009028195208867</v>
      </c>
      <c r="F4" s="20">
        <v>5.1511715945229235E-4</v>
      </c>
      <c r="G4" s="24">
        <v>2.3768311881345791E-4</v>
      </c>
      <c r="H4" t="s">
        <v>19</v>
      </c>
      <c r="K4" t="s">
        <v>48</v>
      </c>
      <c r="L4" t="s">
        <v>52</v>
      </c>
      <c r="M4">
        <v>50</v>
      </c>
      <c r="N4">
        <v>50</v>
      </c>
      <c r="O4" s="27">
        <v>4.0265464218907754</v>
      </c>
      <c r="P4" s="2">
        <v>1.2946342918259546E-2</v>
      </c>
      <c r="Q4" s="2">
        <v>4.2846792135832187E-2</v>
      </c>
    </row>
    <row r="5" spans="1:17" x14ac:dyDescent="0.25">
      <c r="B5" s="3" t="s">
        <v>11</v>
      </c>
      <c r="C5" s="4" t="s">
        <v>23</v>
      </c>
      <c r="D5" s="13">
        <v>10</v>
      </c>
      <c r="E5" s="30">
        <v>6.0704150062534445</v>
      </c>
      <c r="F5" s="21">
        <v>8.5798222225815857E-4</v>
      </c>
      <c r="G5" s="25">
        <v>2.1384959751329769E-4</v>
      </c>
      <c r="H5" t="s">
        <v>54</v>
      </c>
      <c r="K5" t="s">
        <v>49</v>
      </c>
      <c r="L5" t="s">
        <v>52</v>
      </c>
      <c r="M5">
        <v>50</v>
      </c>
      <c r="N5">
        <v>50</v>
      </c>
      <c r="O5" s="27">
        <v>2.9686816143843746</v>
      </c>
      <c r="P5" s="2">
        <v>6.1044903107726793E-4</v>
      </c>
      <c r="Q5" s="2">
        <v>3.2581148646597212E-4</v>
      </c>
    </row>
    <row r="6" spans="1:17" x14ac:dyDescent="0.25">
      <c r="B6" s="5" t="s">
        <v>11</v>
      </c>
      <c r="C6" s="6" t="s">
        <v>24</v>
      </c>
      <c r="D6" s="14">
        <v>10</v>
      </c>
      <c r="E6" s="31">
        <v>6.6727281104723444</v>
      </c>
      <c r="F6" s="22">
        <v>1.1128718447231938E-3</v>
      </c>
      <c r="G6" s="26">
        <v>7.2151354836148688E-4</v>
      </c>
      <c r="H6" t="s">
        <v>55</v>
      </c>
      <c r="K6" t="s">
        <v>51</v>
      </c>
      <c r="L6" t="s">
        <v>50</v>
      </c>
      <c r="M6">
        <v>50</v>
      </c>
      <c r="N6">
        <v>50</v>
      </c>
      <c r="O6" s="27">
        <v>2.9414315363208323</v>
      </c>
      <c r="P6" s="2">
        <v>2.1779507279804629E-3</v>
      </c>
      <c r="Q6" s="2">
        <v>9.5817494854836E-3</v>
      </c>
    </row>
    <row r="7" spans="1:17" x14ac:dyDescent="0.25">
      <c r="B7" s="10" t="s">
        <v>12</v>
      </c>
      <c r="C7" s="12" t="s">
        <v>13</v>
      </c>
      <c r="D7" s="11">
        <v>10</v>
      </c>
      <c r="E7" s="29">
        <v>6.7517927705512983</v>
      </c>
      <c r="F7" s="55">
        <v>4.9053887147830662E-4</v>
      </c>
      <c r="G7" s="24">
        <v>2.9743827416020508E-4</v>
      </c>
      <c r="H7" t="s">
        <v>21</v>
      </c>
    </row>
    <row r="8" spans="1:17" x14ac:dyDescent="0.25">
      <c r="B8" s="5" t="s">
        <v>12</v>
      </c>
      <c r="C8" s="6" t="s">
        <v>14</v>
      </c>
      <c r="D8" s="14">
        <v>10</v>
      </c>
      <c r="E8" s="31">
        <v>6.8610857504606102</v>
      </c>
      <c r="F8" s="51">
        <v>4.6654811025224148E-4</v>
      </c>
      <c r="G8" s="26">
        <v>1.6561053879823057E-4</v>
      </c>
      <c r="H8" s="56"/>
    </row>
    <row r="9" spans="1:17" x14ac:dyDescent="0.25">
      <c r="B9" s="3" t="s">
        <v>30</v>
      </c>
      <c r="C9" s="4" t="s">
        <v>31</v>
      </c>
      <c r="D9" s="32">
        <v>50</v>
      </c>
      <c r="E9" s="30">
        <v>6.8082700717607985</v>
      </c>
      <c r="F9" s="50">
        <v>4.4609210393863036E-4</v>
      </c>
      <c r="G9" s="25">
        <v>2.048560416308142E-4</v>
      </c>
    </row>
    <row r="10" spans="1:17" x14ac:dyDescent="0.25">
      <c r="B10" s="3" t="s">
        <v>30</v>
      </c>
      <c r="C10" s="4" t="s">
        <v>32</v>
      </c>
      <c r="D10" s="32">
        <v>10</v>
      </c>
      <c r="E10" s="30">
        <v>6.9087099965082119</v>
      </c>
      <c r="F10" s="50">
        <v>4.8643891877348411E-4</v>
      </c>
      <c r="G10" s="25">
        <v>1.9147480743070145E-4</v>
      </c>
    </row>
    <row r="11" spans="1:17" x14ac:dyDescent="0.25">
      <c r="B11" s="3" t="s">
        <v>30</v>
      </c>
      <c r="C11" s="4" t="s">
        <v>33</v>
      </c>
      <c r="D11" s="32">
        <v>10</v>
      </c>
      <c r="E11" s="30">
        <v>5.9441363617314105</v>
      </c>
      <c r="F11" s="50">
        <v>4.9315371656823257E-4</v>
      </c>
      <c r="G11" s="25">
        <v>1.6975951420033131E-4</v>
      </c>
    </row>
    <row r="12" spans="1:17" x14ac:dyDescent="0.25">
      <c r="B12" s="10" t="s">
        <v>15</v>
      </c>
      <c r="C12" s="12" t="s">
        <v>16</v>
      </c>
      <c r="D12" s="11">
        <v>10</v>
      </c>
      <c r="E12" s="29">
        <v>6.7154978175428024</v>
      </c>
      <c r="F12" s="55">
        <v>3.8285690687505817E-4</v>
      </c>
      <c r="G12" s="24">
        <v>1.5400170959997073E-4</v>
      </c>
    </row>
    <row r="13" spans="1:17" x14ac:dyDescent="0.25">
      <c r="B13" s="5" t="s">
        <v>15</v>
      </c>
      <c r="C13" s="6" t="s">
        <v>25</v>
      </c>
      <c r="D13" s="37">
        <v>10</v>
      </c>
      <c r="E13" s="31">
        <v>6.5612788102096848</v>
      </c>
      <c r="F13" s="51">
        <v>6.3359642664588209E-4</v>
      </c>
      <c r="G13" s="26">
        <v>1.9083453268669933E-4</v>
      </c>
    </row>
    <row r="14" spans="1:17" x14ac:dyDescent="0.25">
      <c r="B14" s="10" t="s">
        <v>17</v>
      </c>
      <c r="C14" s="12" t="s">
        <v>20</v>
      </c>
      <c r="D14" s="11">
        <v>10</v>
      </c>
      <c r="E14" s="29">
        <v>6.6275802447530801</v>
      </c>
      <c r="F14" s="55">
        <v>5.0534780998281342E-4</v>
      </c>
      <c r="G14" s="24">
        <v>1.7241059847998951E-4</v>
      </c>
      <c r="H14" t="s">
        <v>21</v>
      </c>
    </row>
    <row r="15" spans="1:17" x14ac:dyDescent="0.25">
      <c r="B15" s="3" t="s">
        <v>17</v>
      </c>
      <c r="C15" s="4" t="s">
        <v>18</v>
      </c>
      <c r="D15" s="13">
        <v>10</v>
      </c>
      <c r="E15" s="30">
        <v>8.9645049085616879</v>
      </c>
      <c r="F15" s="50">
        <v>3.6410649972467202E-4</v>
      </c>
      <c r="G15" s="25">
        <v>1.8914504964910871E-4</v>
      </c>
      <c r="H15" t="s">
        <v>60</v>
      </c>
    </row>
    <row r="16" spans="1:17" x14ac:dyDescent="0.25">
      <c r="B16" s="5" t="s">
        <v>17</v>
      </c>
      <c r="C16" s="6" t="s">
        <v>34</v>
      </c>
      <c r="D16" s="14">
        <v>10</v>
      </c>
      <c r="E16" s="31">
        <v>6.4866828060944766</v>
      </c>
      <c r="F16" s="51">
        <v>3.5426655966288982E-4</v>
      </c>
      <c r="G16" s="26">
        <v>1.5098671309619815E-4</v>
      </c>
      <c r="H16" t="s">
        <v>19</v>
      </c>
    </row>
    <row r="17" spans="2:8" x14ac:dyDescent="0.25">
      <c r="B17" s="33" t="s">
        <v>26</v>
      </c>
      <c r="C17" s="34" t="s">
        <v>27</v>
      </c>
      <c r="D17" s="32">
        <v>10</v>
      </c>
      <c r="E17" s="30">
        <v>7.2979265877206974</v>
      </c>
      <c r="F17" s="50">
        <v>5.898734630392623E-4</v>
      </c>
      <c r="G17" s="25">
        <v>1.7706268644262122E-4</v>
      </c>
    </row>
    <row r="18" spans="2:8" x14ac:dyDescent="0.25">
      <c r="B18" s="33" t="s">
        <v>26</v>
      </c>
      <c r="C18" s="34" t="s">
        <v>28</v>
      </c>
      <c r="D18" s="32">
        <v>50</v>
      </c>
      <c r="E18" s="30">
        <v>7.2579161275744335</v>
      </c>
      <c r="F18" s="50">
        <v>3.5555638664842257E-4</v>
      </c>
      <c r="G18" s="25">
        <v>1.5978325040835362E-4</v>
      </c>
    </row>
    <row r="19" spans="2:8" x14ac:dyDescent="0.25">
      <c r="B19" s="35" t="s">
        <v>26</v>
      </c>
      <c r="C19" s="36" t="s">
        <v>29</v>
      </c>
      <c r="D19" s="14">
        <v>50</v>
      </c>
      <c r="E19" s="31">
        <v>8.9498643226702921</v>
      </c>
      <c r="F19" s="51">
        <v>5.4393194117414089E-4</v>
      </c>
      <c r="G19" s="26">
        <v>1.3070070314676611E-4</v>
      </c>
    </row>
    <row r="20" spans="2:8" x14ac:dyDescent="0.25">
      <c r="E20" s="27"/>
      <c r="F20" s="49"/>
    </row>
    <row r="21" spans="2:8" x14ac:dyDescent="0.25">
      <c r="B21" s="1"/>
      <c r="E21" s="27"/>
      <c r="F21" s="49"/>
    </row>
    <row r="22" spans="2:8" x14ac:dyDescent="0.25">
      <c r="B22" s="7"/>
      <c r="C22" s="8" t="s">
        <v>0</v>
      </c>
      <c r="D22" s="9" t="s">
        <v>38</v>
      </c>
      <c r="E22" s="28" t="s">
        <v>1</v>
      </c>
      <c r="F22" s="19" t="s">
        <v>2</v>
      </c>
      <c r="G22" s="23" t="s">
        <v>3</v>
      </c>
    </row>
    <row r="23" spans="2:8" x14ac:dyDescent="0.25">
      <c r="B23" s="10" t="s">
        <v>36</v>
      </c>
      <c r="C23" s="11" t="s">
        <v>37</v>
      </c>
      <c r="D23" s="10">
        <v>50</v>
      </c>
      <c r="E23" s="29">
        <v>6.6786869680642971</v>
      </c>
      <c r="F23" s="20">
        <v>1.0435185851044495E-3</v>
      </c>
      <c r="G23" s="24">
        <v>4.7040349296923969E-4</v>
      </c>
      <c r="H23" t="s">
        <v>54</v>
      </c>
    </row>
    <row r="24" spans="2:8" x14ac:dyDescent="0.25">
      <c r="B24" s="3" t="s">
        <v>36</v>
      </c>
      <c r="C24" s="13" t="s">
        <v>40</v>
      </c>
      <c r="D24" s="3">
        <v>50</v>
      </c>
      <c r="E24" s="30">
        <v>6.6687436392134956</v>
      </c>
      <c r="F24" s="21">
        <v>4.801717381121963E-4</v>
      </c>
      <c r="G24" s="25">
        <v>2.1633824782506494E-4</v>
      </c>
    </row>
    <row r="25" spans="2:8" x14ac:dyDescent="0.25">
      <c r="B25" s="3" t="s">
        <v>36</v>
      </c>
      <c r="C25" s="13" t="s">
        <v>41</v>
      </c>
      <c r="D25" s="3">
        <v>50</v>
      </c>
      <c r="E25" s="30">
        <v>6.7290570154428355</v>
      </c>
      <c r="F25" s="21">
        <v>1.0996071815246818E-3</v>
      </c>
      <c r="G25" s="25">
        <v>5.8929643144667125E-4</v>
      </c>
      <c r="H25" t="s">
        <v>55</v>
      </c>
    </row>
    <row r="26" spans="2:8" x14ac:dyDescent="0.25">
      <c r="B26" s="3" t="s">
        <v>36</v>
      </c>
      <c r="C26" s="13" t="s">
        <v>42</v>
      </c>
      <c r="D26" s="3">
        <v>50</v>
      </c>
      <c r="E26" s="30">
        <v>6.7104762256264605</v>
      </c>
      <c r="F26" s="21">
        <v>5.5571178314418217E-4</v>
      </c>
      <c r="G26" s="25">
        <v>4.136445436834629E-4</v>
      </c>
      <c r="H26" s="56" t="s">
        <v>21</v>
      </c>
    </row>
    <row r="27" spans="2:8" x14ac:dyDescent="0.25">
      <c r="B27" s="5" t="s">
        <v>36</v>
      </c>
      <c r="C27" s="14" t="s">
        <v>45</v>
      </c>
      <c r="D27" s="5">
        <v>50</v>
      </c>
      <c r="E27" s="31">
        <v>9.1898582965771283</v>
      </c>
      <c r="F27" s="22">
        <v>2.1757251521205946E-3</v>
      </c>
      <c r="G27" s="26">
        <v>6.4179589978881901E-3</v>
      </c>
      <c r="H27" t="s">
        <v>60</v>
      </c>
    </row>
    <row r="28" spans="2:8" x14ac:dyDescent="0.25">
      <c r="B28" s="58" t="s">
        <v>62</v>
      </c>
      <c r="C28" s="61"/>
      <c r="D28" s="48"/>
      <c r="E28" s="39"/>
      <c r="F28" s="40"/>
      <c r="G28" s="41"/>
    </row>
    <row r="29" spans="2:8" x14ac:dyDescent="0.25">
      <c r="B29" s="60" t="s">
        <v>63</v>
      </c>
      <c r="C29" s="12"/>
      <c r="D29" s="11"/>
      <c r="E29" s="11"/>
      <c r="F29" s="20"/>
      <c r="G29" s="24"/>
    </row>
    <row r="30" spans="2:8" x14ac:dyDescent="0.25">
      <c r="B30" s="35" t="s">
        <v>64</v>
      </c>
      <c r="C30" s="6"/>
      <c r="D30" s="14"/>
      <c r="E30" s="14"/>
      <c r="F30" s="22"/>
      <c r="G30" s="26"/>
    </row>
    <row r="32" spans="2:8" x14ac:dyDescent="0.25">
      <c r="B32" s="1" t="s">
        <v>46</v>
      </c>
      <c r="E32" s="27"/>
    </row>
    <row r="33" spans="2:7" x14ac:dyDescent="0.25">
      <c r="B33" s="42" t="s">
        <v>59</v>
      </c>
      <c r="C33" s="43" t="s">
        <v>0</v>
      </c>
      <c r="D33" s="44" t="s">
        <v>38</v>
      </c>
      <c r="E33" s="45" t="s">
        <v>1</v>
      </c>
      <c r="F33" s="46" t="s">
        <v>2</v>
      </c>
      <c r="G33" s="47" t="s">
        <v>3</v>
      </c>
    </row>
    <row r="34" spans="2:7" x14ac:dyDescent="0.25">
      <c r="B34" s="10" t="s">
        <v>21</v>
      </c>
      <c r="C34" s="11" t="s">
        <v>56</v>
      </c>
      <c r="D34" s="11">
        <v>20</v>
      </c>
      <c r="E34" s="29">
        <f>AVERAGE(E7,E14)</f>
        <v>6.6896865076521888</v>
      </c>
      <c r="F34" s="20">
        <f>AVERAGE(F7,F14)</f>
        <v>4.9794334073056002E-4</v>
      </c>
      <c r="G34" s="24">
        <f>AVERAGE(G7,G14)</f>
        <v>2.3492443632009731E-4</v>
      </c>
    </row>
    <row r="35" spans="2:7" x14ac:dyDescent="0.25">
      <c r="B35" s="5" t="s">
        <v>21</v>
      </c>
      <c r="C35" s="14" t="s">
        <v>56</v>
      </c>
      <c r="D35" s="14">
        <v>70</v>
      </c>
      <c r="E35" s="31">
        <f>((E26*5)+(E34*2))/7</f>
        <v>6.7045363062052399</v>
      </c>
      <c r="F35" s="22">
        <f>((F26*5)+(F34*2))/7</f>
        <v>5.3920651388314727E-4</v>
      </c>
      <c r="G35" s="26">
        <f>((G26*5)+(G34*2))/7</f>
        <v>3.6258165586535845E-4</v>
      </c>
    </row>
    <row r="36" spans="2:7" x14ac:dyDescent="0.25">
      <c r="B36" s="59" t="s">
        <v>54</v>
      </c>
      <c r="C36" s="37" t="s">
        <v>58</v>
      </c>
      <c r="D36" s="14">
        <v>60</v>
      </c>
      <c r="E36" s="31">
        <f>((E23*5)+(E5*1))/6</f>
        <v>6.5773083077624888</v>
      </c>
      <c r="F36" s="22">
        <f>((F23*5)+(F5*1))/6</f>
        <v>1.0125958579634009E-3</v>
      </c>
      <c r="G36" s="26">
        <f>((G23*5)+(G5*1))/6</f>
        <v>4.2764451039324939E-4</v>
      </c>
    </row>
    <row r="37" spans="2:7" x14ac:dyDescent="0.25">
      <c r="B37" s="58" t="s">
        <v>55</v>
      </c>
      <c r="C37" s="38" t="s">
        <v>57</v>
      </c>
      <c r="D37" s="48">
        <v>60</v>
      </c>
      <c r="E37" s="39">
        <f>((E25*5)+(E6*1))/6</f>
        <v>6.7196688646144196</v>
      </c>
      <c r="F37" s="40">
        <f>((F25*5)+(F6*1))/6</f>
        <v>1.1018179587244338E-3</v>
      </c>
      <c r="G37" s="41">
        <f>((G25*5)+(G6*1))/6</f>
        <v>6.1133261759914058E-4</v>
      </c>
    </row>
    <row r="38" spans="2:7" x14ac:dyDescent="0.25">
      <c r="B38" s="58" t="s">
        <v>55</v>
      </c>
      <c r="C38" s="38" t="s">
        <v>61</v>
      </c>
      <c r="D38" s="48">
        <v>60</v>
      </c>
      <c r="E38" s="39">
        <f>((E27*5)+(E15*1))/6</f>
        <v>9.152299398574554</v>
      </c>
      <c r="F38" s="40">
        <f>((F27*5)+(F15*1))/6</f>
        <v>1.8737887100546075E-3</v>
      </c>
      <c r="G38" s="41">
        <f>((G27*5)+(G15*1))/6</f>
        <v>5.3798233398483428E-3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tabSelected="1" topLeftCell="I29" zoomScale="85" zoomScaleNormal="85" workbookViewId="0">
      <selection activeCell="P68" sqref="P68"/>
    </sheetView>
  </sheetViews>
  <sheetFormatPr defaultRowHeight="15" x14ac:dyDescent="0.25"/>
  <cols>
    <col min="1" max="1" width="18.7109375" bestFit="1" customWidth="1"/>
    <col min="2" max="2" width="27.28515625" customWidth="1"/>
    <col min="4" max="4" width="9.140625" style="27"/>
    <col min="5" max="5" width="18.28515625" style="2" bestFit="1" customWidth="1"/>
    <col min="6" max="6" width="19" style="2" bestFit="1" customWidth="1"/>
    <col min="7" max="7" width="17.5703125" style="57" bestFit="1" customWidth="1"/>
    <col min="8" max="8" width="29.85546875" bestFit="1" customWidth="1"/>
    <col min="9" max="9" width="24" customWidth="1"/>
    <col min="10" max="10" width="14.140625" bestFit="1" customWidth="1"/>
    <col min="11" max="16" width="9.85546875" customWidth="1"/>
    <col min="17" max="17" width="18.42578125" style="2" customWidth="1"/>
    <col min="18" max="20" width="9.85546875" customWidth="1"/>
    <col min="21" max="21" width="9.85546875" style="2" customWidth="1"/>
    <col min="22" max="23" width="9.85546875" customWidth="1"/>
    <col min="24" max="24" width="11.42578125" bestFit="1" customWidth="1"/>
    <col min="25" max="25" width="16.42578125" style="2" bestFit="1" customWidth="1"/>
    <col min="26" max="28" width="11.7109375" customWidth="1"/>
    <col min="29" max="29" width="11.7109375" style="2" customWidth="1"/>
    <col min="30" max="31" width="11.7109375" customWidth="1"/>
    <col min="33" max="33" width="9.28515625" bestFit="1" customWidth="1"/>
    <col min="34" max="34" width="13.42578125" bestFit="1" customWidth="1"/>
    <col min="35" max="35" width="24.5703125" bestFit="1" customWidth="1"/>
    <col min="37" max="37" width="9.28515625" bestFit="1" customWidth="1"/>
    <col min="41" max="41" width="12" bestFit="1" customWidth="1"/>
  </cols>
  <sheetData>
    <row r="1" spans="1:43" x14ac:dyDescent="0.25">
      <c r="H1" s="188" t="s">
        <v>47</v>
      </c>
      <c r="K1" s="169" t="s">
        <v>154</v>
      </c>
      <c r="L1" s="170"/>
      <c r="M1" s="170"/>
      <c r="N1" s="171"/>
      <c r="O1" s="169" t="s">
        <v>155</v>
      </c>
      <c r="P1" s="170"/>
      <c r="Q1" s="170"/>
      <c r="R1" s="171"/>
      <c r="S1" s="169" t="s">
        <v>92</v>
      </c>
      <c r="T1" s="170"/>
      <c r="U1" s="170"/>
      <c r="V1" s="171"/>
      <c r="W1" s="169" t="s">
        <v>81</v>
      </c>
      <c r="X1" s="170"/>
      <c r="Y1" s="170"/>
      <c r="Z1" s="171"/>
      <c r="AA1" s="169" t="s">
        <v>91</v>
      </c>
      <c r="AB1" s="170"/>
      <c r="AC1" s="170"/>
      <c r="AD1" s="171"/>
      <c r="AE1" s="172" t="s">
        <v>79</v>
      </c>
      <c r="AF1" s="172"/>
      <c r="AG1" s="172"/>
      <c r="AH1" s="172"/>
      <c r="AI1" s="167" t="s">
        <v>80</v>
      </c>
      <c r="AJ1" s="166"/>
      <c r="AK1" s="79"/>
      <c r="AL1" s="168"/>
      <c r="AM1" s="167" t="s">
        <v>101</v>
      </c>
      <c r="AN1" s="166"/>
      <c r="AO1" s="79"/>
      <c r="AP1" s="168"/>
    </row>
    <row r="2" spans="1:43" ht="45" x14ac:dyDescent="0.25">
      <c r="A2" s="1" t="s">
        <v>9</v>
      </c>
      <c r="H2" s="161"/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7" t="s">
        <v>38</v>
      </c>
      <c r="T2" s="28" t="s">
        <v>1</v>
      </c>
      <c r="U2" s="19" t="s">
        <v>2</v>
      </c>
      <c r="V2" s="63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4" t="s">
        <v>3</v>
      </c>
      <c r="AE2" s="7" t="s">
        <v>38</v>
      </c>
      <c r="AF2" s="28" t="s">
        <v>1</v>
      </c>
      <c r="AG2" s="19" t="s">
        <v>2</v>
      </c>
      <c r="AH2" s="63" t="s">
        <v>3</v>
      </c>
      <c r="AI2" s="9" t="s">
        <v>38</v>
      </c>
      <c r="AJ2" s="28" t="s">
        <v>1</v>
      </c>
      <c r="AK2" s="19" t="s">
        <v>2</v>
      </c>
      <c r="AL2" s="63" t="s">
        <v>3</v>
      </c>
      <c r="AM2" s="9" t="s">
        <v>38</v>
      </c>
      <c r="AN2" s="28" t="s">
        <v>1</v>
      </c>
      <c r="AO2" s="19" t="s">
        <v>2</v>
      </c>
      <c r="AP2" s="63" t="s">
        <v>3</v>
      </c>
      <c r="AQ2" s="7" t="s">
        <v>7</v>
      </c>
    </row>
    <row r="3" spans="1:43" s="57" customFormat="1" x14ac:dyDescent="0.25">
      <c r="A3"/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H3" s="161"/>
      <c r="I3" s="178" t="s">
        <v>48</v>
      </c>
      <c r="J3" s="179" t="s">
        <v>52</v>
      </c>
      <c r="K3" s="189"/>
      <c r="L3" s="190"/>
      <c r="M3" s="190"/>
      <c r="N3" s="191"/>
      <c r="Q3" s="177"/>
      <c r="S3" s="178"/>
      <c r="T3" s="180"/>
      <c r="U3" s="179"/>
      <c r="V3" s="181"/>
      <c r="W3" s="178">
        <v>50</v>
      </c>
      <c r="X3" s="180">
        <v>2.2971474848641273</v>
      </c>
      <c r="Y3" s="182">
        <v>3.0637534254018849E-2</v>
      </c>
      <c r="Z3" s="183">
        <v>9.9699000205488886E-2</v>
      </c>
      <c r="AB3" s="176"/>
      <c r="AC3" s="177"/>
      <c r="AE3" s="178">
        <v>50</v>
      </c>
      <c r="AF3" s="180">
        <v>4.0265464218907754</v>
      </c>
      <c r="AG3" s="182">
        <v>1.2946342918259546E-2</v>
      </c>
      <c r="AH3" s="183">
        <v>4.2846792135832187E-2</v>
      </c>
      <c r="AI3" s="179">
        <v>50</v>
      </c>
      <c r="AJ3" s="180">
        <v>6.1771315844575421</v>
      </c>
      <c r="AK3" s="182">
        <v>1.9994128547158037E-3</v>
      </c>
      <c r="AL3" s="183">
        <v>4.3962392939158471E-3</v>
      </c>
      <c r="AM3" s="57">
        <v>60</v>
      </c>
      <c r="AN3" s="57">
        <v>9.152299398574554</v>
      </c>
      <c r="AO3" s="57">
        <v>1.8737887100546075E-3</v>
      </c>
      <c r="AP3" s="57">
        <v>5.3798233398483428E-3</v>
      </c>
      <c r="AQ3" s="178" t="s">
        <v>48</v>
      </c>
    </row>
    <row r="4" spans="1:43" x14ac:dyDescent="0.25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H4" s="161"/>
      <c r="I4" s="33" t="s">
        <v>49</v>
      </c>
      <c r="J4" s="32" t="s">
        <v>52</v>
      </c>
      <c r="K4" s="33"/>
      <c r="L4" s="97">
        <v>0.39686350902981071</v>
      </c>
      <c r="M4" s="80">
        <v>4.6754702323173351E-2</v>
      </c>
      <c r="N4" s="95">
        <v>4.6464604030533915E-2</v>
      </c>
      <c r="O4" s="161"/>
      <c r="P4" s="173">
        <v>0.86132707284423948</v>
      </c>
      <c r="Q4" s="175">
        <v>1.6500099110800797E-3</v>
      </c>
      <c r="R4" s="174">
        <v>9.4293973217299265E-4</v>
      </c>
      <c r="S4" s="33"/>
      <c r="T4" s="97">
        <v>1.3808260518431659</v>
      </c>
      <c r="U4" s="50">
        <v>8.5667668351096279E-4</v>
      </c>
      <c r="V4" s="67">
        <v>3.4944918866642644E-4</v>
      </c>
      <c r="W4" s="33">
        <v>50</v>
      </c>
      <c r="X4" s="97">
        <v>1.9146711685260129</v>
      </c>
      <c r="Y4" s="50">
        <v>9.4480227414658392E-4</v>
      </c>
      <c r="Z4" s="67">
        <v>6.0121606870400354E-4</v>
      </c>
      <c r="AA4" s="161"/>
      <c r="AB4" s="173">
        <v>2.5417499864445787</v>
      </c>
      <c r="AC4" s="49">
        <v>6.0480093642154746E-4</v>
      </c>
      <c r="AD4" s="174">
        <v>2.2564967775666564E-4</v>
      </c>
      <c r="AE4" s="33">
        <v>50</v>
      </c>
      <c r="AF4" s="97">
        <v>2.9686816143843746</v>
      </c>
      <c r="AG4" s="50">
        <v>6.1044903107726793E-4</v>
      </c>
      <c r="AH4" s="67">
        <v>3.2581148646597212E-4</v>
      </c>
      <c r="AI4" s="32">
        <v>50</v>
      </c>
      <c r="AJ4" s="97">
        <v>3.9152224630117276</v>
      </c>
      <c r="AK4" s="50">
        <v>9.0771391922615059E-4</v>
      </c>
      <c r="AL4" s="67">
        <v>1.9648041266645349E-3</v>
      </c>
      <c r="AM4" s="161">
        <v>70</v>
      </c>
      <c r="AN4" s="161">
        <v>6.7045363062052399</v>
      </c>
      <c r="AO4" s="161">
        <v>5.3920651388314727E-4</v>
      </c>
      <c r="AP4" s="161">
        <v>3.6258165586535845E-4</v>
      </c>
      <c r="AQ4" s="33" t="s">
        <v>49</v>
      </c>
    </row>
    <row r="5" spans="1:43" s="57" customFormat="1" x14ac:dyDescent="0.25">
      <c r="A5"/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H5" s="161"/>
      <c r="I5" s="178" t="s">
        <v>51</v>
      </c>
      <c r="J5" s="179" t="s">
        <v>50</v>
      </c>
      <c r="K5" s="178"/>
      <c r="L5" s="180">
        <v>0.39192840822140262</v>
      </c>
      <c r="M5" s="192">
        <v>9.9422722449383744E-2</v>
      </c>
      <c r="N5" s="185">
        <v>9.854255738674278E-2</v>
      </c>
      <c r="P5" s="176">
        <v>0.84636404125955256</v>
      </c>
      <c r="Q5" s="187">
        <v>1.8834911471506382E-2</v>
      </c>
      <c r="R5" s="184">
        <v>5.5859881847083841E-2</v>
      </c>
      <c r="S5" s="178"/>
      <c r="T5" s="180">
        <v>1.3973560613287812</v>
      </c>
      <c r="U5" s="182">
        <v>3.7965908612129927E-3</v>
      </c>
      <c r="V5" s="183">
        <v>1.833697568032246E-2</v>
      </c>
      <c r="W5" s="178">
        <v>50</v>
      </c>
      <c r="X5" s="180">
        <v>1.7361096785717534</v>
      </c>
      <c r="Y5" s="182">
        <v>5.3672756771427164E-3</v>
      </c>
      <c r="Z5" s="183">
        <v>3.0846288992006372E-2</v>
      </c>
      <c r="AB5" s="176">
        <v>2.4741769304222525</v>
      </c>
      <c r="AC5" s="177">
        <v>7.1193674886771278E-4</v>
      </c>
      <c r="AD5" s="184">
        <v>2.8040200083282672E-4</v>
      </c>
      <c r="AE5" s="178">
        <v>50</v>
      </c>
      <c r="AF5" s="180">
        <v>2.9414315363208323</v>
      </c>
      <c r="AG5" s="182">
        <v>2.1779507279804629E-3</v>
      </c>
      <c r="AH5" s="183">
        <v>9.5817494854836E-3</v>
      </c>
      <c r="AI5" s="179">
        <v>50</v>
      </c>
      <c r="AJ5" s="180">
        <v>4.6397377501712782</v>
      </c>
      <c r="AK5" s="182">
        <v>6.4219025580385522E-3</v>
      </c>
      <c r="AL5" s="183">
        <v>3.1909504428447616E-2</v>
      </c>
      <c r="AM5" s="57">
        <v>60</v>
      </c>
      <c r="AN5" s="57">
        <v>6.6425910523103218</v>
      </c>
      <c r="AO5" s="57">
        <v>6.1214989102953573E-4</v>
      </c>
      <c r="AP5" s="57">
        <v>7.1619961553775894E-4</v>
      </c>
      <c r="AQ5" s="178" t="s">
        <v>51</v>
      </c>
    </row>
    <row r="6" spans="1:43" x14ac:dyDescent="0.25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H6" s="161"/>
      <c r="I6" s="161" t="s">
        <v>152</v>
      </c>
      <c r="J6" s="161" t="s">
        <v>153</v>
      </c>
      <c r="K6" s="33"/>
      <c r="L6" s="97">
        <v>0.39558177677657763</v>
      </c>
      <c r="M6" s="80">
        <v>7.457365231906421E-2</v>
      </c>
      <c r="N6" s="95">
        <v>6.2600705718430724E-2</v>
      </c>
      <c r="O6" s="161"/>
      <c r="P6" s="173">
        <v>0.85726702597935867</v>
      </c>
      <c r="Q6" s="175">
        <v>7.5138435605730646E-3</v>
      </c>
      <c r="R6" s="174">
        <v>2.4552919753956345E-2</v>
      </c>
      <c r="S6" s="161"/>
      <c r="T6" s="173">
        <v>1.3234689077509767</v>
      </c>
      <c r="U6" s="175">
        <v>3.9119321199598787E-3</v>
      </c>
      <c r="V6" s="174">
        <v>1.9341070652680484E-2</v>
      </c>
      <c r="W6" s="161"/>
      <c r="X6" s="173">
        <v>1.9318954659779861</v>
      </c>
      <c r="Y6" s="175">
        <v>1.0270412293561502E-3</v>
      </c>
      <c r="Z6" s="174">
        <v>9.2887004861589401E-4</v>
      </c>
      <c r="AA6" s="161"/>
      <c r="AB6" s="173">
        <v>2.4988539484037289</v>
      </c>
      <c r="AC6" s="175">
        <v>6.7632402096519948E-4</v>
      </c>
      <c r="AD6" s="174">
        <v>2.6241491490302301E-4</v>
      </c>
      <c r="AE6" s="161"/>
      <c r="AF6" s="173">
        <v>3.4303938546193815</v>
      </c>
      <c r="AG6" s="175">
        <v>6.5528918424153217E-4</v>
      </c>
      <c r="AH6" s="174">
        <v>3.3210192620824298E-4</v>
      </c>
      <c r="AI6" s="161"/>
      <c r="AJ6" s="173">
        <v>4.4960022527085286</v>
      </c>
      <c r="AK6" s="175">
        <v>5.0807330651941114E-4</v>
      </c>
      <c r="AL6" s="174">
        <v>2.3128385180511891E-4</v>
      </c>
      <c r="AM6" s="161">
        <v>50</v>
      </c>
      <c r="AN6" s="173">
        <v>6.4392738469110462</v>
      </c>
      <c r="AO6" s="49">
        <v>4.1332261535864017E-4</v>
      </c>
      <c r="AP6" s="174">
        <v>2.6571175145016925E-4</v>
      </c>
      <c r="AQ6" s="161" t="s">
        <v>156</v>
      </c>
    </row>
    <row r="7" spans="1:43" s="57" customFormat="1" x14ac:dyDescent="0.25">
      <c r="A7"/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H7" s="161"/>
      <c r="I7" s="178" t="s">
        <v>74</v>
      </c>
      <c r="J7" s="179" t="s">
        <v>75</v>
      </c>
      <c r="K7" s="178"/>
      <c r="L7" s="179"/>
      <c r="M7" s="179"/>
      <c r="N7" s="181"/>
      <c r="Q7" s="177"/>
      <c r="S7" s="178"/>
      <c r="T7" s="180">
        <v>1.4378951426982873</v>
      </c>
      <c r="U7" s="182">
        <v>1.0615147888803126E-3</v>
      </c>
      <c r="V7" s="183">
        <v>5.5855365242634932E-4</v>
      </c>
      <c r="W7" s="178">
        <v>50</v>
      </c>
      <c r="X7" s="180">
        <v>1.8557835976812569</v>
      </c>
      <c r="Y7" s="182">
        <v>7.3915790560598544E-4</v>
      </c>
      <c r="Z7" s="183">
        <v>3.8437323687769322E-4</v>
      </c>
      <c r="AB7" s="176">
        <v>2.5618921435885951</v>
      </c>
      <c r="AC7" s="177">
        <v>6.1132980030005623E-4</v>
      </c>
      <c r="AD7" s="184">
        <v>2.883531750607583E-4</v>
      </c>
      <c r="AE7" s="178">
        <v>50</v>
      </c>
      <c r="AF7" s="180">
        <v>2.9776430849777227</v>
      </c>
      <c r="AG7" s="182">
        <v>6.3140260721857076E-4</v>
      </c>
      <c r="AH7" s="183">
        <v>2.9817532042598763E-4</v>
      </c>
      <c r="AI7" s="179">
        <v>50</v>
      </c>
      <c r="AJ7" s="180">
        <v>3.9542854868637041</v>
      </c>
      <c r="AK7" s="182">
        <v>5.0895493454157427E-4</v>
      </c>
      <c r="AL7" s="183">
        <v>2.6598058858238658E-4</v>
      </c>
      <c r="AM7" s="57">
        <v>50</v>
      </c>
      <c r="AN7" s="57">
        <v>6.7834730540950963</v>
      </c>
      <c r="AO7" s="57">
        <v>5.0099815032387217E-4</v>
      </c>
      <c r="AP7" s="57">
        <v>2.5320979745982648E-4</v>
      </c>
      <c r="AQ7" s="178" t="s">
        <v>74</v>
      </c>
    </row>
    <row r="8" spans="1:43" x14ac:dyDescent="0.25">
      <c r="H8" s="161"/>
      <c r="I8" s="33" t="s">
        <v>82</v>
      </c>
      <c r="J8" s="32" t="s">
        <v>84</v>
      </c>
      <c r="K8" s="33">
        <v>20</v>
      </c>
      <c r="L8" s="32" t="s">
        <v>157</v>
      </c>
      <c r="M8" s="32"/>
      <c r="N8" s="34"/>
      <c r="O8" s="161">
        <v>20</v>
      </c>
      <c r="P8" s="161" t="s">
        <v>157</v>
      </c>
      <c r="Q8" s="49"/>
      <c r="R8" s="161"/>
      <c r="S8" s="33"/>
      <c r="T8" s="97">
        <v>1.3949320301506249</v>
      </c>
      <c r="U8" s="50">
        <v>1.1778839428150025E-3</v>
      </c>
      <c r="V8" s="67">
        <v>6.7391152714480547E-4</v>
      </c>
      <c r="W8" s="33">
        <v>50</v>
      </c>
      <c r="X8" s="97">
        <v>1.7305957910378766</v>
      </c>
      <c r="Y8" s="50">
        <v>8.7540114042080686E-4</v>
      </c>
      <c r="Z8" s="67">
        <v>4.8082574784065533E-4</v>
      </c>
      <c r="AA8" s="161"/>
      <c r="AB8" s="173">
        <v>2.4626499674465911</v>
      </c>
      <c r="AC8" s="49">
        <v>7.2517764569016716E-4</v>
      </c>
      <c r="AD8" s="174">
        <v>3.5441316396503186E-4</v>
      </c>
      <c r="AE8" s="33">
        <v>50</v>
      </c>
      <c r="AF8" s="97">
        <v>3.0989970913118676</v>
      </c>
      <c r="AG8" s="50">
        <v>7.1870612301729855E-4</v>
      </c>
      <c r="AH8" s="67">
        <v>4.180268622669577E-4</v>
      </c>
      <c r="AI8" s="32">
        <v>50</v>
      </c>
      <c r="AJ8" s="97">
        <v>4.6597008262938742</v>
      </c>
      <c r="AK8" s="50">
        <v>5.536225367783552E-4</v>
      </c>
      <c r="AL8" s="67">
        <v>2.4928907295266711E-4</v>
      </c>
      <c r="AM8" s="161">
        <v>50</v>
      </c>
      <c r="AN8" s="173">
        <v>6.2882083724750286</v>
      </c>
      <c r="AO8" s="175">
        <v>4.7515672608850894E-4</v>
      </c>
      <c r="AP8" s="174">
        <v>2.1236685518637752E-4</v>
      </c>
      <c r="AQ8" s="33" t="s">
        <v>82</v>
      </c>
    </row>
    <row r="9" spans="1:43" s="57" customFormat="1" x14ac:dyDescent="0.25">
      <c r="A9" s="1" t="s">
        <v>8</v>
      </c>
      <c r="B9"/>
      <c r="C9" s="1"/>
      <c r="D9" s="27"/>
      <c r="E9" s="2"/>
      <c r="F9" s="2"/>
      <c r="H9" s="161"/>
      <c r="I9" s="178" t="s">
        <v>83</v>
      </c>
      <c r="J9" s="179" t="s">
        <v>84</v>
      </c>
      <c r="K9" s="178">
        <v>20</v>
      </c>
      <c r="L9" s="179" t="s">
        <v>157</v>
      </c>
      <c r="M9" s="179"/>
      <c r="N9" s="181"/>
      <c r="O9" s="57">
        <v>20</v>
      </c>
      <c r="P9" s="57" t="s">
        <v>157</v>
      </c>
      <c r="Q9" s="177"/>
      <c r="S9" s="178"/>
      <c r="T9" s="180">
        <v>1.4213340445677434</v>
      </c>
      <c r="U9" s="182">
        <v>1.0731943763652566E-3</v>
      </c>
      <c r="V9" s="183">
        <v>5.7262251212841179E-4</v>
      </c>
      <c r="W9" s="178">
        <v>50</v>
      </c>
      <c r="X9" s="180">
        <v>1.8354585749997028</v>
      </c>
      <c r="Y9" s="182">
        <v>8.7625435231766596E-4</v>
      </c>
      <c r="Z9" s="183">
        <v>4.0211255650059684E-4</v>
      </c>
      <c r="AB9" s="176">
        <v>2.5757113433745169</v>
      </c>
      <c r="AC9" s="177">
        <v>7.7163229061607283E-4</v>
      </c>
      <c r="AD9" s="184">
        <v>3.2171310306231617E-4</v>
      </c>
      <c r="AE9" s="178">
        <v>50</v>
      </c>
      <c r="AF9" s="180">
        <v>2.9954026727795462</v>
      </c>
      <c r="AG9" s="182">
        <v>6.559738775014784E-4</v>
      </c>
      <c r="AH9" s="183">
        <v>2.5934649991930428E-4</v>
      </c>
      <c r="AI9" s="179">
        <v>50</v>
      </c>
      <c r="AJ9" s="180">
        <v>4.7500841793192619</v>
      </c>
      <c r="AK9" s="182">
        <v>5.4824290681767629E-4</v>
      </c>
      <c r="AL9" s="183">
        <v>2.5145479758371069E-4</v>
      </c>
      <c r="AM9" s="57">
        <v>50</v>
      </c>
      <c r="AN9" s="57">
        <v>6.8082700717607985</v>
      </c>
      <c r="AO9" s="57">
        <v>4.4609210393863036E-4</v>
      </c>
      <c r="AP9" s="57">
        <v>2.048560416308142E-4</v>
      </c>
      <c r="AQ9" s="178" t="s">
        <v>83</v>
      </c>
    </row>
    <row r="10" spans="1:43" x14ac:dyDescent="0.25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H10" s="161"/>
      <c r="I10" s="33" t="s">
        <v>93</v>
      </c>
      <c r="J10" s="161" t="s">
        <v>95</v>
      </c>
      <c r="K10" s="33"/>
      <c r="L10" s="97">
        <v>0.37771421283350914</v>
      </c>
      <c r="M10" s="80">
        <v>8.5393700156740499E-2</v>
      </c>
      <c r="N10" s="95">
        <v>7.7074465812142612E-2</v>
      </c>
      <c r="O10" s="161"/>
      <c r="P10" s="173">
        <v>0.81310847463740143</v>
      </c>
      <c r="Q10" s="175">
        <v>2.0322745922423729E-3</v>
      </c>
      <c r="R10" s="174">
        <v>9.8863078944600065E-4</v>
      </c>
      <c r="S10" s="33"/>
      <c r="T10" s="97">
        <v>1.4791991026971067</v>
      </c>
      <c r="U10" s="50">
        <v>1.1887469954588049E-3</v>
      </c>
      <c r="V10" s="67">
        <v>4.1010148933989088E-4</v>
      </c>
      <c r="W10" s="33"/>
      <c r="X10" s="97">
        <v>2.2028938121252586</v>
      </c>
      <c r="Y10" s="50">
        <v>9.3585580976518067E-4</v>
      </c>
      <c r="Z10" s="95">
        <v>2.924340164122863E-4</v>
      </c>
      <c r="AA10" s="32"/>
      <c r="AB10" s="97">
        <v>2.895159737846579</v>
      </c>
      <c r="AC10" s="50">
        <v>9.8608826481326852E-4</v>
      </c>
      <c r="AD10" s="92">
        <v>3.5254146032327017E-4</v>
      </c>
      <c r="AE10" s="33">
        <v>50</v>
      </c>
      <c r="AF10" s="97">
        <v>3.624329849142486</v>
      </c>
      <c r="AG10" s="50">
        <v>7.1214832318866226E-4</v>
      </c>
      <c r="AH10" s="95">
        <v>2.0708757795324687E-4</v>
      </c>
      <c r="AI10" s="32">
        <v>50</v>
      </c>
      <c r="AJ10" s="97">
        <v>5.483522711915426</v>
      </c>
      <c r="AK10" s="50">
        <v>8.5970391777880799E-4</v>
      </c>
      <c r="AL10" s="67">
        <v>1.4495988867764629E-3</v>
      </c>
      <c r="AM10" s="161">
        <v>50</v>
      </c>
      <c r="AN10" s="97">
        <v>8.9498643226702921</v>
      </c>
      <c r="AO10" s="50">
        <v>5.4393194117414089E-4</v>
      </c>
      <c r="AP10" s="50">
        <v>1.3070070314676611E-4</v>
      </c>
      <c r="AQ10" s="33" t="s">
        <v>93</v>
      </c>
    </row>
    <row r="11" spans="1:43" s="57" customFormat="1" x14ac:dyDescent="0.25">
      <c r="A11"/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H11" s="161"/>
      <c r="I11" s="178" t="s">
        <v>94</v>
      </c>
      <c r="J11" s="179" t="s">
        <v>96</v>
      </c>
      <c r="K11" s="178"/>
      <c r="L11" s="180">
        <v>0.38601475168598892</v>
      </c>
      <c r="M11" s="192">
        <v>1.9248258891586548E-2</v>
      </c>
      <c r="N11" s="185">
        <v>2.1890921323730252E-2</v>
      </c>
      <c r="P11" s="176">
        <v>0.88509523177411709</v>
      </c>
      <c r="Q11" s="187">
        <v>1.0909942747783508E-3</v>
      </c>
      <c r="R11" s="184">
        <v>4.0967846922109684E-4</v>
      </c>
      <c r="S11" s="178"/>
      <c r="T11" s="180">
        <v>1.4189695434398113</v>
      </c>
      <c r="U11" s="182">
        <v>6.5585048283764132E-4</v>
      </c>
      <c r="V11" s="183">
        <v>2.4311694506121251E-4</v>
      </c>
      <c r="W11" s="178"/>
      <c r="X11" s="180">
        <v>2.0143206916093819</v>
      </c>
      <c r="Y11" s="182">
        <v>5.8027702483174281E-4</v>
      </c>
      <c r="Z11" s="185">
        <v>1.7983474244238117E-4</v>
      </c>
      <c r="AA11" s="179"/>
      <c r="AB11" s="180">
        <v>2.7361393171230874</v>
      </c>
      <c r="AC11" s="182">
        <v>4.6774181848728709E-4</v>
      </c>
      <c r="AD11" s="186">
        <v>1.5851590509252848E-4</v>
      </c>
      <c r="AE11" s="178"/>
      <c r="AF11" s="180">
        <v>3.5584130690521509</v>
      </c>
      <c r="AG11" s="182">
        <v>4.5463796640383606E-4</v>
      </c>
      <c r="AH11" s="185">
        <v>1.8397929008717449E-4</v>
      </c>
      <c r="AJ11" s="57">
        <v>5.4465285015039804</v>
      </c>
      <c r="AK11" s="177">
        <v>3.5238005082323935E-4</v>
      </c>
      <c r="AL11" s="57">
        <v>9.3091584430161214E-5</v>
      </c>
      <c r="AM11" s="57">
        <v>50</v>
      </c>
      <c r="AN11" s="176">
        <v>7.6351215843041622</v>
      </c>
      <c r="AO11" s="187">
        <v>3.1458273583690084E-4</v>
      </c>
      <c r="AP11" s="184">
        <v>1.0966262329428924E-4</v>
      </c>
      <c r="AQ11" s="178" t="s">
        <v>94</v>
      </c>
    </row>
    <row r="12" spans="1:43" x14ac:dyDescent="0.25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3" t="s">
        <v>99</v>
      </c>
      <c r="J12" s="161" t="s">
        <v>100</v>
      </c>
      <c r="K12" s="33"/>
      <c r="L12" s="32"/>
      <c r="M12" s="32"/>
      <c r="N12" s="34"/>
      <c r="O12" s="161"/>
      <c r="P12" s="161"/>
      <c r="Q12" s="49"/>
      <c r="R12" s="161"/>
      <c r="S12" s="33">
        <v>50</v>
      </c>
      <c r="T12" s="97">
        <v>1.4164705072402946</v>
      </c>
      <c r="U12" s="50">
        <v>8.9725304090880345E-4</v>
      </c>
      <c r="V12" s="67">
        <v>3.4563322242221555E-4</v>
      </c>
      <c r="W12" s="33"/>
      <c r="X12" s="97">
        <v>1.9371465581655494</v>
      </c>
      <c r="Y12" s="50">
        <v>8.3917350825916687E-4</v>
      </c>
      <c r="Z12" s="34">
        <v>3.5328863594137025E-4</v>
      </c>
      <c r="AA12" s="32"/>
      <c r="AB12" s="97">
        <v>2.4763609102858433</v>
      </c>
      <c r="AC12" s="50">
        <v>6.3159224594648068E-4</v>
      </c>
      <c r="AD12" s="50">
        <v>2.0991569462949945E-4</v>
      </c>
      <c r="AE12" s="33"/>
      <c r="AF12" s="97">
        <v>3.0694949385020345</v>
      </c>
      <c r="AG12" s="50">
        <v>5.4985433734484586E-4</v>
      </c>
      <c r="AH12" s="34">
        <v>1.8594935223250245E-4</v>
      </c>
      <c r="AI12" s="161"/>
      <c r="AJ12" s="161">
        <v>4.7965874379780438</v>
      </c>
      <c r="AK12" s="49">
        <v>4.9661231459146302E-4</v>
      </c>
      <c r="AL12" s="161">
        <v>1.8310649230282391E-4</v>
      </c>
      <c r="AM12" s="161">
        <v>50</v>
      </c>
      <c r="AN12" s="161">
        <v>6.9676561199558948</v>
      </c>
      <c r="AO12" s="161">
        <v>4.8362649807386272E-4</v>
      </c>
      <c r="AP12" s="161">
        <v>2.2607741826055321E-4</v>
      </c>
      <c r="AQ12" s="33" t="s">
        <v>99</v>
      </c>
    </row>
    <row r="13" spans="1:43" x14ac:dyDescent="0.25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K13" s="193"/>
      <c r="L13" s="196"/>
      <c r="M13" s="13"/>
      <c r="N13" s="4"/>
      <c r="S13" s="30"/>
      <c r="T13" s="21"/>
      <c r="U13"/>
      <c r="V13" s="25"/>
      <c r="W13" s="30"/>
      <c r="X13" s="21"/>
      <c r="Z13" s="4"/>
      <c r="AA13" s="30"/>
      <c r="AB13" s="21"/>
      <c r="AD13" s="21"/>
      <c r="AE13" s="30"/>
      <c r="AF13" s="21"/>
      <c r="AG13" s="2"/>
      <c r="AH13" s="4"/>
      <c r="AK13" s="2"/>
    </row>
    <row r="14" spans="1:43" x14ac:dyDescent="0.25">
      <c r="A14" t="s">
        <v>19</v>
      </c>
      <c r="B14" s="16" t="s">
        <v>22</v>
      </c>
      <c r="C14" s="13">
        <f>C39+C40</f>
        <v>60</v>
      </c>
      <c r="D14" s="30">
        <f>((D39*1)+(D40*5))/6</f>
        <v>6.6425910523103218</v>
      </c>
      <c r="E14" s="50">
        <f>((E39*1)+(E40*5))/6</f>
        <v>6.1214989102953573E-4</v>
      </c>
      <c r="F14" s="25">
        <f>((F39*1)+(F40*5))/6</f>
        <v>7.1619961553775894E-4</v>
      </c>
      <c r="I14" s="160"/>
      <c r="J14" s="160"/>
      <c r="K14" s="194"/>
      <c r="L14" s="197"/>
      <c r="M14" s="13"/>
      <c r="N14" s="4"/>
      <c r="S14" s="30"/>
      <c r="T14" s="21"/>
      <c r="U14"/>
      <c r="V14" s="25"/>
      <c r="W14" s="30"/>
      <c r="X14" s="21"/>
      <c r="Z14" s="4"/>
      <c r="AA14" s="30"/>
      <c r="AB14" s="21"/>
      <c r="AD14" s="21"/>
      <c r="AE14" s="30"/>
      <c r="AF14" s="21"/>
      <c r="AG14" s="2"/>
      <c r="AH14" s="4"/>
      <c r="AK14" s="2"/>
    </row>
    <row r="15" spans="1:43" x14ac:dyDescent="0.25">
      <c r="A15" s="56" t="s">
        <v>21</v>
      </c>
      <c r="B15" s="54" t="s">
        <v>35</v>
      </c>
      <c r="C15" s="37">
        <v>70</v>
      </c>
      <c r="D15" s="31">
        <v>6.4548506943100863</v>
      </c>
      <c r="E15" s="51">
        <v>4.194281137011975E-4</v>
      </c>
      <c r="F15" s="26">
        <v>2.4531836988007179E-4</v>
      </c>
      <c r="I15" s="3"/>
      <c r="K15" s="193"/>
      <c r="L15" s="197"/>
      <c r="M15" s="13"/>
      <c r="N15" s="4"/>
      <c r="U15"/>
      <c r="AD15" s="2"/>
      <c r="AG15" s="2"/>
      <c r="AK15" s="2"/>
    </row>
    <row r="16" spans="1:43" x14ac:dyDescent="0.25">
      <c r="I16" s="3"/>
      <c r="K16" s="193"/>
      <c r="L16" s="196"/>
      <c r="M16" s="13"/>
      <c r="N16" s="4"/>
      <c r="S16" s="3"/>
      <c r="T16" s="30"/>
      <c r="U16" s="21"/>
      <c r="V16" s="25"/>
      <c r="W16" s="3"/>
      <c r="X16" s="30"/>
      <c r="Y16" s="21"/>
      <c r="Z16" s="4"/>
      <c r="AA16" s="13"/>
      <c r="AB16" s="30"/>
      <c r="AC16" s="21"/>
      <c r="AD16" s="21"/>
      <c r="AE16" s="3"/>
      <c r="AF16" s="30"/>
      <c r="AG16" s="21"/>
      <c r="AH16" s="4"/>
      <c r="AK16" s="2"/>
    </row>
    <row r="17" spans="1:37" x14ac:dyDescent="0.25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  <c r="I17" s="3"/>
      <c r="K17" s="193"/>
      <c r="L17" s="197"/>
      <c r="M17" s="13"/>
      <c r="N17" s="4"/>
      <c r="S17" s="3"/>
      <c r="T17" s="30"/>
      <c r="U17" s="13"/>
      <c r="V17" s="4"/>
      <c r="W17" s="3"/>
      <c r="X17" s="30"/>
      <c r="Y17" s="21"/>
      <c r="Z17" s="4"/>
      <c r="AA17" s="13"/>
      <c r="AB17" s="30"/>
      <c r="AC17" s="21"/>
      <c r="AD17" s="13"/>
      <c r="AE17" s="3"/>
      <c r="AF17" s="30"/>
      <c r="AG17" s="21"/>
      <c r="AH17" s="4"/>
      <c r="AK17" s="2"/>
    </row>
    <row r="18" spans="1:37" x14ac:dyDescent="0.25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  <c r="K18" s="160"/>
      <c r="L18" s="197"/>
    </row>
    <row r="19" spans="1:37" x14ac:dyDescent="0.25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  <c r="K19" s="160"/>
      <c r="L19" s="197"/>
      <c r="N19" s="195"/>
      <c r="O19" s="195"/>
      <c r="P19" s="27"/>
      <c r="T19" s="27"/>
      <c r="X19" s="27"/>
    </row>
    <row r="20" spans="1:37" x14ac:dyDescent="0.25">
      <c r="A20" s="13"/>
      <c r="B20" s="213" t="s">
        <v>57</v>
      </c>
      <c r="C20" s="214">
        <v>60</v>
      </c>
      <c r="D20" s="215">
        <v>6.7196688646144196</v>
      </c>
      <c r="E20" s="216">
        <v>1.1018179587244338E-3</v>
      </c>
      <c r="F20" s="217">
        <v>6.1133261759914058E-4</v>
      </c>
      <c r="I20" t="s">
        <v>90</v>
      </c>
      <c r="M20" s="160"/>
      <c r="N20" s="197"/>
      <c r="Q20"/>
      <c r="S20" t="s">
        <v>102</v>
      </c>
      <c r="U20"/>
      <c r="Y20"/>
      <c r="Z20" s="27"/>
      <c r="AA20" t="s">
        <v>104</v>
      </c>
      <c r="AC20"/>
    </row>
    <row r="21" spans="1:37" x14ac:dyDescent="0.25">
      <c r="A21" s="13"/>
      <c r="B21" s="213" t="s">
        <v>56</v>
      </c>
      <c r="C21" s="214">
        <v>70</v>
      </c>
      <c r="D21" s="215">
        <v>6.7045363062052399</v>
      </c>
      <c r="E21" s="216">
        <v>5.3920651388314727E-4</v>
      </c>
      <c r="F21" s="217">
        <v>3.6258165586535845E-4</v>
      </c>
      <c r="I21" s="65" t="s">
        <v>66</v>
      </c>
      <c r="J21" s="73">
        <v>1</v>
      </c>
      <c r="K21" s="65">
        <v>10</v>
      </c>
      <c r="L21" s="65">
        <v>20</v>
      </c>
      <c r="M21" s="61">
        <v>30</v>
      </c>
      <c r="N21" s="73">
        <v>40</v>
      </c>
      <c r="O21" s="65">
        <v>50</v>
      </c>
      <c r="P21" s="65">
        <v>75</v>
      </c>
      <c r="Q21" s="65">
        <v>100</v>
      </c>
      <c r="S21" s="65" t="s">
        <v>66</v>
      </c>
      <c r="T21" s="73">
        <v>1</v>
      </c>
      <c r="U21" s="65">
        <v>10</v>
      </c>
      <c r="V21" s="65">
        <v>20</v>
      </c>
      <c r="W21" s="61">
        <v>30</v>
      </c>
      <c r="X21" s="73">
        <v>40</v>
      </c>
      <c r="Y21" s="65">
        <v>50</v>
      </c>
      <c r="Z21" s="65">
        <v>75</v>
      </c>
      <c r="AA21" s="65">
        <v>100</v>
      </c>
      <c r="AC21" s="65" t="s">
        <v>66</v>
      </c>
      <c r="AD21" s="65">
        <v>20</v>
      </c>
      <c r="AE21" s="61">
        <v>30</v>
      </c>
      <c r="AF21" s="73">
        <v>40</v>
      </c>
      <c r="AG21" s="65">
        <v>50</v>
      </c>
      <c r="AH21" s="65">
        <v>75</v>
      </c>
      <c r="AI21" s="65">
        <v>100</v>
      </c>
    </row>
    <row r="22" spans="1:37" x14ac:dyDescent="0.25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  <c r="I22" s="77" t="s">
        <v>85</v>
      </c>
      <c r="J22" t="s">
        <v>172</v>
      </c>
      <c r="K22" t="s">
        <v>172</v>
      </c>
      <c r="L22" s="33"/>
      <c r="M22" s="50">
        <v>3.0637534254018849E-2</v>
      </c>
      <c r="N22" s="32"/>
      <c r="O22" s="50">
        <v>1.2946342918259546E-2</v>
      </c>
      <c r="P22" s="21">
        <v>1.9994128547158037E-3</v>
      </c>
      <c r="Q22" s="25">
        <v>1.8737887100546075E-3</v>
      </c>
      <c r="S22" s="96" t="s">
        <v>85</v>
      </c>
      <c r="T22" t="s">
        <v>172</v>
      </c>
      <c r="U22" t="s">
        <v>172</v>
      </c>
      <c r="V22" s="33">
        <f>V3</f>
        <v>0</v>
      </c>
      <c r="W22" s="50">
        <f>Z3</f>
        <v>9.9699000205488886E-2</v>
      </c>
      <c r="X22" s="32">
        <f>AD3</f>
        <v>0</v>
      </c>
      <c r="Y22" s="50">
        <f>AH3</f>
        <v>4.2846792135832187E-2</v>
      </c>
      <c r="Z22" s="50">
        <f>AL3</f>
        <v>4.3962392939158471E-3</v>
      </c>
      <c r="AA22" s="67">
        <f>AP3</f>
        <v>5.3798233398483428E-3</v>
      </c>
      <c r="AC22" s="96" t="s">
        <v>85</v>
      </c>
      <c r="AD22" s="93"/>
      <c r="AE22" s="97">
        <f>X3</f>
        <v>2.2971474848641273</v>
      </c>
      <c r="AF22" s="97"/>
      <c r="AG22" s="97">
        <f>AF3</f>
        <v>4.0265464218907754</v>
      </c>
      <c r="AH22" s="97">
        <f>AJ3</f>
        <v>6.1771315844575421</v>
      </c>
      <c r="AI22" s="98">
        <f>AN3</f>
        <v>9.152299398574554</v>
      </c>
    </row>
    <row r="23" spans="1:37" x14ac:dyDescent="0.25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  <c r="I23" s="91" t="s">
        <v>36</v>
      </c>
      <c r="J23" s="80">
        <v>4.6754702323173351E-2</v>
      </c>
      <c r="K23" s="175">
        <v>1.6500099110800797E-3</v>
      </c>
      <c r="L23" s="84">
        <v>8.5667668351096279E-4</v>
      </c>
      <c r="M23" s="55">
        <v>9.4480227414658392E-4</v>
      </c>
      <c r="N23" s="85">
        <v>6.0480093642154746E-4</v>
      </c>
      <c r="O23" s="55">
        <v>6.1044903107726793E-4</v>
      </c>
      <c r="P23" s="69">
        <v>9.0771391922615059E-4</v>
      </c>
      <c r="Q23" s="24">
        <v>5.3920651388314727E-4</v>
      </c>
      <c r="S23" s="60" t="s">
        <v>36</v>
      </c>
      <c r="T23" s="80"/>
      <c r="U23" s="175"/>
      <c r="V23" s="84">
        <f>V4</f>
        <v>3.4944918866642644E-4</v>
      </c>
      <c r="W23" s="55">
        <f>Z4</f>
        <v>6.0121606870400354E-4</v>
      </c>
      <c r="X23" s="85">
        <f>AD4</f>
        <v>2.2564967775666564E-4</v>
      </c>
      <c r="Y23" s="55">
        <f>AH4</f>
        <v>3.2581148646597212E-4</v>
      </c>
      <c r="Z23" s="55">
        <f>AL4</f>
        <v>1.9648041266645349E-3</v>
      </c>
      <c r="AA23" s="88">
        <f>AP4</f>
        <v>3.6258165586535845E-4</v>
      </c>
      <c r="AC23" s="60" t="s">
        <v>36</v>
      </c>
      <c r="AD23" s="93">
        <f>T4</f>
        <v>1.3808260518431659</v>
      </c>
      <c r="AE23" s="97">
        <f>X4</f>
        <v>1.9146711685260129</v>
      </c>
      <c r="AF23" s="97">
        <f>AB4</f>
        <v>2.5417499864445787</v>
      </c>
      <c r="AG23" s="97">
        <f>AF4</f>
        <v>2.9686816143843746</v>
      </c>
      <c r="AH23" s="97">
        <f>AJ4</f>
        <v>3.9152224630117276</v>
      </c>
      <c r="AI23" s="98">
        <f>AN4</f>
        <v>6.7045363062052399</v>
      </c>
    </row>
    <row r="24" spans="1:37" x14ac:dyDescent="0.25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  <c r="I24" s="77" t="s">
        <v>86</v>
      </c>
      <c r="J24" s="192">
        <v>9.9422722449383744E-2</v>
      </c>
      <c r="K24" s="187">
        <v>1.8834911471506382E-2</v>
      </c>
      <c r="L24" s="81">
        <v>3.7965908612129927E-3</v>
      </c>
      <c r="M24" s="50">
        <v>5.3672756771427164E-3</v>
      </c>
      <c r="N24" s="87">
        <v>7.1193674886771278E-4</v>
      </c>
      <c r="O24" s="66">
        <v>2.1779507279804629E-3</v>
      </c>
      <c r="P24" s="66">
        <v>6.4219025580385522E-3</v>
      </c>
      <c r="Q24" s="67">
        <v>6.1214989102953573E-4</v>
      </c>
      <c r="S24" s="74" t="s">
        <v>86</v>
      </c>
      <c r="T24" s="192"/>
      <c r="U24" s="187"/>
      <c r="V24" s="81">
        <f>V5</f>
        <v>1.833697568032246E-2</v>
      </c>
      <c r="W24" s="50">
        <f>Z5</f>
        <v>3.0846288992006372E-2</v>
      </c>
      <c r="X24" s="80">
        <f>AD5</f>
        <v>2.8040200083282672E-4</v>
      </c>
      <c r="Y24" s="50">
        <f>AH5</f>
        <v>9.5817494854836E-3</v>
      </c>
      <c r="Z24" s="50">
        <f>AL5</f>
        <v>3.1909504428447616E-2</v>
      </c>
      <c r="AA24" s="67">
        <f>AP5</f>
        <v>7.1619961553775894E-4</v>
      </c>
      <c r="AC24" s="74" t="s">
        <v>86</v>
      </c>
      <c r="AD24" s="93">
        <f>T5</f>
        <v>1.3973560613287812</v>
      </c>
      <c r="AE24" s="97">
        <f>X5</f>
        <v>1.7361096785717534</v>
      </c>
      <c r="AF24" s="97">
        <f>AB5</f>
        <v>2.4741769304222525</v>
      </c>
      <c r="AG24" s="97">
        <f>AF5</f>
        <v>2.9414315363208323</v>
      </c>
      <c r="AH24" s="97">
        <f>AJ5</f>
        <v>4.6397377501712782</v>
      </c>
      <c r="AI24" s="98">
        <f>AN5</f>
        <v>6.6425910523103218</v>
      </c>
    </row>
    <row r="25" spans="1:37" x14ac:dyDescent="0.25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  <c r="I25" s="32" t="s">
        <v>156</v>
      </c>
      <c r="J25" s="80">
        <v>7.457365231906421E-2</v>
      </c>
      <c r="K25" s="175">
        <v>7.5138435605730646E-3</v>
      </c>
      <c r="L25" s="175">
        <v>3.9119321199598787E-3</v>
      </c>
      <c r="M25" s="175">
        <v>1.0270412293561502E-3</v>
      </c>
      <c r="N25" s="175">
        <v>6.7632402096519948E-4</v>
      </c>
      <c r="O25" s="175">
        <v>6.5528918424153217E-4</v>
      </c>
      <c r="P25" s="175">
        <v>5.0807330651941114E-4</v>
      </c>
      <c r="Q25" s="49">
        <v>4.1332261535864017E-4</v>
      </c>
    </row>
    <row r="26" spans="1:37" x14ac:dyDescent="0.25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  <c r="I26" s="16" t="s">
        <v>87</v>
      </c>
      <c r="J26" t="s">
        <v>172</v>
      </c>
      <c r="K26" t="s">
        <v>172</v>
      </c>
      <c r="L26" s="81">
        <v>1.0615147888803126E-3</v>
      </c>
      <c r="M26" s="50">
        <v>7.3915790560598544E-4</v>
      </c>
      <c r="N26" s="80">
        <v>6.1132980030005623E-4</v>
      </c>
      <c r="O26" s="50">
        <v>6.3140260721857076E-4</v>
      </c>
      <c r="P26" s="21">
        <v>5.0895493454157427E-4</v>
      </c>
      <c r="Q26" s="25">
        <v>5.0099815032387217E-4</v>
      </c>
      <c r="S26" s="3" t="s">
        <v>87</v>
      </c>
      <c r="T26" t="s">
        <v>172</v>
      </c>
      <c r="U26" t="s">
        <v>172</v>
      </c>
      <c r="V26" s="81">
        <f t="shared" ref="V26:V31" si="0">V7</f>
        <v>5.5855365242634932E-4</v>
      </c>
      <c r="W26" s="50">
        <f t="shared" ref="W26:W31" si="1">Z7</f>
        <v>3.8437323687769322E-4</v>
      </c>
      <c r="X26" s="80">
        <f t="shared" ref="X26:X31" si="2">AD7</f>
        <v>2.883531750607583E-4</v>
      </c>
      <c r="Y26" s="50">
        <f t="shared" ref="Y26:Y31" si="3">AH7</f>
        <v>2.9817532042598763E-4</v>
      </c>
      <c r="Z26" s="50">
        <f t="shared" ref="Z26:Z31" si="4">AL7</f>
        <v>2.6598058858238658E-4</v>
      </c>
      <c r="AA26" s="67">
        <f>AP7</f>
        <v>2.5320979745982648E-4</v>
      </c>
      <c r="AC26" s="3" t="s">
        <v>87</v>
      </c>
      <c r="AD26" s="93">
        <f t="shared" ref="AD26:AD31" si="5">T7</f>
        <v>1.4378951426982873</v>
      </c>
      <c r="AE26" s="97">
        <f t="shared" ref="AE26:AE31" si="6">X7</f>
        <v>1.8557835976812569</v>
      </c>
      <c r="AF26" s="97">
        <f t="shared" ref="AF26:AF31" si="7">AB7</f>
        <v>2.5618921435885951</v>
      </c>
      <c r="AG26" s="97">
        <f t="shared" ref="AG26:AG31" si="8">AF7</f>
        <v>2.9776430849777227</v>
      </c>
      <c r="AH26" s="97">
        <f t="shared" ref="AH26:AH31" si="9">AJ7</f>
        <v>3.9542854868637041</v>
      </c>
      <c r="AI26" s="98">
        <f>AN7</f>
        <v>6.7834730540950963</v>
      </c>
    </row>
    <row r="27" spans="1:37" x14ac:dyDescent="0.25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  <c r="I27" s="77" t="s">
        <v>88</v>
      </c>
      <c r="J27" t="s">
        <v>179</v>
      </c>
      <c r="K27" t="s">
        <v>178</v>
      </c>
      <c r="L27" s="81">
        <v>1.1778839428150025E-3</v>
      </c>
      <c r="M27" s="50">
        <v>8.7540114042080686E-4</v>
      </c>
      <c r="N27" s="80">
        <v>7.2517764569016716E-4</v>
      </c>
      <c r="O27" s="50">
        <v>7.1870612301729855E-4</v>
      </c>
      <c r="P27" s="21">
        <v>5.536225367783552E-4</v>
      </c>
      <c r="Q27" s="68">
        <v>4.7515672608850894E-4</v>
      </c>
      <c r="S27" s="74" t="s">
        <v>88</v>
      </c>
      <c r="U27"/>
      <c r="V27" s="81">
        <f t="shared" si="0"/>
        <v>6.7391152714480547E-4</v>
      </c>
      <c r="W27" s="50">
        <f t="shared" si="1"/>
        <v>4.8082574784065533E-4</v>
      </c>
      <c r="X27" s="80">
        <f t="shared" si="2"/>
        <v>3.5441316396503186E-4</v>
      </c>
      <c r="Y27" s="50">
        <f t="shared" si="3"/>
        <v>4.180268622669577E-4</v>
      </c>
      <c r="Z27" s="50">
        <f t="shared" si="4"/>
        <v>2.4928907295266711E-4</v>
      </c>
      <c r="AA27" s="67">
        <v>2.1236685518637752E-4</v>
      </c>
      <c r="AC27" s="74" t="s">
        <v>88</v>
      </c>
      <c r="AD27" s="93">
        <f t="shared" si="5"/>
        <v>1.3949320301506249</v>
      </c>
      <c r="AE27" s="97">
        <f t="shared" si="6"/>
        <v>1.7305957910378766</v>
      </c>
      <c r="AF27" s="97">
        <f t="shared" si="7"/>
        <v>2.4626499674465911</v>
      </c>
      <c r="AG27" s="97">
        <f t="shared" si="8"/>
        <v>3.0989970913118676</v>
      </c>
      <c r="AH27" s="97">
        <f t="shared" si="9"/>
        <v>4.6597008262938742</v>
      </c>
      <c r="AI27" s="76">
        <v>6.2882083724750286</v>
      </c>
    </row>
    <row r="28" spans="1:37" x14ac:dyDescent="0.25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  <c r="I28" s="16" t="s">
        <v>89</v>
      </c>
      <c r="J28" t="s">
        <v>179</v>
      </c>
      <c r="K28" t="s">
        <v>179</v>
      </c>
      <c r="L28" s="81">
        <v>1.0731943763652566E-3</v>
      </c>
      <c r="M28" s="50">
        <v>8.7625435231766596E-4</v>
      </c>
      <c r="N28" s="80">
        <v>7.7163229061607283E-4</v>
      </c>
      <c r="O28" s="50">
        <v>6.559738775014784E-4</v>
      </c>
      <c r="P28" s="21">
        <v>5.4824290681767629E-4</v>
      </c>
      <c r="Q28" s="25">
        <v>4.4609210393863036E-4</v>
      </c>
      <c r="S28" s="3" t="s">
        <v>89</v>
      </c>
      <c r="U28"/>
      <c r="V28" s="81">
        <f t="shared" si="0"/>
        <v>5.7262251212841179E-4</v>
      </c>
      <c r="W28" s="50">
        <f t="shared" si="1"/>
        <v>4.0211255650059684E-4</v>
      </c>
      <c r="X28" s="80">
        <f t="shared" si="2"/>
        <v>3.2171310306231617E-4</v>
      </c>
      <c r="Y28" s="50">
        <f t="shared" si="3"/>
        <v>2.5934649991930428E-4</v>
      </c>
      <c r="Z28" s="50">
        <f t="shared" si="4"/>
        <v>2.5145479758371069E-4</v>
      </c>
      <c r="AA28" s="67">
        <f>AP9</f>
        <v>2.048560416308142E-4</v>
      </c>
      <c r="AC28" s="3" t="s">
        <v>89</v>
      </c>
      <c r="AD28" s="93">
        <f t="shared" si="5"/>
        <v>1.4213340445677434</v>
      </c>
      <c r="AE28" s="97">
        <f t="shared" si="6"/>
        <v>1.8354585749997028</v>
      </c>
      <c r="AF28" s="97">
        <f t="shared" si="7"/>
        <v>2.5757113433745169</v>
      </c>
      <c r="AG28" s="97">
        <f t="shared" si="8"/>
        <v>2.9954026727795462</v>
      </c>
      <c r="AH28" s="97">
        <f t="shared" si="9"/>
        <v>4.7500841793192619</v>
      </c>
      <c r="AI28" s="98">
        <f>AN9</f>
        <v>6.8082700717607985</v>
      </c>
    </row>
    <row r="29" spans="1:37" x14ac:dyDescent="0.25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  <c r="I29" s="78" t="s">
        <v>97</v>
      </c>
      <c r="J29" s="80">
        <v>8.5393700156740499E-2</v>
      </c>
      <c r="K29" s="175">
        <v>2.0322745922423729E-3</v>
      </c>
      <c r="L29" s="81">
        <v>1.1887469954588049E-3</v>
      </c>
      <c r="M29" s="50">
        <v>9.3585580976518067E-4</v>
      </c>
      <c r="N29" s="75">
        <v>9.8608826481326852E-4</v>
      </c>
      <c r="O29" s="66">
        <v>7.1214832318866226E-4</v>
      </c>
      <c r="P29" s="66">
        <v>8.5970391777880799E-4</v>
      </c>
      <c r="Q29" s="25">
        <v>5.4393194117414089E-4</v>
      </c>
      <c r="S29" s="74" t="s">
        <v>97</v>
      </c>
      <c r="T29" s="80"/>
      <c r="U29" s="175"/>
      <c r="V29" s="81">
        <f t="shared" si="0"/>
        <v>4.1010148933989088E-4</v>
      </c>
      <c r="W29" s="92">
        <f t="shared" si="1"/>
        <v>2.924340164122863E-4</v>
      </c>
      <c r="X29" s="92">
        <f t="shared" si="2"/>
        <v>3.5254146032327017E-4</v>
      </c>
      <c r="Y29" s="92">
        <f t="shared" si="3"/>
        <v>2.0708757795324687E-4</v>
      </c>
      <c r="Z29" s="50">
        <f t="shared" si="4"/>
        <v>1.4495988867764629E-3</v>
      </c>
      <c r="AA29" s="67">
        <f>AP10</f>
        <v>1.3070070314676611E-4</v>
      </c>
      <c r="AC29" s="90" t="s">
        <v>97</v>
      </c>
      <c r="AD29" s="93">
        <f t="shared" si="5"/>
        <v>1.4791991026971067</v>
      </c>
      <c r="AE29" s="97">
        <f t="shared" si="6"/>
        <v>2.2028938121252586</v>
      </c>
      <c r="AF29" s="97">
        <f t="shared" si="7"/>
        <v>2.895159737846579</v>
      </c>
      <c r="AG29" s="97">
        <f t="shared" si="8"/>
        <v>3.624329849142486</v>
      </c>
      <c r="AH29" s="97">
        <f t="shared" si="9"/>
        <v>5.483522711915426</v>
      </c>
      <c r="AI29" s="98">
        <f>AN10</f>
        <v>8.9498643226702921</v>
      </c>
    </row>
    <row r="30" spans="1:37" x14ac:dyDescent="0.25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  <c r="I30" s="54" t="s">
        <v>98</v>
      </c>
      <c r="J30" s="192">
        <v>1.9248258891586548E-2</v>
      </c>
      <c r="K30" s="187">
        <v>1.0909942747783508E-3</v>
      </c>
      <c r="L30" s="82">
        <v>6.5585048283764132E-4</v>
      </c>
      <c r="M30" s="51">
        <v>5.8027702483174281E-4</v>
      </c>
      <c r="N30" s="83">
        <v>4.6774181848728709E-4</v>
      </c>
      <c r="O30" s="21">
        <v>4.5463796640383606E-4</v>
      </c>
      <c r="P30" s="2">
        <v>3.5238005082323935E-4</v>
      </c>
      <c r="Q30" s="26">
        <v>3.1458273583690084E-4</v>
      </c>
      <c r="R30" s="2"/>
      <c r="S30" s="33" t="s">
        <v>98</v>
      </c>
      <c r="T30" s="192"/>
      <c r="U30" s="187"/>
      <c r="V30" s="81">
        <f t="shared" si="0"/>
        <v>2.4311694506121251E-4</v>
      </c>
      <c r="W30" s="92">
        <f t="shared" si="1"/>
        <v>1.7983474244238117E-4</v>
      </c>
      <c r="X30" s="80">
        <f t="shared" si="2"/>
        <v>1.5851590509252848E-4</v>
      </c>
      <c r="Y30" s="92">
        <f t="shared" si="3"/>
        <v>1.8397929008717449E-4</v>
      </c>
      <c r="Z30" s="50">
        <f t="shared" si="4"/>
        <v>9.3091584430161214E-5</v>
      </c>
      <c r="AA30" s="95">
        <f>AP11</f>
        <v>1.0966262329428924E-4</v>
      </c>
      <c r="AC30" s="35" t="s">
        <v>98</v>
      </c>
      <c r="AD30" s="93">
        <f t="shared" si="5"/>
        <v>1.4189695434398113</v>
      </c>
      <c r="AE30" s="97">
        <f t="shared" si="6"/>
        <v>2.0143206916093819</v>
      </c>
      <c r="AF30" s="97">
        <f t="shared" si="7"/>
        <v>2.7361393171230874</v>
      </c>
      <c r="AG30" s="97">
        <f t="shared" si="8"/>
        <v>3.5584130690521509</v>
      </c>
      <c r="AH30" s="97">
        <f t="shared" si="9"/>
        <v>5.4465285015039804</v>
      </c>
      <c r="AI30" s="98">
        <f>AN11</f>
        <v>7.6351215843041622</v>
      </c>
    </row>
    <row r="31" spans="1:37" x14ac:dyDescent="0.25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  <c r="I31" s="94" t="s">
        <v>103</v>
      </c>
      <c r="J31" t="s">
        <v>172</v>
      </c>
      <c r="K31" t="s">
        <v>172</v>
      </c>
      <c r="L31" s="2">
        <f>U12</f>
        <v>8.9725304090880345E-4</v>
      </c>
      <c r="M31" s="2">
        <f>Y12</f>
        <v>8.3917350825916687E-4</v>
      </c>
      <c r="N31" s="2">
        <f>AC12</f>
        <v>6.3159224594648068E-4</v>
      </c>
      <c r="O31" s="2">
        <f>AG12</f>
        <v>5.4985433734484586E-4</v>
      </c>
      <c r="P31" s="2">
        <f>AK12</f>
        <v>4.9661231459146302E-4</v>
      </c>
      <c r="Q31" s="2">
        <f>AO12</f>
        <v>4.8362649807386272E-4</v>
      </c>
      <c r="R31" s="2"/>
      <c r="S31" s="94" t="s">
        <v>103</v>
      </c>
      <c r="T31" t="s">
        <v>172</v>
      </c>
      <c r="U31" t="s">
        <v>172</v>
      </c>
      <c r="V31" s="94">
        <f t="shared" si="0"/>
        <v>3.4563322242221555E-4</v>
      </c>
      <c r="W31" s="51">
        <f t="shared" si="1"/>
        <v>3.5328863594137025E-4</v>
      </c>
      <c r="X31" s="22">
        <f t="shared" si="2"/>
        <v>2.0991569462949945E-4</v>
      </c>
      <c r="Y31" s="22">
        <f t="shared" si="3"/>
        <v>1.8594935223250245E-4</v>
      </c>
      <c r="Z31" s="51">
        <f t="shared" si="4"/>
        <v>1.8310649230282391E-4</v>
      </c>
      <c r="AA31" s="89">
        <f>AP12</f>
        <v>2.2607741826055321E-4</v>
      </c>
      <c r="AC31" s="2" t="s">
        <v>103</v>
      </c>
      <c r="AD31" s="93">
        <f t="shared" si="5"/>
        <v>1.4164705072402946</v>
      </c>
      <c r="AE31" s="97">
        <f t="shared" si="6"/>
        <v>1.9371465581655494</v>
      </c>
      <c r="AF31" s="97">
        <f t="shared" si="7"/>
        <v>2.4763609102858433</v>
      </c>
      <c r="AG31" s="97">
        <f t="shared" si="8"/>
        <v>3.0694949385020345</v>
      </c>
      <c r="AH31" s="97">
        <f t="shared" si="9"/>
        <v>4.7965874379780438</v>
      </c>
      <c r="AI31" s="98">
        <f>AN12</f>
        <v>6.9676561199558948</v>
      </c>
    </row>
    <row r="32" spans="1:37" x14ac:dyDescent="0.25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  <c r="K32" s="2"/>
      <c r="L32" s="2"/>
      <c r="O32" s="2"/>
      <c r="P32" s="2"/>
    </row>
    <row r="33" spans="1:26" x14ac:dyDescent="0.25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  <c r="K33" s="2"/>
      <c r="L33" s="2"/>
      <c r="O33" s="2"/>
      <c r="P33" s="2"/>
    </row>
    <row r="34" spans="1:26" x14ac:dyDescent="0.25">
      <c r="K34" s="2"/>
      <c r="L34" s="2"/>
      <c r="O34" s="2"/>
      <c r="P34" s="2"/>
    </row>
    <row r="35" spans="1:26" x14ac:dyDescent="0.25">
      <c r="K35" s="2"/>
      <c r="L35" s="2"/>
      <c r="O35" s="2"/>
      <c r="P35" s="2"/>
    </row>
    <row r="36" spans="1:26" x14ac:dyDescent="0.25">
      <c r="K36" s="2"/>
      <c r="L36" s="2"/>
      <c r="O36" s="2"/>
      <c r="P36" s="2"/>
    </row>
    <row r="38" spans="1:26" x14ac:dyDescent="0.25">
      <c r="A38" s="1" t="s">
        <v>65</v>
      </c>
    </row>
    <row r="39" spans="1:26" x14ac:dyDescent="0.25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26" x14ac:dyDescent="0.25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26" x14ac:dyDescent="0.25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26" x14ac:dyDescent="0.25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26" x14ac:dyDescent="0.25">
      <c r="C45">
        <v>40</v>
      </c>
      <c r="D45" s="27">
        <v>2.4606694348620044</v>
      </c>
      <c r="E45" s="86">
        <v>7.8602587258910154E-4</v>
      </c>
      <c r="F45" s="72">
        <v>4.3291963926304087E-4</v>
      </c>
    </row>
    <row r="46" spans="1:26" x14ac:dyDescent="0.25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26" x14ac:dyDescent="0.25">
      <c r="D47" s="27">
        <f>((4*D45)+(5*D46))/9</f>
        <v>2.4681735990621423</v>
      </c>
      <c r="E47" s="2">
        <f t="shared" ref="E47:F47" si="10">((4*E45)+(5*E46))/9</f>
        <v>7.4486524829944117E-4</v>
      </c>
      <c r="F47" s="2">
        <f t="shared" si="10"/>
        <v>3.4818761791292191E-4</v>
      </c>
      <c r="K47" t="s">
        <v>105</v>
      </c>
    </row>
    <row r="48" spans="1:26" x14ac:dyDescent="0.25">
      <c r="S48" t="s">
        <v>106</v>
      </c>
      <c r="Z48" t="s">
        <v>107</v>
      </c>
    </row>
    <row r="51" spans="3:24" x14ac:dyDescent="0.25">
      <c r="C51" s="86"/>
      <c r="D51"/>
    </row>
    <row r="52" spans="3:24" x14ac:dyDescent="0.25">
      <c r="I52" s="1" t="s">
        <v>137</v>
      </c>
      <c r="O52" s="33"/>
    </row>
    <row r="53" spans="3:24" x14ac:dyDescent="0.25">
      <c r="I53" s="65" t="s">
        <v>66</v>
      </c>
      <c r="J53" s="73" t="s">
        <v>175</v>
      </c>
      <c r="K53" s="73" t="s">
        <v>176</v>
      </c>
      <c r="L53" s="73" t="s">
        <v>177</v>
      </c>
      <c r="M53" s="73" t="s">
        <v>135</v>
      </c>
      <c r="N53" s="73" t="s">
        <v>136</v>
      </c>
      <c r="O53" s="161"/>
    </row>
    <row r="54" spans="3:24" x14ac:dyDescent="0.25">
      <c r="I54" s="65">
        <v>100</v>
      </c>
      <c r="J54" s="103">
        <v>0.57946452277092519</v>
      </c>
      <c r="K54" s="103">
        <v>0.48408772301219172</v>
      </c>
      <c r="L54" s="21">
        <v>3.0454865386517087E-2</v>
      </c>
      <c r="M54" s="21">
        <v>0.12140703190714888</v>
      </c>
      <c r="N54" s="25">
        <v>1.6801775747254621E-2</v>
      </c>
      <c r="O54" s="161"/>
    </row>
    <row r="55" spans="3:24" x14ac:dyDescent="0.25">
      <c r="I55" s="65">
        <v>50</v>
      </c>
      <c r="J55" s="103">
        <v>0.57946452277092519</v>
      </c>
      <c r="K55" s="103">
        <v>0.48408772301219172</v>
      </c>
      <c r="L55" s="103">
        <v>3.2480780784554145E-2</v>
      </c>
      <c r="M55" s="103">
        <v>0.14085323627685567</v>
      </c>
      <c r="N55" s="115">
        <v>2.4624703941940267E-2</v>
      </c>
      <c r="O55" s="161"/>
    </row>
    <row r="56" spans="3:24" x14ac:dyDescent="0.25">
      <c r="I56" s="65">
        <v>30</v>
      </c>
      <c r="J56" s="103">
        <v>0.57946452277092519</v>
      </c>
      <c r="K56" s="103">
        <v>0.48408772301219172</v>
      </c>
      <c r="L56" s="103">
        <v>6.24067838171685E-2</v>
      </c>
      <c r="M56" s="103">
        <v>0.13898796467495506</v>
      </c>
      <c r="N56" s="115">
        <v>4.0359849790859617E-2</v>
      </c>
    </row>
    <row r="57" spans="3:24" x14ac:dyDescent="0.25">
      <c r="I57" s="65">
        <v>20</v>
      </c>
      <c r="J57" s="112">
        <v>0.57946452277092519</v>
      </c>
      <c r="K57" s="112">
        <v>0.48408772301219172</v>
      </c>
      <c r="L57" s="112">
        <v>5.4718774878406415E-2</v>
      </c>
      <c r="M57" s="112">
        <v>0.23959612147840526</v>
      </c>
      <c r="N57" s="118">
        <v>3.1995831209393658E-2</v>
      </c>
    </row>
    <row r="58" spans="3:24" x14ac:dyDescent="0.25">
      <c r="I58" s="212">
        <v>0</v>
      </c>
      <c r="J58" s="112">
        <v>0.57946452277092519</v>
      </c>
      <c r="K58" s="112">
        <v>0.48408772301219172</v>
      </c>
    </row>
    <row r="59" spans="3:24" x14ac:dyDescent="0.25">
      <c r="I59" s="1" t="s">
        <v>138</v>
      </c>
    </row>
    <row r="60" spans="3:24" x14ac:dyDescent="0.25">
      <c r="I60" s="65" t="s">
        <v>66</v>
      </c>
      <c r="J60" s="73" t="s">
        <v>141</v>
      </c>
      <c r="K60" s="73" t="s">
        <v>142</v>
      </c>
      <c r="L60" s="73" t="s">
        <v>86</v>
      </c>
      <c r="M60" s="73" t="s">
        <v>135</v>
      </c>
      <c r="N60" s="73" t="s">
        <v>136</v>
      </c>
      <c r="R60" s="162"/>
      <c r="S60" s="162"/>
      <c r="T60" s="162"/>
      <c r="U60" s="162"/>
      <c r="V60" s="162"/>
      <c r="W60" s="162"/>
      <c r="X60" s="162"/>
    </row>
    <row r="61" spans="3:24" x14ac:dyDescent="0.25">
      <c r="I61" s="65">
        <v>100</v>
      </c>
      <c r="J61" s="103">
        <v>0.54658160231153974</v>
      </c>
      <c r="K61" s="103">
        <v>0.31389074440629061</v>
      </c>
      <c r="L61" s="21">
        <v>0.54393745005852256</v>
      </c>
      <c r="M61" s="21">
        <v>0.61100328158437056</v>
      </c>
      <c r="N61" s="25">
        <v>0.34783726962650963</v>
      </c>
      <c r="R61" s="162"/>
      <c r="S61" s="162"/>
      <c r="T61" s="162"/>
      <c r="U61" s="162"/>
      <c r="V61" s="162"/>
      <c r="W61" s="162"/>
      <c r="X61" s="162"/>
    </row>
    <row r="62" spans="3:24" x14ac:dyDescent="0.25">
      <c r="I62" s="65">
        <v>50</v>
      </c>
      <c r="J62" s="103">
        <v>0.54658160231153974</v>
      </c>
      <c r="K62" s="103">
        <v>0.31389074440629061</v>
      </c>
      <c r="L62" s="103">
        <v>0.49392920310718313</v>
      </c>
      <c r="M62" s="103">
        <v>0.5837894570112715</v>
      </c>
      <c r="N62" s="115">
        <v>0.37844115589576416</v>
      </c>
      <c r="R62" s="162"/>
      <c r="S62" s="162"/>
      <c r="T62" s="162"/>
      <c r="U62" s="162"/>
      <c r="V62" s="162"/>
      <c r="W62" s="162"/>
      <c r="X62" s="162"/>
    </row>
    <row r="63" spans="3:24" x14ac:dyDescent="0.25">
      <c r="I63" s="65">
        <v>30</v>
      </c>
      <c r="J63" s="103">
        <v>0.54658160231153974</v>
      </c>
      <c r="K63" s="103">
        <v>0.31389074440629061</v>
      </c>
      <c r="L63" s="103">
        <v>0.50236024974149485</v>
      </c>
      <c r="M63" s="103">
        <v>0.51885148642105139</v>
      </c>
      <c r="N63" s="115">
        <v>0.40236635358566486</v>
      </c>
      <c r="R63" s="162"/>
      <c r="S63" s="162"/>
      <c r="T63" s="162"/>
      <c r="U63" s="162"/>
      <c r="V63" s="162"/>
      <c r="W63" s="162"/>
      <c r="X63" s="162"/>
    </row>
    <row r="64" spans="3:24" x14ac:dyDescent="0.25">
      <c r="I64" s="65">
        <v>20</v>
      </c>
      <c r="J64" s="112">
        <v>0.54658160231153974</v>
      </c>
      <c r="K64" s="112">
        <v>0.31389074440629061</v>
      </c>
      <c r="L64" s="112">
        <v>0.50752237985766269</v>
      </c>
      <c r="M64" s="112">
        <v>0.5116822645753315</v>
      </c>
      <c r="N64" s="118">
        <v>0.31814640356106449</v>
      </c>
      <c r="R64" s="162"/>
      <c r="S64" s="162"/>
      <c r="T64" s="162"/>
      <c r="U64" s="162"/>
      <c r="V64" s="162"/>
      <c r="W64" s="162"/>
      <c r="X64" s="162"/>
    </row>
    <row r="65" spans="9:24" x14ac:dyDescent="0.25">
      <c r="I65" s="212">
        <v>0</v>
      </c>
      <c r="J65" s="112">
        <v>0.54658160231153974</v>
      </c>
      <c r="K65" s="112">
        <v>0.31389074440629061</v>
      </c>
      <c r="R65" s="162"/>
      <c r="S65" s="162"/>
      <c r="T65" s="162"/>
      <c r="U65" s="162"/>
      <c r="V65" s="162"/>
      <c r="W65" s="162"/>
      <c r="X65" s="162"/>
    </row>
    <row r="66" spans="9:24" x14ac:dyDescent="0.25">
      <c r="R66" s="162"/>
      <c r="S66" s="162"/>
      <c r="T66" s="162"/>
      <c r="U66" s="162"/>
      <c r="V66" s="162"/>
      <c r="W66" s="162"/>
      <c r="X66" s="162"/>
    </row>
    <row r="67" spans="9:24" x14ac:dyDescent="0.25">
      <c r="I67" s="1" t="s">
        <v>139</v>
      </c>
      <c r="R67" s="162"/>
      <c r="S67" s="162"/>
      <c r="T67" s="162"/>
      <c r="U67" s="162"/>
      <c r="V67" s="162"/>
      <c r="W67" s="162"/>
      <c r="X67" s="162"/>
    </row>
    <row r="68" spans="9:24" x14ac:dyDescent="0.25">
      <c r="I68" s="65" t="s">
        <v>66</v>
      </c>
      <c r="J68" s="73" t="s">
        <v>141</v>
      </c>
      <c r="K68" s="73" t="s">
        <v>142</v>
      </c>
      <c r="L68" s="73" t="s">
        <v>86</v>
      </c>
      <c r="M68" s="73" t="s">
        <v>135</v>
      </c>
      <c r="N68" s="73" t="s">
        <v>136</v>
      </c>
      <c r="R68" s="162"/>
      <c r="S68" s="162"/>
      <c r="T68" s="162"/>
      <c r="U68" s="162"/>
      <c r="V68" s="162"/>
      <c r="W68" s="162"/>
      <c r="X68" s="162"/>
    </row>
    <row r="69" spans="9:24" x14ac:dyDescent="0.25">
      <c r="I69" s="65">
        <v>100</v>
      </c>
      <c r="J69" s="103">
        <v>0.21828830851310635</v>
      </c>
      <c r="K69" s="103">
        <v>6.4445817670709366E-2</v>
      </c>
      <c r="L69" s="21">
        <v>2.7818661405214764E-3</v>
      </c>
      <c r="M69" s="21">
        <v>3.3742181600712436E-3</v>
      </c>
      <c r="N69" s="25">
        <v>1.5890306105760753E-3</v>
      </c>
      <c r="R69" s="162"/>
      <c r="S69" s="162"/>
      <c r="T69" s="162"/>
      <c r="U69" s="162"/>
      <c r="V69" s="162"/>
      <c r="W69" s="162"/>
      <c r="X69" s="162"/>
    </row>
    <row r="70" spans="9:24" x14ac:dyDescent="0.25">
      <c r="I70" s="65">
        <v>50</v>
      </c>
      <c r="J70" s="103">
        <v>0.21828830851310635</v>
      </c>
      <c r="K70" s="103">
        <v>6.4445817670709366E-2</v>
      </c>
      <c r="L70" s="103">
        <v>3.6762547806036419E-3</v>
      </c>
      <c r="M70" s="103">
        <v>1.0315933438780397E-2</v>
      </c>
      <c r="N70" s="115">
        <v>2.0287287070419576E-3</v>
      </c>
      <c r="R70" s="162"/>
      <c r="S70" s="162"/>
      <c r="T70" s="162"/>
      <c r="U70" s="162"/>
      <c r="V70" s="162"/>
      <c r="W70" s="162"/>
      <c r="X70" s="162"/>
    </row>
    <row r="71" spans="9:24" x14ac:dyDescent="0.25">
      <c r="I71" s="65">
        <v>30</v>
      </c>
      <c r="J71" s="103">
        <v>0.21828830851310635</v>
      </c>
      <c r="K71" s="103">
        <v>6.4445817670709366E-2</v>
      </c>
      <c r="L71" s="103">
        <v>8.0063562716408705E-3</v>
      </c>
      <c r="M71" s="103">
        <v>1.5238484658410942E-2</v>
      </c>
      <c r="N71" s="115">
        <v>2.486044124539781E-3</v>
      </c>
      <c r="R71" s="162"/>
      <c r="S71" s="162"/>
      <c r="T71" s="162"/>
      <c r="U71" s="162"/>
      <c r="V71" s="162"/>
      <c r="W71" s="162"/>
      <c r="X71" s="162"/>
    </row>
    <row r="72" spans="9:24" x14ac:dyDescent="0.25">
      <c r="I72" s="65">
        <v>20</v>
      </c>
      <c r="J72" s="112">
        <v>0.21828830851310635</v>
      </c>
      <c r="K72" s="112">
        <v>6.4445817670709366E-2</v>
      </c>
      <c r="L72" s="112">
        <v>7.5813327317957296E-3</v>
      </c>
      <c r="M72" s="112">
        <v>1.2800965946136927E-2</v>
      </c>
      <c r="N72" s="118">
        <v>3.3445218550860953E-3</v>
      </c>
      <c r="R72" s="162"/>
      <c r="S72" s="162"/>
      <c r="T72" s="162"/>
      <c r="U72" s="162"/>
      <c r="V72" s="162"/>
      <c r="W72" s="162"/>
      <c r="X72" s="162"/>
    </row>
    <row r="73" spans="9:24" x14ac:dyDescent="0.25">
      <c r="I73" s="212">
        <v>0</v>
      </c>
      <c r="J73" s="112">
        <v>0.21828830851310635</v>
      </c>
      <c r="K73" s="112">
        <v>6.4445817670709366E-2</v>
      </c>
      <c r="R73" s="162"/>
      <c r="S73" s="162"/>
      <c r="T73" s="162"/>
      <c r="U73" s="162"/>
      <c r="V73" s="162"/>
      <c r="W73" s="162"/>
      <c r="X73" s="162"/>
    </row>
    <row r="74" spans="9:24" x14ac:dyDescent="0.25">
      <c r="R74" s="162"/>
      <c r="S74" s="162"/>
      <c r="T74" s="162"/>
      <c r="U74" s="162"/>
      <c r="V74" s="162"/>
      <c r="W74" s="162"/>
      <c r="X74" s="162"/>
    </row>
    <row r="75" spans="9:24" x14ac:dyDescent="0.25">
      <c r="I75" s="1" t="s">
        <v>140</v>
      </c>
      <c r="R75" s="162"/>
      <c r="S75" s="162"/>
      <c r="T75" s="162"/>
      <c r="U75" s="162"/>
      <c r="V75" s="162"/>
      <c r="W75" s="162"/>
      <c r="X75" s="162"/>
    </row>
    <row r="76" spans="9:24" x14ac:dyDescent="0.25">
      <c r="I76" s="65" t="s">
        <v>66</v>
      </c>
      <c r="J76" s="73" t="s">
        <v>141</v>
      </c>
      <c r="K76" s="73" t="s">
        <v>142</v>
      </c>
      <c r="L76" s="73" t="s">
        <v>86</v>
      </c>
      <c r="M76" s="73" t="s">
        <v>135</v>
      </c>
      <c r="N76" s="73" t="s">
        <v>136</v>
      </c>
      <c r="R76" s="162"/>
      <c r="S76" s="162"/>
      <c r="T76" s="162"/>
      <c r="U76" s="162"/>
      <c r="V76" s="162"/>
      <c r="W76" s="162"/>
      <c r="X76" s="162"/>
    </row>
    <row r="77" spans="9:24" x14ac:dyDescent="0.25">
      <c r="I77" s="65">
        <v>100</v>
      </c>
      <c r="J77" s="159">
        <v>0.33581534700663307</v>
      </c>
      <c r="K77" s="159">
        <v>0.11060581528236664</v>
      </c>
      <c r="L77" s="159">
        <v>6.3288640495517939E-2</v>
      </c>
      <c r="M77" s="159">
        <v>9.1294322187351631E-2</v>
      </c>
      <c r="N77" s="159">
        <v>1.3804447598942666E-3</v>
      </c>
      <c r="R77" s="162"/>
      <c r="S77" s="162"/>
      <c r="T77" s="162"/>
      <c r="U77" s="162"/>
      <c r="V77" s="162"/>
      <c r="W77" s="162"/>
      <c r="X77" s="162"/>
    </row>
    <row r="78" spans="9:24" x14ac:dyDescent="0.25">
      <c r="I78" s="65">
        <v>50</v>
      </c>
      <c r="J78" s="159">
        <v>0.33581534700663307</v>
      </c>
      <c r="K78" s="159">
        <v>0.11060581528236664</v>
      </c>
      <c r="L78" s="158">
        <v>0.15377505949851511</v>
      </c>
      <c r="M78" s="158">
        <v>0.14538877493856286</v>
      </c>
      <c r="N78" s="158">
        <v>1.4522503891830794E-3</v>
      </c>
      <c r="R78" s="162"/>
      <c r="S78" s="162"/>
      <c r="T78" s="162"/>
      <c r="U78" s="162"/>
      <c r="V78" s="162"/>
      <c r="W78" s="162"/>
      <c r="X78" s="162"/>
    </row>
    <row r="79" spans="9:24" x14ac:dyDescent="0.25">
      <c r="I79" s="65">
        <v>30</v>
      </c>
      <c r="J79" s="159">
        <v>0.33581534700663307</v>
      </c>
      <c r="K79" s="159">
        <v>0.11060581528236664</v>
      </c>
      <c r="L79" s="158">
        <v>0.1158299897609123</v>
      </c>
      <c r="M79" s="158">
        <v>0.11471349461818499</v>
      </c>
      <c r="N79" s="158">
        <v>2.5313713648759629E-3</v>
      </c>
    </row>
    <row r="80" spans="9:24" x14ac:dyDescent="0.25">
      <c r="I80" s="65">
        <v>20</v>
      </c>
      <c r="J80" s="159">
        <v>0.33581534700663307</v>
      </c>
      <c r="K80" s="159">
        <v>0.11060581528236664</v>
      </c>
      <c r="L80" s="158">
        <v>0.202444195354329</v>
      </c>
      <c r="M80" s="158">
        <v>8.306792978644631E-2</v>
      </c>
      <c r="N80" s="158">
        <v>3.4739706200932032E-3</v>
      </c>
    </row>
    <row r="81" spans="9:11" x14ac:dyDescent="0.25">
      <c r="I81" s="212">
        <v>0</v>
      </c>
      <c r="J81" s="159">
        <v>0.33581534700663307</v>
      </c>
      <c r="K81" s="159">
        <v>0.11060581528236664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topLeftCell="H22" zoomScale="90" zoomScaleNormal="90" workbookViewId="0">
      <selection activeCell="Q55" sqref="Q55"/>
    </sheetView>
  </sheetViews>
  <sheetFormatPr defaultRowHeight="15" x14ac:dyDescent="0.25"/>
  <cols>
    <col min="1" max="1" width="18.7109375" hidden="1" customWidth="1"/>
    <col min="2" max="2" width="27.28515625" hidden="1" customWidth="1"/>
    <col min="3" max="3" width="0" hidden="1" customWidth="1"/>
    <col min="4" max="4" width="0" style="27" hidden="1" customWidth="1"/>
    <col min="5" max="5" width="18.28515625" style="2" hidden="1" customWidth="1"/>
    <col min="6" max="6" width="19" style="2" hidden="1" customWidth="1"/>
    <col min="7" max="7" width="17.5703125" style="57" hidden="1" customWidth="1"/>
    <col min="8" max="8" width="29.85546875" bestFit="1" customWidth="1"/>
    <col min="9" max="9" width="24" customWidth="1"/>
    <col min="10" max="10" width="14.28515625" bestFit="1" customWidth="1"/>
    <col min="11" max="16" width="9.85546875" customWidth="1"/>
    <col min="17" max="17" width="18.42578125" style="2" customWidth="1"/>
    <col min="18" max="20" width="9.85546875" customWidth="1"/>
    <col min="21" max="21" width="9.85546875" style="2" customWidth="1"/>
    <col min="22" max="23" width="9.85546875" customWidth="1"/>
    <col min="24" max="24" width="11.5703125" bestFit="1" customWidth="1"/>
    <col min="25" max="25" width="16.5703125" style="2" bestFit="1" customWidth="1"/>
    <col min="26" max="28" width="11.7109375" customWidth="1"/>
    <col min="29" max="29" width="11.7109375" style="2" customWidth="1"/>
    <col min="30" max="31" width="11.7109375" customWidth="1"/>
    <col min="32" max="32" width="9.28515625" bestFit="1" customWidth="1"/>
    <col min="33" max="33" width="11" bestFit="1" customWidth="1"/>
    <col min="34" max="34" width="13.5703125" bestFit="1" customWidth="1"/>
    <col min="35" max="35" width="24.7109375" bestFit="1" customWidth="1"/>
    <col min="36" max="36" width="9.28515625" bestFit="1" customWidth="1"/>
    <col min="37" max="37" width="10.5703125" bestFit="1" customWidth="1"/>
    <col min="38" max="38" width="14.140625" bestFit="1" customWidth="1"/>
    <col min="39" max="40" width="9.28515625" bestFit="1" customWidth="1"/>
    <col min="41" max="41" width="12.140625" bestFit="1" customWidth="1"/>
    <col min="42" max="42" width="9.28515625" bestFit="1" customWidth="1"/>
  </cols>
  <sheetData>
    <row r="1" spans="1:43" x14ac:dyDescent="0.25">
      <c r="H1" s="188" t="s">
        <v>47</v>
      </c>
      <c r="K1" s="169" t="s">
        <v>154</v>
      </c>
      <c r="L1" s="170"/>
      <c r="M1" s="170"/>
      <c r="N1" s="171"/>
      <c r="O1" s="169" t="s">
        <v>155</v>
      </c>
      <c r="P1" s="170"/>
      <c r="Q1" s="170"/>
      <c r="R1" s="171"/>
      <c r="S1" s="169" t="s">
        <v>92</v>
      </c>
      <c r="T1" s="170"/>
      <c r="U1" s="170"/>
      <c r="V1" s="171"/>
      <c r="W1" s="169" t="s">
        <v>81</v>
      </c>
      <c r="X1" s="170"/>
      <c r="Y1" s="170"/>
      <c r="Z1" s="171"/>
      <c r="AA1" s="169" t="s">
        <v>91</v>
      </c>
      <c r="AB1" s="170"/>
      <c r="AC1" s="170"/>
      <c r="AD1" s="171"/>
      <c r="AE1" s="172" t="s">
        <v>79</v>
      </c>
      <c r="AF1" s="172"/>
      <c r="AG1" s="172"/>
      <c r="AH1" s="172"/>
      <c r="AI1" s="164" t="s">
        <v>80</v>
      </c>
      <c r="AJ1" s="163"/>
      <c r="AK1" s="79"/>
      <c r="AL1" s="165"/>
      <c r="AM1" s="164" t="s">
        <v>101</v>
      </c>
      <c r="AN1" s="163"/>
      <c r="AO1" s="79"/>
      <c r="AP1" s="165"/>
    </row>
    <row r="2" spans="1:43" ht="45" x14ac:dyDescent="0.25">
      <c r="A2" s="1" t="s">
        <v>9</v>
      </c>
      <c r="H2" s="161"/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7" t="s">
        <v>38</v>
      </c>
      <c r="T2" s="28" t="s">
        <v>1</v>
      </c>
      <c r="U2" s="19" t="s">
        <v>2</v>
      </c>
      <c r="V2" s="63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4" t="s">
        <v>3</v>
      </c>
      <c r="AE2" s="7" t="s">
        <v>38</v>
      </c>
      <c r="AF2" s="28" t="s">
        <v>1</v>
      </c>
      <c r="AG2" s="19" t="s">
        <v>2</v>
      </c>
      <c r="AH2" s="63" t="s">
        <v>3</v>
      </c>
      <c r="AI2" s="9" t="s">
        <v>38</v>
      </c>
      <c r="AJ2" s="28" t="s">
        <v>1</v>
      </c>
      <c r="AK2" s="19" t="s">
        <v>2</v>
      </c>
      <c r="AL2" s="63" t="s">
        <v>3</v>
      </c>
      <c r="AM2" s="9" t="s">
        <v>38</v>
      </c>
      <c r="AN2" s="28" t="s">
        <v>1</v>
      </c>
      <c r="AO2" s="19" t="s">
        <v>2</v>
      </c>
      <c r="AP2" s="63" t="s">
        <v>3</v>
      </c>
      <c r="AQ2" s="7" t="s">
        <v>7</v>
      </c>
    </row>
    <row r="3" spans="1:43" s="57" customFormat="1" x14ac:dyDescent="0.25">
      <c r="A3"/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H3" s="161"/>
      <c r="I3" s="178" t="s">
        <v>48</v>
      </c>
      <c r="J3" s="179" t="s">
        <v>52</v>
      </c>
      <c r="K3" s="189"/>
      <c r="L3" s="190"/>
      <c r="M3" s="190"/>
      <c r="N3" s="191"/>
      <c r="Q3" s="177"/>
      <c r="S3" s="178"/>
      <c r="T3" s="180"/>
      <c r="U3" s="179"/>
      <c r="V3" s="181"/>
      <c r="W3" s="178">
        <v>50</v>
      </c>
      <c r="X3" s="180">
        <v>2.2971474848641273</v>
      </c>
      <c r="Y3" s="182">
        <v>3.0637534254018849E-2</v>
      </c>
      <c r="Z3" s="183">
        <v>9.9699000205488886E-2</v>
      </c>
      <c r="AB3" s="176"/>
      <c r="AC3" s="177"/>
      <c r="AE3" s="178">
        <v>50</v>
      </c>
      <c r="AF3" s="180">
        <v>4.0265464218907754</v>
      </c>
      <c r="AG3" s="182">
        <v>1.2946342918259546E-2</v>
      </c>
      <c r="AH3" s="183">
        <v>4.2846792135832187E-2</v>
      </c>
      <c r="AI3" s="179">
        <v>50</v>
      </c>
      <c r="AJ3" s="180">
        <v>6.1771315844575421</v>
      </c>
      <c r="AK3" s="182">
        <v>1.9994128547158037E-3</v>
      </c>
      <c r="AL3" s="183">
        <v>4.3962392939158471E-3</v>
      </c>
      <c r="AM3" s="57">
        <v>60</v>
      </c>
      <c r="AN3" s="57">
        <v>9.152299398574554</v>
      </c>
      <c r="AO3" s="57">
        <v>1.8737887100546075E-3</v>
      </c>
      <c r="AP3" s="57">
        <v>5.3798233398483428E-3</v>
      </c>
      <c r="AQ3" s="178" t="s">
        <v>48</v>
      </c>
    </row>
    <row r="4" spans="1:43" x14ac:dyDescent="0.25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H4" s="161"/>
      <c r="I4" s="33" t="s">
        <v>49</v>
      </c>
      <c r="J4" s="32" t="s">
        <v>52</v>
      </c>
      <c r="K4" s="33"/>
      <c r="L4" s="97">
        <v>0.39686350902981071</v>
      </c>
      <c r="M4" s="80">
        <v>4.6754702323173351E-2</v>
      </c>
      <c r="N4" s="95">
        <v>4.6464604030533915E-2</v>
      </c>
      <c r="O4" s="161"/>
      <c r="P4" s="173">
        <v>0.86132707284423948</v>
      </c>
      <c r="Q4" s="175">
        <v>1.6500099110800797E-3</v>
      </c>
      <c r="R4" s="174">
        <v>9.4293973217299265E-4</v>
      </c>
      <c r="S4" s="33"/>
      <c r="T4" s="97">
        <v>1.3808260518431659</v>
      </c>
      <c r="U4" s="50">
        <v>8.5667668351096279E-4</v>
      </c>
      <c r="V4" s="67">
        <v>3.4944918866642644E-4</v>
      </c>
      <c r="W4" s="33">
        <v>50</v>
      </c>
      <c r="X4" s="97">
        <v>1.9146711685260129</v>
      </c>
      <c r="Y4" s="50">
        <v>9.4480227414658392E-4</v>
      </c>
      <c r="Z4" s="67">
        <v>6.0121606870400354E-4</v>
      </c>
      <c r="AA4" s="161"/>
      <c r="AB4" s="173">
        <v>2.5417499864445787</v>
      </c>
      <c r="AC4" s="49">
        <v>6.0480093642154746E-4</v>
      </c>
      <c r="AD4" s="174">
        <v>2.2564967775666564E-4</v>
      </c>
      <c r="AE4" s="33">
        <v>50</v>
      </c>
      <c r="AF4" s="97">
        <v>2.9686816143843746</v>
      </c>
      <c r="AG4" s="50">
        <v>6.1044903107726793E-4</v>
      </c>
      <c r="AH4" s="67">
        <v>3.2581148646597212E-4</v>
      </c>
      <c r="AI4" s="32">
        <v>50</v>
      </c>
      <c r="AJ4" s="97">
        <v>3.9152224630117276</v>
      </c>
      <c r="AK4" s="50">
        <v>9.0771391922615059E-4</v>
      </c>
      <c r="AL4" s="67">
        <v>1.9648041266645349E-3</v>
      </c>
      <c r="AM4" s="161">
        <v>70</v>
      </c>
      <c r="AN4" s="161">
        <v>6.7045363062052399</v>
      </c>
      <c r="AO4" s="161">
        <v>5.3920651388314727E-4</v>
      </c>
      <c r="AP4" s="161">
        <v>3.6258165586535845E-4</v>
      </c>
      <c r="AQ4" s="33" t="s">
        <v>49</v>
      </c>
    </row>
    <row r="5" spans="1:43" s="57" customFormat="1" x14ac:dyDescent="0.25">
      <c r="A5"/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H5" s="161"/>
      <c r="I5" s="178" t="s">
        <v>51</v>
      </c>
      <c r="J5" s="179" t="s">
        <v>50</v>
      </c>
      <c r="K5" s="178"/>
      <c r="L5" s="180">
        <v>0.39192840822140262</v>
      </c>
      <c r="M5" s="192">
        <v>9.9422722449383744E-2</v>
      </c>
      <c r="N5" s="185">
        <v>9.854255738674278E-2</v>
      </c>
      <c r="P5" s="176">
        <v>0.84636404125955256</v>
      </c>
      <c r="Q5" s="187">
        <v>1.8834911471506382E-2</v>
      </c>
      <c r="R5" s="184">
        <v>5.5859881847083841E-2</v>
      </c>
      <c r="S5" s="178"/>
      <c r="T5" s="180">
        <v>1.3973560613287812</v>
      </c>
      <c r="U5" s="182">
        <v>3.7965908612129927E-3</v>
      </c>
      <c r="V5" s="183">
        <v>1.833697568032246E-2</v>
      </c>
      <c r="W5" s="178">
        <v>50</v>
      </c>
      <c r="X5" s="180">
        <v>1.7361096785717534</v>
      </c>
      <c r="Y5" s="182">
        <v>5.3672756771427164E-3</v>
      </c>
      <c r="Z5" s="183">
        <v>3.0846288992006372E-2</v>
      </c>
      <c r="AB5" s="176">
        <v>2.4741769304222525</v>
      </c>
      <c r="AC5" s="177">
        <v>7.1193674886771278E-4</v>
      </c>
      <c r="AD5" s="184">
        <v>2.8040200083282672E-4</v>
      </c>
      <c r="AE5" s="178">
        <v>50</v>
      </c>
      <c r="AF5" s="180">
        <v>2.9414315363208323</v>
      </c>
      <c r="AG5" s="182">
        <v>2.1779507279804629E-3</v>
      </c>
      <c r="AH5" s="183">
        <v>9.5817494854836E-3</v>
      </c>
      <c r="AI5" s="179">
        <v>50</v>
      </c>
      <c r="AJ5" s="180">
        <v>4.6397377501712782</v>
      </c>
      <c r="AK5" s="182">
        <v>6.4219025580385522E-3</v>
      </c>
      <c r="AL5" s="183">
        <v>3.1909504428447616E-2</v>
      </c>
      <c r="AM5" s="57">
        <v>60</v>
      </c>
      <c r="AN5" s="57">
        <v>6.6425910523103218</v>
      </c>
      <c r="AO5" s="57">
        <v>6.1214989102953573E-4</v>
      </c>
      <c r="AP5" s="57">
        <v>7.1619961553775894E-4</v>
      </c>
      <c r="AQ5" s="178" t="s">
        <v>51</v>
      </c>
    </row>
    <row r="6" spans="1:43" x14ac:dyDescent="0.25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H6" s="161"/>
      <c r="I6" s="161" t="s">
        <v>152</v>
      </c>
      <c r="J6" s="161" t="s">
        <v>153</v>
      </c>
      <c r="K6" s="33"/>
      <c r="L6" s="97">
        <v>0.39558177677657763</v>
      </c>
      <c r="M6" s="80">
        <v>7.457365231906421E-2</v>
      </c>
      <c r="N6" s="95">
        <v>6.2600705718430724E-2</v>
      </c>
      <c r="O6" s="161"/>
      <c r="P6" s="173">
        <v>0.85726702597935867</v>
      </c>
      <c r="Q6" s="175">
        <v>7.5138435605730646E-3</v>
      </c>
      <c r="R6" s="174">
        <v>2.4552919753956345E-2</v>
      </c>
      <c r="S6" s="161"/>
      <c r="T6" s="173">
        <v>1.3234689077509767</v>
      </c>
      <c r="U6" s="175">
        <v>3.9119321199598787E-3</v>
      </c>
      <c r="V6" s="174">
        <v>1.9341070652680484E-2</v>
      </c>
      <c r="W6" s="161"/>
      <c r="X6" s="173">
        <v>1.9318954659779861</v>
      </c>
      <c r="Y6" s="175">
        <v>1.0270412293561502E-3</v>
      </c>
      <c r="Z6" s="174">
        <v>9.2887004861589401E-4</v>
      </c>
      <c r="AA6" s="161"/>
      <c r="AB6" s="173">
        <v>2.4988539484037289</v>
      </c>
      <c r="AC6" s="175">
        <v>6.7632402096519948E-4</v>
      </c>
      <c r="AD6" s="174">
        <v>2.6241491490302301E-4</v>
      </c>
      <c r="AE6" s="161"/>
      <c r="AF6" s="173">
        <v>3.4303938546193815</v>
      </c>
      <c r="AG6" s="175">
        <v>6.5528918424153217E-4</v>
      </c>
      <c r="AH6" s="174">
        <v>3.3210192620824298E-4</v>
      </c>
      <c r="AI6" s="161"/>
      <c r="AJ6" s="173">
        <v>4.4960022527085286</v>
      </c>
      <c r="AK6" s="175">
        <v>5.0807330651941114E-4</v>
      </c>
      <c r="AL6" s="174">
        <v>2.3128385180511891E-4</v>
      </c>
      <c r="AM6" s="161">
        <v>50</v>
      </c>
      <c r="AN6" s="173">
        <v>6.4392738469110462</v>
      </c>
      <c r="AO6" s="49">
        <v>4.1332261535864017E-4</v>
      </c>
      <c r="AP6" s="174">
        <v>2.6571175145016925E-4</v>
      </c>
      <c r="AQ6" s="161" t="s">
        <v>156</v>
      </c>
    </row>
    <row r="7" spans="1:43" s="57" customFormat="1" x14ac:dyDescent="0.25">
      <c r="A7"/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H7" s="161"/>
      <c r="I7" s="178" t="s">
        <v>74</v>
      </c>
      <c r="J7" s="179" t="s">
        <v>75</v>
      </c>
      <c r="K7" s="178"/>
      <c r="L7" s="179"/>
      <c r="M7" s="179"/>
      <c r="N7" s="181"/>
      <c r="Q7" s="177"/>
      <c r="S7" s="178"/>
      <c r="T7" s="180">
        <v>1.4378951426982873</v>
      </c>
      <c r="U7" s="182">
        <v>1.0615147888803126E-3</v>
      </c>
      <c r="V7" s="183">
        <v>5.5855365242634932E-4</v>
      </c>
      <c r="W7" s="178">
        <v>50</v>
      </c>
      <c r="X7" s="180">
        <v>1.8557835976812569</v>
      </c>
      <c r="Y7" s="182">
        <v>7.3915790560598544E-4</v>
      </c>
      <c r="Z7" s="183">
        <v>3.8437323687769322E-4</v>
      </c>
      <c r="AB7" s="176">
        <v>2.5618921435885951</v>
      </c>
      <c r="AC7" s="177">
        <v>6.1132980030005623E-4</v>
      </c>
      <c r="AD7" s="184">
        <v>2.883531750607583E-4</v>
      </c>
      <c r="AE7" s="178">
        <v>50</v>
      </c>
      <c r="AF7" s="180">
        <v>2.9776430849777227</v>
      </c>
      <c r="AG7" s="182">
        <v>6.3140260721857076E-4</v>
      </c>
      <c r="AH7" s="183">
        <v>2.9817532042598763E-4</v>
      </c>
      <c r="AI7" s="179">
        <v>50</v>
      </c>
      <c r="AJ7" s="180">
        <v>3.9542854868637041</v>
      </c>
      <c r="AK7" s="182">
        <v>5.0895493454157427E-4</v>
      </c>
      <c r="AL7" s="183">
        <v>2.6598058858238658E-4</v>
      </c>
      <c r="AM7" s="57">
        <v>50</v>
      </c>
      <c r="AN7" s="57">
        <v>6.7834730540950963</v>
      </c>
      <c r="AO7" s="57">
        <v>5.0099815032387217E-4</v>
      </c>
      <c r="AP7" s="57">
        <v>2.5320979745982648E-4</v>
      </c>
      <c r="AQ7" s="178" t="s">
        <v>74</v>
      </c>
    </row>
    <row r="8" spans="1:43" x14ac:dyDescent="0.25">
      <c r="H8" s="161"/>
      <c r="I8" s="33" t="s">
        <v>82</v>
      </c>
      <c r="J8" s="32" t="s">
        <v>84</v>
      </c>
      <c r="K8" s="33">
        <v>20</v>
      </c>
      <c r="L8" s="32" t="s">
        <v>157</v>
      </c>
      <c r="M8" s="32"/>
      <c r="N8" s="34"/>
      <c r="O8" s="161">
        <v>20</v>
      </c>
      <c r="P8" s="161" t="s">
        <v>157</v>
      </c>
      <c r="Q8" s="49"/>
      <c r="R8" s="161"/>
      <c r="S8" s="33"/>
      <c r="T8" s="97">
        <v>1.3949320301506249</v>
      </c>
      <c r="U8" s="50">
        <v>1.1778839428150025E-3</v>
      </c>
      <c r="V8" s="67">
        <v>6.7391152714480547E-4</v>
      </c>
      <c r="W8" s="33">
        <v>50</v>
      </c>
      <c r="X8" s="97">
        <v>1.7305957910378766</v>
      </c>
      <c r="Y8" s="50">
        <v>8.7540114042080686E-4</v>
      </c>
      <c r="Z8" s="67">
        <v>4.8082574784065533E-4</v>
      </c>
      <c r="AA8" s="161"/>
      <c r="AB8" s="173">
        <v>2.4626499674465911</v>
      </c>
      <c r="AC8" s="49">
        <v>7.2517764569016716E-4</v>
      </c>
      <c r="AD8" s="174">
        <v>3.5441316396503186E-4</v>
      </c>
      <c r="AE8" s="33">
        <v>50</v>
      </c>
      <c r="AF8" s="97">
        <v>3.0989970913118676</v>
      </c>
      <c r="AG8" s="50">
        <v>7.1870612301729855E-4</v>
      </c>
      <c r="AH8" s="67">
        <v>4.180268622669577E-4</v>
      </c>
      <c r="AI8" s="32">
        <v>50</v>
      </c>
      <c r="AJ8" s="97">
        <v>4.6597008262938742</v>
      </c>
      <c r="AK8" s="50">
        <v>5.536225367783552E-4</v>
      </c>
      <c r="AL8" s="67">
        <v>2.4928907295266711E-4</v>
      </c>
      <c r="AM8" s="161">
        <v>50</v>
      </c>
      <c r="AN8" s="173">
        <v>6.2882083724750286</v>
      </c>
      <c r="AO8" s="175">
        <v>4.7515672608850894E-4</v>
      </c>
      <c r="AP8" s="174">
        <v>2.1236685518637752E-4</v>
      </c>
      <c r="AQ8" s="33" t="s">
        <v>82</v>
      </c>
    </row>
    <row r="9" spans="1:43" s="57" customFormat="1" x14ac:dyDescent="0.25">
      <c r="A9" s="1" t="s">
        <v>8</v>
      </c>
      <c r="B9"/>
      <c r="C9" s="1"/>
      <c r="D9" s="27"/>
      <c r="E9" s="2"/>
      <c r="F9" s="2"/>
      <c r="H9" s="161"/>
      <c r="I9" s="178" t="s">
        <v>83</v>
      </c>
      <c r="J9" s="179" t="s">
        <v>84</v>
      </c>
      <c r="K9" s="178">
        <v>20</v>
      </c>
      <c r="L9" s="179" t="s">
        <v>157</v>
      </c>
      <c r="M9" s="179"/>
      <c r="N9" s="181"/>
      <c r="O9" s="57">
        <v>20</v>
      </c>
      <c r="P9" s="57" t="s">
        <v>157</v>
      </c>
      <c r="Q9" s="177"/>
      <c r="S9" s="178"/>
      <c r="T9" s="180">
        <v>1.4213340445677434</v>
      </c>
      <c r="U9" s="182">
        <v>1.0731943763652566E-3</v>
      </c>
      <c r="V9" s="183">
        <v>5.7262251212841179E-4</v>
      </c>
      <c r="W9" s="178">
        <v>50</v>
      </c>
      <c r="X9" s="180">
        <v>1.8354585749997028</v>
      </c>
      <c r="Y9" s="182">
        <v>8.7625435231766596E-4</v>
      </c>
      <c r="Z9" s="183">
        <v>4.0211255650059684E-4</v>
      </c>
      <c r="AB9" s="176">
        <v>2.5757113433745169</v>
      </c>
      <c r="AC9" s="177">
        <v>7.7163229061607283E-4</v>
      </c>
      <c r="AD9" s="184">
        <v>3.2171310306231617E-4</v>
      </c>
      <c r="AE9" s="178">
        <v>50</v>
      </c>
      <c r="AF9" s="180">
        <v>2.9954026727795462</v>
      </c>
      <c r="AG9" s="182">
        <v>6.559738775014784E-4</v>
      </c>
      <c r="AH9" s="183">
        <v>2.5934649991930428E-4</v>
      </c>
      <c r="AI9" s="179">
        <v>50</v>
      </c>
      <c r="AJ9" s="180">
        <v>4.7500841793192619</v>
      </c>
      <c r="AK9" s="182">
        <v>5.4824290681767629E-4</v>
      </c>
      <c r="AL9" s="183">
        <v>2.5145479758371069E-4</v>
      </c>
      <c r="AM9" s="57">
        <v>50</v>
      </c>
      <c r="AN9" s="57">
        <v>6.8082700717607985</v>
      </c>
      <c r="AO9" s="57">
        <v>4.4609210393863036E-4</v>
      </c>
      <c r="AP9" s="57">
        <v>2.048560416308142E-4</v>
      </c>
      <c r="AQ9" s="178" t="s">
        <v>83</v>
      </c>
    </row>
    <row r="10" spans="1:43" x14ac:dyDescent="0.25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H10" s="161"/>
      <c r="I10" s="33" t="s">
        <v>93</v>
      </c>
      <c r="J10" s="161" t="s">
        <v>95</v>
      </c>
      <c r="K10" s="33"/>
      <c r="L10" s="97">
        <v>0.37771421283350914</v>
      </c>
      <c r="M10" s="80">
        <v>8.5393700156740499E-2</v>
      </c>
      <c r="N10" s="95">
        <v>7.7074465812142612E-2</v>
      </c>
      <c r="O10" s="161"/>
      <c r="P10" s="173">
        <v>0.81310847463740143</v>
      </c>
      <c r="Q10" s="175">
        <v>2.0322745922423729E-3</v>
      </c>
      <c r="R10" s="174">
        <v>9.8863078944600065E-4</v>
      </c>
      <c r="S10" s="33"/>
      <c r="T10" s="97">
        <v>1.4791991026971067</v>
      </c>
      <c r="U10" s="50">
        <v>1.1887469954588049E-3</v>
      </c>
      <c r="V10" s="67">
        <v>4.1010148933989088E-4</v>
      </c>
      <c r="W10" s="33"/>
      <c r="X10" s="97">
        <v>2.2028938121252586</v>
      </c>
      <c r="Y10" s="50">
        <v>9.3585580976518067E-4</v>
      </c>
      <c r="Z10" s="95">
        <v>2.924340164122863E-4</v>
      </c>
      <c r="AA10" s="32"/>
      <c r="AB10" s="97">
        <v>2.895159737846579</v>
      </c>
      <c r="AC10" s="50">
        <v>9.8608826481326852E-4</v>
      </c>
      <c r="AD10" s="92">
        <v>3.5254146032327017E-4</v>
      </c>
      <c r="AE10" s="33">
        <v>50</v>
      </c>
      <c r="AF10" s="97">
        <v>3.624329849142486</v>
      </c>
      <c r="AG10" s="50">
        <v>7.1214832318866226E-4</v>
      </c>
      <c r="AH10" s="95">
        <v>2.0708757795324687E-4</v>
      </c>
      <c r="AI10" s="32">
        <v>50</v>
      </c>
      <c r="AJ10" s="97">
        <v>5.483522711915426</v>
      </c>
      <c r="AK10" s="50">
        <v>8.5970391777880799E-4</v>
      </c>
      <c r="AL10" s="67">
        <v>1.4495988867764629E-3</v>
      </c>
      <c r="AM10" s="161">
        <v>50</v>
      </c>
      <c r="AN10" s="97">
        <v>8.9498643226702921</v>
      </c>
      <c r="AO10" s="50">
        <v>5.4393194117414089E-4</v>
      </c>
      <c r="AP10" s="50">
        <v>1.3070070314676611E-4</v>
      </c>
      <c r="AQ10" s="33" t="s">
        <v>93</v>
      </c>
    </row>
    <row r="11" spans="1:43" s="57" customFormat="1" x14ac:dyDescent="0.25">
      <c r="A11"/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H11" s="161"/>
      <c r="I11" s="178" t="s">
        <v>94</v>
      </c>
      <c r="J11" s="179" t="s">
        <v>96</v>
      </c>
      <c r="K11" s="178"/>
      <c r="L11" s="180">
        <v>0.38601475168598892</v>
      </c>
      <c r="M11" s="192">
        <v>1.9248258891586548E-2</v>
      </c>
      <c r="N11" s="185">
        <v>2.1890921323730252E-2</v>
      </c>
      <c r="P11" s="176">
        <v>0.88509523177411709</v>
      </c>
      <c r="Q11" s="187">
        <v>1.0909942747783508E-3</v>
      </c>
      <c r="R11" s="184">
        <v>4.0967846922109684E-4</v>
      </c>
      <c r="S11" s="178"/>
      <c r="T11" s="180">
        <v>1.4189695434398113</v>
      </c>
      <c r="U11" s="182">
        <v>6.5585048283764132E-4</v>
      </c>
      <c r="V11" s="183">
        <v>2.4311694506121251E-4</v>
      </c>
      <c r="W11" s="178"/>
      <c r="X11" s="180">
        <v>2.0143206916093819</v>
      </c>
      <c r="Y11" s="182">
        <v>5.8027702483174281E-4</v>
      </c>
      <c r="Z11" s="185">
        <v>1.7983474244238117E-4</v>
      </c>
      <c r="AA11" s="179"/>
      <c r="AB11" s="180">
        <v>2.7361393171230874</v>
      </c>
      <c r="AC11" s="182">
        <v>4.6774181848728709E-4</v>
      </c>
      <c r="AD11" s="186">
        <v>1.5851590509252848E-4</v>
      </c>
      <c r="AE11" s="178"/>
      <c r="AF11" s="180">
        <v>3.5584130690521509</v>
      </c>
      <c r="AG11" s="182">
        <v>4.5463796640383606E-4</v>
      </c>
      <c r="AH11" s="185">
        <v>1.8397929008717449E-4</v>
      </c>
      <c r="AJ11" s="57">
        <v>5.4465285015039804</v>
      </c>
      <c r="AK11" s="177">
        <v>3.5238005082323935E-4</v>
      </c>
      <c r="AL11" s="57">
        <v>9.3091584430161214E-5</v>
      </c>
      <c r="AM11" s="57">
        <v>50</v>
      </c>
      <c r="AN11" s="176">
        <v>7.6351215843041622</v>
      </c>
      <c r="AO11" s="187">
        <v>3.1458273583690084E-4</v>
      </c>
      <c r="AP11" s="184">
        <v>1.0966262329428924E-4</v>
      </c>
      <c r="AQ11" s="178" t="s">
        <v>94</v>
      </c>
    </row>
    <row r="12" spans="1:43" x14ac:dyDescent="0.25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3" t="s">
        <v>99</v>
      </c>
      <c r="J12" s="161" t="s">
        <v>100</v>
      </c>
      <c r="K12" s="33"/>
      <c r="L12" s="32"/>
      <c r="M12" s="32"/>
      <c r="N12" s="34"/>
      <c r="O12" s="161"/>
      <c r="P12" s="161"/>
      <c r="Q12" s="49"/>
      <c r="R12" s="161"/>
      <c r="S12" s="33">
        <v>50</v>
      </c>
      <c r="T12" s="97">
        <v>1.4164705072402946</v>
      </c>
      <c r="U12" s="50">
        <v>8.9725304090880345E-4</v>
      </c>
      <c r="V12" s="67">
        <v>3.4563322242221555E-4</v>
      </c>
      <c r="W12" s="33"/>
      <c r="X12" s="97">
        <v>1.9371465581655494</v>
      </c>
      <c r="Y12" s="50">
        <v>8.3917350825916687E-4</v>
      </c>
      <c r="Z12" s="34">
        <v>3.5328863594137025E-4</v>
      </c>
      <c r="AA12" s="32"/>
      <c r="AB12" s="97">
        <v>2.4763609102858433</v>
      </c>
      <c r="AC12" s="50">
        <v>6.3159224594648068E-4</v>
      </c>
      <c r="AD12" s="50">
        <v>2.0991569462949945E-4</v>
      </c>
      <c r="AE12" s="33"/>
      <c r="AF12" s="97">
        <v>3.0694949385020345</v>
      </c>
      <c r="AG12" s="50">
        <v>5.4985433734484586E-4</v>
      </c>
      <c r="AH12" s="34">
        <v>1.8594935223250245E-4</v>
      </c>
      <c r="AI12" s="161"/>
      <c r="AJ12" s="161">
        <v>4.7965874379780438</v>
      </c>
      <c r="AK12" s="49">
        <v>4.9661231459146302E-4</v>
      </c>
      <c r="AL12" s="161">
        <v>1.8310649230282391E-4</v>
      </c>
      <c r="AM12" s="161">
        <v>50</v>
      </c>
      <c r="AN12" s="161">
        <v>6.9676561199558948</v>
      </c>
      <c r="AO12" s="161">
        <v>4.8362649807386272E-4</v>
      </c>
      <c r="AP12" s="161">
        <v>2.2607741826055321E-4</v>
      </c>
      <c r="AQ12" s="33" t="s">
        <v>99</v>
      </c>
    </row>
    <row r="13" spans="1:43" x14ac:dyDescent="0.25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I13" s="11"/>
      <c r="J13" s="11"/>
      <c r="K13" s="232"/>
      <c r="L13" s="233"/>
      <c r="M13" s="11"/>
      <c r="N13" s="11"/>
      <c r="O13" s="11"/>
      <c r="P13" s="11"/>
      <c r="Q13" s="20"/>
      <c r="R13" s="11"/>
      <c r="S13" s="29"/>
      <c r="T13" s="20"/>
      <c r="U13" s="11"/>
      <c r="V13" s="20"/>
      <c r="W13" s="29"/>
      <c r="X13" s="20"/>
      <c r="Y13" s="20"/>
      <c r="Z13" s="11"/>
      <c r="AA13" s="29"/>
      <c r="AB13" s="20"/>
      <c r="AC13" s="20"/>
      <c r="AD13" s="20"/>
      <c r="AE13" s="29"/>
      <c r="AF13" s="20"/>
      <c r="AG13" s="20"/>
      <c r="AH13" s="11"/>
      <c r="AI13" s="11"/>
      <c r="AJ13" s="11"/>
      <c r="AK13" s="20"/>
      <c r="AL13" s="11"/>
      <c r="AM13" s="11"/>
      <c r="AN13" s="11"/>
      <c r="AO13" s="11"/>
      <c r="AP13" s="11"/>
      <c r="AQ13" s="11"/>
    </row>
    <row r="14" spans="1:43" x14ac:dyDescent="0.25">
      <c r="A14" s="13"/>
      <c r="B14" s="3" t="s">
        <v>67</v>
      </c>
      <c r="C14" s="13">
        <v>50</v>
      </c>
      <c r="D14" s="30">
        <v>6.6687436392134956</v>
      </c>
      <c r="E14" s="21">
        <v>4.801717381121963E-4</v>
      </c>
      <c r="F14" s="25">
        <v>2.1633824782506494E-4</v>
      </c>
      <c r="K14" s="160"/>
      <c r="L14" s="197"/>
      <c r="N14" s="195"/>
      <c r="O14" s="195"/>
      <c r="P14" s="27"/>
      <c r="T14" s="27"/>
      <c r="X14" s="27"/>
    </row>
    <row r="15" spans="1:43" x14ac:dyDescent="0.25">
      <c r="A15" s="13"/>
      <c r="B15" s="213" t="s">
        <v>57</v>
      </c>
      <c r="C15" s="214">
        <v>60</v>
      </c>
      <c r="D15" s="215">
        <v>6.7196688646144196</v>
      </c>
      <c r="E15" s="216">
        <v>1.1018179587244338E-3</v>
      </c>
      <c r="F15" s="217">
        <v>6.1133261759914058E-4</v>
      </c>
      <c r="I15" t="s">
        <v>90</v>
      </c>
      <c r="M15" s="160"/>
      <c r="N15" s="197"/>
      <c r="Q15"/>
      <c r="S15" t="s">
        <v>102</v>
      </c>
      <c r="U15"/>
      <c r="Y15"/>
      <c r="Z15" s="27"/>
      <c r="AA15" t="s">
        <v>104</v>
      </c>
      <c r="AC15"/>
    </row>
    <row r="16" spans="1:43" x14ac:dyDescent="0.25">
      <c r="A16" s="13"/>
      <c r="B16" s="213" t="s">
        <v>56</v>
      </c>
      <c r="C16" s="214">
        <v>70</v>
      </c>
      <c r="D16" s="215">
        <v>6.7045363062052399</v>
      </c>
      <c r="E16" s="216">
        <v>5.3920651388314727E-4</v>
      </c>
      <c r="F16" s="217">
        <v>3.6258165586535845E-4</v>
      </c>
      <c r="I16" s="65" t="s">
        <v>66</v>
      </c>
      <c r="J16" s="73">
        <v>1</v>
      </c>
      <c r="K16" s="65">
        <v>10</v>
      </c>
      <c r="L16" s="65">
        <v>20</v>
      </c>
      <c r="M16" s="61">
        <v>30</v>
      </c>
      <c r="N16" s="73">
        <v>40</v>
      </c>
      <c r="O16" s="65">
        <v>50</v>
      </c>
      <c r="P16" s="65">
        <v>75</v>
      </c>
      <c r="Q16" s="65">
        <v>100</v>
      </c>
      <c r="S16" s="65" t="s">
        <v>66</v>
      </c>
      <c r="T16" s="73">
        <v>1</v>
      </c>
      <c r="U16" s="65">
        <v>10</v>
      </c>
      <c r="V16" s="65">
        <v>20</v>
      </c>
      <c r="W16" s="61">
        <v>30</v>
      </c>
      <c r="X16" s="73">
        <v>40</v>
      </c>
      <c r="Y16" s="65">
        <v>50</v>
      </c>
      <c r="Z16" s="65">
        <v>75</v>
      </c>
      <c r="AA16" s="65">
        <v>100</v>
      </c>
      <c r="AC16" s="65" t="s">
        <v>66</v>
      </c>
      <c r="AD16" s="65">
        <v>20</v>
      </c>
      <c r="AE16" s="61">
        <v>30</v>
      </c>
      <c r="AF16" s="73">
        <v>40</v>
      </c>
      <c r="AG16" s="65">
        <v>50</v>
      </c>
      <c r="AH16" s="65">
        <v>75</v>
      </c>
      <c r="AI16" s="65">
        <v>100</v>
      </c>
    </row>
    <row r="17" spans="1:35" x14ac:dyDescent="0.25">
      <c r="A17" s="13"/>
      <c r="B17" s="3" t="s">
        <v>61</v>
      </c>
      <c r="C17" s="13">
        <v>60</v>
      </c>
      <c r="D17" s="30">
        <v>9.152299398574554</v>
      </c>
      <c r="E17" s="21">
        <v>1.8737887100546075E-3</v>
      </c>
      <c r="F17" s="25">
        <v>5.3798233398483428E-3</v>
      </c>
      <c r="I17" s="234" t="s">
        <v>85</v>
      </c>
      <c r="J17" s="235" t="s">
        <v>172</v>
      </c>
      <c r="K17" s="235" t="s">
        <v>172</v>
      </c>
      <c r="L17" s="236"/>
      <c r="M17" s="237">
        <v>3.0637534254018849E-2</v>
      </c>
      <c r="N17" s="238"/>
      <c r="O17" s="237">
        <v>1.2946342918259546E-2</v>
      </c>
      <c r="P17" s="237">
        <v>1.9994128547158037E-3</v>
      </c>
      <c r="Q17" s="239">
        <v>1.8737887100546075E-3</v>
      </c>
      <c r="R17" s="161"/>
      <c r="S17" s="240" t="s">
        <v>85</v>
      </c>
      <c r="T17" s="235" t="s">
        <v>172</v>
      </c>
      <c r="U17" s="235" t="s">
        <v>172</v>
      </c>
      <c r="V17" s="236">
        <f>V3</f>
        <v>0</v>
      </c>
      <c r="W17" s="237">
        <f>Z3</f>
        <v>9.9699000205488886E-2</v>
      </c>
      <c r="X17" s="238">
        <f>AD3</f>
        <v>0</v>
      </c>
      <c r="Y17" s="237">
        <f>AH3</f>
        <v>4.2846792135832187E-2</v>
      </c>
      <c r="Z17" s="237">
        <f>AL3</f>
        <v>4.3962392939158471E-3</v>
      </c>
      <c r="AA17" s="239">
        <f>AP3</f>
        <v>5.3798233398483428E-3</v>
      </c>
      <c r="AB17" s="161"/>
      <c r="AC17" s="240" t="s">
        <v>85</v>
      </c>
      <c r="AD17" s="241"/>
      <c r="AE17" s="242">
        <f>X3</f>
        <v>2.2971474848641273</v>
      </c>
      <c r="AF17" s="242"/>
      <c r="AG17" s="242">
        <f>AF3</f>
        <v>4.0265464218907754</v>
      </c>
      <c r="AH17" s="242">
        <f>AJ3</f>
        <v>6.1771315844575421</v>
      </c>
      <c r="AI17" s="243">
        <f>AN3</f>
        <v>9.152299398574554</v>
      </c>
    </row>
    <row r="18" spans="1:35" x14ac:dyDescent="0.25">
      <c r="A18" s="13"/>
      <c r="B18" s="5" t="s">
        <v>68</v>
      </c>
      <c r="C18" s="14">
        <v>10</v>
      </c>
      <c r="D18" s="31">
        <v>6.8610857504606102</v>
      </c>
      <c r="E18" s="51">
        <v>4.6654811025224148E-4</v>
      </c>
      <c r="F18" s="26">
        <v>1.6561053879823057E-4</v>
      </c>
      <c r="I18" s="91" t="s">
        <v>36</v>
      </c>
      <c r="J18" s="80">
        <v>4.6754702323173351E-2</v>
      </c>
      <c r="K18" s="175">
        <v>1.6500099110800797E-3</v>
      </c>
      <c r="L18" s="84">
        <v>8.5667668351096279E-4</v>
      </c>
      <c r="M18" s="55">
        <v>9.4480227414658392E-4</v>
      </c>
      <c r="N18" s="85">
        <v>6.0480093642154746E-4</v>
      </c>
      <c r="O18" s="55">
        <v>6.1044903107726793E-4</v>
      </c>
      <c r="P18" s="55">
        <v>9.0771391922615059E-4</v>
      </c>
      <c r="Q18" s="88">
        <v>5.3920651388314727E-4</v>
      </c>
      <c r="R18" s="161"/>
      <c r="S18" s="60" t="s">
        <v>36</v>
      </c>
      <c r="T18" s="80"/>
      <c r="U18" s="175"/>
      <c r="V18" s="84">
        <f>V4</f>
        <v>3.4944918866642644E-4</v>
      </c>
      <c r="W18" s="55">
        <f>Z4</f>
        <v>6.0121606870400354E-4</v>
      </c>
      <c r="X18" s="85">
        <f>AD4</f>
        <v>2.2564967775666564E-4</v>
      </c>
      <c r="Y18" s="55">
        <f>AH4</f>
        <v>3.2581148646597212E-4</v>
      </c>
      <c r="Z18" s="55">
        <f>AL4</f>
        <v>1.9648041266645349E-3</v>
      </c>
      <c r="AA18" s="88">
        <f>AP4</f>
        <v>3.6258165586535845E-4</v>
      </c>
      <c r="AB18" s="161"/>
      <c r="AC18" s="60" t="s">
        <v>36</v>
      </c>
      <c r="AD18" s="93">
        <f>T4</f>
        <v>1.3808260518431659</v>
      </c>
      <c r="AE18" s="97">
        <f>X4</f>
        <v>1.9146711685260129</v>
      </c>
      <c r="AF18" s="97">
        <f>AB4</f>
        <v>2.5417499864445787</v>
      </c>
      <c r="AG18" s="97">
        <f>AF4</f>
        <v>2.9686816143843746</v>
      </c>
      <c r="AH18" s="97">
        <f>AJ4</f>
        <v>3.9152224630117276</v>
      </c>
      <c r="AI18" s="98">
        <f>AN4</f>
        <v>6.7045363062052399</v>
      </c>
    </row>
    <row r="19" spans="1:35" x14ac:dyDescent="0.25">
      <c r="A19" s="13" t="s">
        <v>69</v>
      </c>
      <c r="B19" s="10" t="s">
        <v>71</v>
      </c>
      <c r="C19" s="11">
        <v>50</v>
      </c>
      <c r="D19" s="29">
        <v>6.8082700717607985</v>
      </c>
      <c r="E19" s="20">
        <v>4.4609210393863036E-4</v>
      </c>
      <c r="F19" s="24">
        <v>2.048560416308142E-4</v>
      </c>
      <c r="I19" s="234" t="s">
        <v>86</v>
      </c>
      <c r="J19" s="244">
        <v>9.9422722449383744E-2</v>
      </c>
      <c r="K19" s="245">
        <v>1.8834911471506382E-2</v>
      </c>
      <c r="L19" s="246">
        <v>3.7965908612129927E-3</v>
      </c>
      <c r="M19" s="237">
        <v>5.3672756771427164E-3</v>
      </c>
      <c r="N19" s="244">
        <v>7.1193674886771278E-4</v>
      </c>
      <c r="O19" s="237">
        <v>2.1779507279804629E-3</v>
      </c>
      <c r="P19" s="237">
        <v>6.4219025580385522E-3</v>
      </c>
      <c r="Q19" s="239">
        <v>6.1214989102953573E-4</v>
      </c>
      <c r="R19" s="161"/>
      <c r="S19" s="236" t="s">
        <v>86</v>
      </c>
      <c r="T19" s="244"/>
      <c r="U19" s="245"/>
      <c r="V19" s="246">
        <f>V5</f>
        <v>1.833697568032246E-2</v>
      </c>
      <c r="W19" s="237">
        <f>Z5</f>
        <v>3.0846288992006372E-2</v>
      </c>
      <c r="X19" s="244">
        <f>AD5</f>
        <v>2.8040200083282672E-4</v>
      </c>
      <c r="Y19" s="237">
        <f>AH5</f>
        <v>9.5817494854836E-3</v>
      </c>
      <c r="Z19" s="237">
        <f>AL5</f>
        <v>3.1909504428447616E-2</v>
      </c>
      <c r="AA19" s="239">
        <f>AP5</f>
        <v>7.1619961553775894E-4</v>
      </c>
      <c r="AB19" s="161"/>
      <c r="AC19" s="236" t="s">
        <v>86</v>
      </c>
      <c r="AD19" s="241">
        <f>T5</f>
        <v>1.3973560613287812</v>
      </c>
      <c r="AE19" s="242">
        <f>X5</f>
        <v>1.7361096785717534</v>
      </c>
      <c r="AF19" s="242">
        <f>AB5</f>
        <v>2.4741769304222525</v>
      </c>
      <c r="AG19" s="242">
        <f>AF5</f>
        <v>2.9414315363208323</v>
      </c>
      <c r="AH19" s="242">
        <f>AJ5</f>
        <v>4.6397377501712782</v>
      </c>
      <c r="AI19" s="243">
        <f>AN5</f>
        <v>6.6425910523103218</v>
      </c>
    </row>
    <row r="20" spans="1:35" x14ac:dyDescent="0.25">
      <c r="A20" s="13" t="s">
        <v>69</v>
      </c>
      <c r="B20" s="3" t="s">
        <v>70</v>
      </c>
      <c r="C20" s="13">
        <v>50</v>
      </c>
      <c r="D20" s="30">
        <v>6.2882083724750286</v>
      </c>
      <c r="E20" s="50">
        <v>4.7515672608850894E-4</v>
      </c>
      <c r="F20" s="25">
        <v>2.1236685518637752E-4</v>
      </c>
      <c r="I20" s="32" t="s">
        <v>156</v>
      </c>
      <c r="J20" s="80">
        <v>7.457365231906421E-2</v>
      </c>
      <c r="K20" s="175">
        <v>7.5138435605730646E-3</v>
      </c>
      <c r="L20" s="175">
        <v>3.9119321199598787E-3</v>
      </c>
      <c r="M20" s="175">
        <v>1.0270412293561502E-3</v>
      </c>
      <c r="N20" s="175">
        <v>6.7632402096519948E-4</v>
      </c>
      <c r="O20" s="175">
        <v>6.5528918424153217E-4</v>
      </c>
      <c r="P20" s="175">
        <v>5.0807330651941114E-4</v>
      </c>
      <c r="Q20" s="49">
        <v>4.1332261535864017E-4</v>
      </c>
      <c r="R20" s="161"/>
      <c r="S20" s="161"/>
      <c r="T20" s="161"/>
      <c r="U20" s="49"/>
      <c r="V20" s="161"/>
      <c r="W20" s="161"/>
      <c r="X20" s="161"/>
      <c r="Y20" s="49"/>
      <c r="Z20" s="161"/>
      <c r="AA20" s="161"/>
      <c r="AB20" s="161"/>
      <c r="AC20" s="49"/>
      <c r="AD20" s="161"/>
      <c r="AE20" s="161"/>
      <c r="AF20" s="161"/>
      <c r="AG20" s="161"/>
      <c r="AH20" s="161"/>
      <c r="AI20" s="161"/>
    </row>
    <row r="21" spans="1:35" x14ac:dyDescent="0.25">
      <c r="A21" s="13" t="s">
        <v>69</v>
      </c>
      <c r="B21" s="3" t="s">
        <v>73</v>
      </c>
      <c r="C21" s="13">
        <v>10</v>
      </c>
      <c r="D21" s="30">
        <v>5.9441363617314105</v>
      </c>
      <c r="E21" s="21">
        <v>4.9315371656823257E-4</v>
      </c>
      <c r="F21" s="25">
        <v>1.6975951420033131E-4</v>
      </c>
      <c r="I21" s="234" t="s">
        <v>87</v>
      </c>
      <c r="J21" s="235" t="s">
        <v>172</v>
      </c>
      <c r="K21" s="235" t="s">
        <v>172</v>
      </c>
      <c r="L21" s="246">
        <v>1.0615147888803126E-3</v>
      </c>
      <c r="M21" s="237">
        <v>7.3915790560598544E-4</v>
      </c>
      <c r="N21" s="244">
        <v>6.1132980030005623E-4</v>
      </c>
      <c r="O21" s="237">
        <v>6.3140260721857076E-4</v>
      </c>
      <c r="P21" s="237">
        <v>5.0895493454157427E-4</v>
      </c>
      <c r="Q21" s="239">
        <v>5.0099815032387217E-4</v>
      </c>
      <c r="R21" s="161"/>
      <c r="S21" s="236" t="s">
        <v>87</v>
      </c>
      <c r="T21" s="235" t="s">
        <v>172</v>
      </c>
      <c r="U21" s="235" t="s">
        <v>172</v>
      </c>
      <c r="V21" s="246">
        <f t="shared" ref="V21:V26" si="0">V7</f>
        <v>5.5855365242634932E-4</v>
      </c>
      <c r="W21" s="237">
        <f t="shared" ref="W21:W26" si="1">Z7</f>
        <v>3.8437323687769322E-4</v>
      </c>
      <c r="X21" s="244">
        <f t="shared" ref="X21:X26" si="2">AD7</f>
        <v>2.883531750607583E-4</v>
      </c>
      <c r="Y21" s="237">
        <f t="shared" ref="Y21:Y26" si="3">AH7</f>
        <v>2.9817532042598763E-4</v>
      </c>
      <c r="Z21" s="237">
        <f t="shared" ref="Z21:Z26" si="4">AL7</f>
        <v>2.6598058858238658E-4</v>
      </c>
      <c r="AA21" s="239">
        <f>AP7</f>
        <v>2.5320979745982648E-4</v>
      </c>
      <c r="AB21" s="161"/>
      <c r="AC21" s="236" t="s">
        <v>87</v>
      </c>
      <c r="AD21" s="241">
        <f t="shared" ref="AD21:AD26" si="5">T7</f>
        <v>1.4378951426982873</v>
      </c>
      <c r="AE21" s="242">
        <f t="shared" ref="AE21:AE26" si="6">X7</f>
        <v>1.8557835976812569</v>
      </c>
      <c r="AF21" s="242">
        <f t="shared" ref="AF21:AF26" si="7">AB7</f>
        <v>2.5618921435885951</v>
      </c>
      <c r="AG21" s="242">
        <f t="shared" ref="AG21:AG26" si="8">AF7</f>
        <v>2.9776430849777227</v>
      </c>
      <c r="AH21" s="242">
        <f t="shared" ref="AH21:AH26" si="9">AJ7</f>
        <v>3.9542854868637041</v>
      </c>
      <c r="AI21" s="243">
        <f>AN7</f>
        <v>6.7834730540950963</v>
      </c>
    </row>
    <row r="22" spans="1:35" x14ac:dyDescent="0.25">
      <c r="A22" s="13" t="s">
        <v>15</v>
      </c>
      <c r="B22" s="10" t="s">
        <v>16</v>
      </c>
      <c r="C22" s="11">
        <v>10</v>
      </c>
      <c r="D22" s="29">
        <v>6.7154978175428024</v>
      </c>
      <c r="E22" s="55">
        <v>3.8285690687505817E-4</v>
      </c>
      <c r="F22" s="24">
        <v>1.5400170959997073E-4</v>
      </c>
      <c r="I22" s="212" t="s">
        <v>88</v>
      </c>
      <c r="J22" s="161" t="s">
        <v>179</v>
      </c>
      <c r="K22" s="161" t="s">
        <v>178</v>
      </c>
      <c r="L22" s="81">
        <v>1.1778839428150025E-3</v>
      </c>
      <c r="M22" s="50">
        <v>8.7540114042080686E-4</v>
      </c>
      <c r="N22" s="80">
        <v>7.2517764569016716E-4</v>
      </c>
      <c r="O22" s="50">
        <v>7.1870612301729855E-4</v>
      </c>
      <c r="P22" s="50">
        <v>5.536225367783552E-4</v>
      </c>
      <c r="Q22" s="67">
        <v>4.7515672608850894E-4</v>
      </c>
      <c r="R22" s="161"/>
      <c r="S22" s="33" t="s">
        <v>88</v>
      </c>
      <c r="T22" s="161"/>
      <c r="U22" s="161"/>
      <c r="V22" s="81">
        <f t="shared" si="0"/>
        <v>6.7391152714480547E-4</v>
      </c>
      <c r="W22" s="50">
        <f t="shared" si="1"/>
        <v>4.8082574784065533E-4</v>
      </c>
      <c r="X22" s="80">
        <f t="shared" si="2"/>
        <v>3.5441316396503186E-4</v>
      </c>
      <c r="Y22" s="50">
        <f t="shared" si="3"/>
        <v>4.180268622669577E-4</v>
      </c>
      <c r="Z22" s="50">
        <f t="shared" si="4"/>
        <v>2.4928907295266711E-4</v>
      </c>
      <c r="AA22" s="67">
        <v>2.1236685518637752E-4</v>
      </c>
      <c r="AB22" s="161"/>
      <c r="AC22" s="33" t="s">
        <v>88</v>
      </c>
      <c r="AD22" s="93">
        <f t="shared" si="5"/>
        <v>1.3949320301506249</v>
      </c>
      <c r="AE22" s="97">
        <f t="shared" si="6"/>
        <v>1.7305957910378766</v>
      </c>
      <c r="AF22" s="97">
        <f t="shared" si="7"/>
        <v>2.4626499674465911</v>
      </c>
      <c r="AG22" s="97">
        <f t="shared" si="8"/>
        <v>3.0989970913118676</v>
      </c>
      <c r="AH22" s="97">
        <f t="shared" si="9"/>
        <v>4.6597008262938742</v>
      </c>
      <c r="AI22" s="173">
        <v>6.2882083724750286</v>
      </c>
    </row>
    <row r="23" spans="1:35" x14ac:dyDescent="0.25">
      <c r="A23" s="13" t="s">
        <v>15</v>
      </c>
      <c r="B23" s="5" t="s">
        <v>25</v>
      </c>
      <c r="C23" s="37">
        <v>10</v>
      </c>
      <c r="D23" s="31">
        <v>6.5612788102096848</v>
      </c>
      <c r="E23" s="51">
        <v>6.3359642664588198E-4</v>
      </c>
      <c r="F23" s="26">
        <v>1.9083453268669933E-4</v>
      </c>
      <c r="I23" s="234" t="s">
        <v>89</v>
      </c>
      <c r="J23" s="235" t="s">
        <v>179</v>
      </c>
      <c r="K23" s="235" t="s">
        <v>179</v>
      </c>
      <c r="L23" s="246">
        <v>1.0731943763652566E-3</v>
      </c>
      <c r="M23" s="237">
        <v>8.7625435231766596E-4</v>
      </c>
      <c r="N23" s="244">
        <v>7.7163229061607283E-4</v>
      </c>
      <c r="O23" s="237">
        <v>6.559738775014784E-4</v>
      </c>
      <c r="P23" s="237">
        <v>5.4824290681767629E-4</v>
      </c>
      <c r="Q23" s="239">
        <v>4.4609210393863036E-4</v>
      </c>
      <c r="R23" s="161"/>
      <c r="S23" s="236" t="s">
        <v>89</v>
      </c>
      <c r="T23" s="235"/>
      <c r="U23" s="235"/>
      <c r="V23" s="246">
        <f t="shared" si="0"/>
        <v>5.7262251212841179E-4</v>
      </c>
      <c r="W23" s="237">
        <f t="shared" si="1"/>
        <v>4.0211255650059684E-4</v>
      </c>
      <c r="X23" s="244">
        <f t="shared" si="2"/>
        <v>3.2171310306231617E-4</v>
      </c>
      <c r="Y23" s="237">
        <f t="shared" si="3"/>
        <v>2.5934649991930428E-4</v>
      </c>
      <c r="Z23" s="237">
        <f t="shared" si="4"/>
        <v>2.5145479758371069E-4</v>
      </c>
      <c r="AA23" s="239">
        <f>AP9</f>
        <v>2.048560416308142E-4</v>
      </c>
      <c r="AB23" s="161"/>
      <c r="AC23" s="236" t="s">
        <v>89</v>
      </c>
      <c r="AD23" s="241">
        <f t="shared" si="5"/>
        <v>1.4213340445677434</v>
      </c>
      <c r="AE23" s="242">
        <f t="shared" si="6"/>
        <v>1.8354585749997028</v>
      </c>
      <c r="AF23" s="242">
        <f t="shared" si="7"/>
        <v>2.5757113433745169</v>
      </c>
      <c r="AG23" s="242">
        <f t="shared" si="8"/>
        <v>2.9954026727795462</v>
      </c>
      <c r="AH23" s="242">
        <f t="shared" si="9"/>
        <v>4.7500841793192619</v>
      </c>
      <c r="AI23" s="243">
        <f>AN9</f>
        <v>6.8082700717607985</v>
      </c>
    </row>
    <row r="24" spans="1:35" x14ac:dyDescent="0.25">
      <c r="A24" s="13" t="s">
        <v>26</v>
      </c>
      <c r="B24" s="3" t="s">
        <v>27</v>
      </c>
      <c r="C24" s="13">
        <v>50</v>
      </c>
      <c r="D24" s="30">
        <v>7.4633286371787291</v>
      </c>
      <c r="E24" s="21">
        <v>6.2299836634149353E-4</v>
      </c>
      <c r="F24" s="25">
        <v>2.0082476696862988E-4</v>
      </c>
      <c r="I24" s="54" t="s">
        <v>97</v>
      </c>
      <c r="J24" s="80">
        <v>8.5393700156740499E-2</v>
      </c>
      <c r="K24" s="175">
        <v>2.0322745922423729E-3</v>
      </c>
      <c r="L24" s="81">
        <v>1.1887469954588049E-3</v>
      </c>
      <c r="M24" s="50">
        <v>9.3585580976518067E-4</v>
      </c>
      <c r="N24" s="50">
        <v>9.8608826481326852E-4</v>
      </c>
      <c r="O24" s="50">
        <v>7.1214832318866226E-4</v>
      </c>
      <c r="P24" s="50">
        <v>8.5970391777880799E-4</v>
      </c>
      <c r="Q24" s="67">
        <v>5.4393194117414089E-4</v>
      </c>
      <c r="R24" s="161"/>
      <c r="S24" s="33" t="s">
        <v>97</v>
      </c>
      <c r="T24" s="80"/>
      <c r="U24" s="175"/>
      <c r="V24" s="81">
        <f t="shared" si="0"/>
        <v>4.1010148933989088E-4</v>
      </c>
      <c r="W24" s="92">
        <f t="shared" si="1"/>
        <v>2.924340164122863E-4</v>
      </c>
      <c r="X24" s="92">
        <f t="shared" si="2"/>
        <v>3.5254146032327017E-4</v>
      </c>
      <c r="Y24" s="92">
        <f t="shared" si="3"/>
        <v>2.0708757795324687E-4</v>
      </c>
      <c r="Z24" s="50">
        <f t="shared" si="4"/>
        <v>1.4495988867764629E-3</v>
      </c>
      <c r="AA24" s="67">
        <f>AP10</f>
        <v>1.3070070314676611E-4</v>
      </c>
      <c r="AB24" s="161"/>
      <c r="AC24" s="35" t="s">
        <v>97</v>
      </c>
      <c r="AD24" s="93">
        <f t="shared" si="5"/>
        <v>1.4791991026971067</v>
      </c>
      <c r="AE24" s="97">
        <f t="shared" si="6"/>
        <v>2.2028938121252586</v>
      </c>
      <c r="AF24" s="97">
        <f t="shared" si="7"/>
        <v>2.895159737846579</v>
      </c>
      <c r="AG24" s="97">
        <f t="shared" si="8"/>
        <v>3.624329849142486</v>
      </c>
      <c r="AH24" s="97">
        <f t="shared" si="9"/>
        <v>5.483522711915426</v>
      </c>
      <c r="AI24" s="98">
        <f>AN10</f>
        <v>8.9498643226702921</v>
      </c>
    </row>
    <row r="25" spans="1:35" x14ac:dyDescent="0.25">
      <c r="A25" s="13" t="s">
        <v>26</v>
      </c>
      <c r="B25" s="3" t="s">
        <v>28</v>
      </c>
      <c r="C25" s="13">
        <v>50</v>
      </c>
      <c r="D25" s="30">
        <v>7.2579161275744335</v>
      </c>
      <c r="E25" s="21">
        <v>3.5555638664842257E-4</v>
      </c>
      <c r="F25" s="25">
        <v>1.5978325040835362E-4</v>
      </c>
      <c r="I25" s="247" t="s">
        <v>98</v>
      </c>
      <c r="J25" s="244">
        <v>1.9248258891586548E-2</v>
      </c>
      <c r="K25" s="245">
        <v>1.0909942747783508E-3</v>
      </c>
      <c r="L25" s="248">
        <v>6.5585048283764132E-4</v>
      </c>
      <c r="M25" s="249">
        <v>5.8027702483174281E-4</v>
      </c>
      <c r="N25" s="250">
        <v>4.6774181848728709E-4</v>
      </c>
      <c r="O25" s="237">
        <v>4.5463796640383606E-4</v>
      </c>
      <c r="P25" s="251">
        <v>3.5238005082323935E-4</v>
      </c>
      <c r="Q25" s="252">
        <v>3.1458273583690084E-4</v>
      </c>
      <c r="R25" s="49"/>
      <c r="S25" s="236" t="s">
        <v>98</v>
      </c>
      <c r="T25" s="244"/>
      <c r="U25" s="245"/>
      <c r="V25" s="246">
        <f t="shared" si="0"/>
        <v>2.4311694506121251E-4</v>
      </c>
      <c r="W25" s="253">
        <f t="shared" si="1"/>
        <v>1.7983474244238117E-4</v>
      </c>
      <c r="X25" s="244">
        <f t="shared" si="2"/>
        <v>1.5851590509252848E-4</v>
      </c>
      <c r="Y25" s="253">
        <f t="shared" si="3"/>
        <v>1.8397929008717449E-4</v>
      </c>
      <c r="Z25" s="237">
        <f t="shared" si="4"/>
        <v>9.3091584430161214E-5</v>
      </c>
      <c r="AA25" s="254">
        <f>AP11</f>
        <v>1.0966262329428924E-4</v>
      </c>
      <c r="AB25" s="161"/>
      <c r="AC25" s="255" t="s">
        <v>98</v>
      </c>
      <c r="AD25" s="241">
        <f t="shared" si="5"/>
        <v>1.4189695434398113</v>
      </c>
      <c r="AE25" s="242">
        <f t="shared" si="6"/>
        <v>2.0143206916093819</v>
      </c>
      <c r="AF25" s="242">
        <f t="shared" si="7"/>
        <v>2.7361393171230874</v>
      </c>
      <c r="AG25" s="242">
        <f t="shared" si="8"/>
        <v>3.5584130690521509</v>
      </c>
      <c r="AH25" s="242">
        <f t="shared" si="9"/>
        <v>5.4465285015039804</v>
      </c>
      <c r="AI25" s="243">
        <f>AN11</f>
        <v>7.6351215843041622</v>
      </c>
    </row>
    <row r="26" spans="1:35" x14ac:dyDescent="0.25">
      <c r="A26" s="13" t="s">
        <v>26</v>
      </c>
      <c r="B26" s="5" t="s">
        <v>29</v>
      </c>
      <c r="C26" s="14">
        <v>50</v>
      </c>
      <c r="D26" s="31">
        <v>8.9498643226702921</v>
      </c>
      <c r="E26" s="22">
        <v>5.4393194117414089E-4</v>
      </c>
      <c r="F26" s="26">
        <v>1.3070070314676611E-4</v>
      </c>
      <c r="I26" s="82" t="s">
        <v>103</v>
      </c>
      <c r="J26" s="161" t="s">
        <v>172</v>
      </c>
      <c r="K26" s="161" t="s">
        <v>172</v>
      </c>
      <c r="L26" s="49">
        <f>U12</f>
        <v>8.9725304090880345E-4</v>
      </c>
      <c r="M26" s="49">
        <f>Y12</f>
        <v>8.3917350825916687E-4</v>
      </c>
      <c r="N26" s="49">
        <f>AC12</f>
        <v>6.3159224594648068E-4</v>
      </c>
      <c r="O26" s="49">
        <f>AG12</f>
        <v>5.4985433734484586E-4</v>
      </c>
      <c r="P26" s="49">
        <f>AK12</f>
        <v>4.9661231459146302E-4</v>
      </c>
      <c r="Q26" s="49">
        <f>AO12</f>
        <v>4.8362649807386272E-4</v>
      </c>
      <c r="R26" s="49"/>
      <c r="S26" s="82" t="s">
        <v>103</v>
      </c>
      <c r="T26" s="161" t="s">
        <v>172</v>
      </c>
      <c r="U26" s="161" t="s">
        <v>172</v>
      </c>
      <c r="V26" s="82">
        <f t="shared" si="0"/>
        <v>3.4563322242221555E-4</v>
      </c>
      <c r="W26" s="51">
        <f t="shared" si="1"/>
        <v>3.5328863594137025E-4</v>
      </c>
      <c r="X26" s="51">
        <f t="shared" si="2"/>
        <v>2.0991569462949945E-4</v>
      </c>
      <c r="Y26" s="51">
        <f t="shared" si="3"/>
        <v>1.8594935223250245E-4</v>
      </c>
      <c r="Z26" s="51">
        <f t="shared" si="4"/>
        <v>1.8310649230282391E-4</v>
      </c>
      <c r="AA26" s="89">
        <f>AP12</f>
        <v>2.2607741826055321E-4</v>
      </c>
      <c r="AB26" s="161"/>
      <c r="AC26" s="49" t="s">
        <v>103</v>
      </c>
      <c r="AD26" s="93">
        <f t="shared" si="5"/>
        <v>1.4164705072402946</v>
      </c>
      <c r="AE26" s="97">
        <f t="shared" si="6"/>
        <v>1.9371465581655494</v>
      </c>
      <c r="AF26" s="97">
        <f t="shared" si="7"/>
        <v>2.4763609102858433</v>
      </c>
      <c r="AG26" s="97">
        <f t="shared" si="8"/>
        <v>3.0694949385020345</v>
      </c>
      <c r="AH26" s="97">
        <f t="shared" si="9"/>
        <v>4.7965874379780438</v>
      </c>
      <c r="AI26" s="98">
        <f>AN12</f>
        <v>6.9676561199558948</v>
      </c>
    </row>
    <row r="27" spans="1:35" x14ac:dyDescent="0.25">
      <c r="A27" s="32" t="s">
        <v>77</v>
      </c>
      <c r="B27" s="62" t="s">
        <v>78</v>
      </c>
      <c r="C27" s="48">
        <v>50</v>
      </c>
      <c r="D27" s="39">
        <v>6.7834730540950963</v>
      </c>
      <c r="E27" s="40">
        <v>5.0099815032387217E-4</v>
      </c>
      <c r="F27" s="41">
        <v>2.5320979745982648E-4</v>
      </c>
      <c r="K27" s="2"/>
      <c r="L27" s="2"/>
      <c r="O27" s="2"/>
      <c r="P27" s="2"/>
    </row>
    <row r="28" spans="1:35" x14ac:dyDescent="0.25">
      <c r="A28" s="32" t="s">
        <v>76</v>
      </c>
      <c r="B28" s="58" t="s">
        <v>72</v>
      </c>
      <c r="C28" s="38">
        <v>50</v>
      </c>
      <c r="D28" s="39">
        <v>6.9676561199558948</v>
      </c>
      <c r="E28" s="40">
        <v>4.8362649807386272E-4</v>
      </c>
      <c r="F28" s="41">
        <v>2.2607741826055321E-4</v>
      </c>
      <c r="K28" s="2"/>
      <c r="L28" s="2"/>
      <c r="O28" s="2"/>
      <c r="P28" s="2"/>
    </row>
    <row r="29" spans="1:35" x14ac:dyDescent="0.25">
      <c r="K29" s="2"/>
      <c r="L29" s="2"/>
      <c r="O29" s="2"/>
      <c r="P29" s="2"/>
    </row>
    <row r="30" spans="1:35" x14ac:dyDescent="0.25">
      <c r="K30" s="2"/>
      <c r="L30" s="2"/>
      <c r="O30" s="2"/>
      <c r="P30" s="2"/>
    </row>
    <row r="31" spans="1:35" x14ac:dyDescent="0.25">
      <c r="K31" s="2"/>
      <c r="L31" s="2"/>
      <c r="O31" s="2"/>
      <c r="P31" s="2"/>
    </row>
    <row r="33" spans="1:28" x14ac:dyDescent="0.25">
      <c r="A33" s="1" t="s">
        <v>65</v>
      </c>
    </row>
    <row r="34" spans="1:28" x14ac:dyDescent="0.25">
      <c r="A34" t="s">
        <v>19</v>
      </c>
      <c r="B34" s="18" t="s">
        <v>22</v>
      </c>
      <c r="C34" s="11">
        <v>10</v>
      </c>
      <c r="D34" s="29">
        <v>6.6173751060697574</v>
      </c>
      <c r="E34" s="55">
        <v>4.9225132747272914E-4</v>
      </c>
      <c r="F34" s="24">
        <v>2.9546964738979273E-4</v>
      </c>
    </row>
    <row r="35" spans="1:28" x14ac:dyDescent="0.25">
      <c r="A35" t="s">
        <v>19</v>
      </c>
      <c r="B35" s="17" t="s">
        <v>22</v>
      </c>
      <c r="C35" s="14">
        <v>50</v>
      </c>
      <c r="D35" s="31">
        <v>6.6476342415584337</v>
      </c>
      <c r="E35" s="51">
        <v>6.3612960374089705E-4</v>
      </c>
      <c r="F35" s="26">
        <v>8.0034560916735224E-4</v>
      </c>
    </row>
    <row r="36" spans="1:28" x14ac:dyDescent="0.25">
      <c r="A36" t="s">
        <v>21</v>
      </c>
      <c r="B36" s="10" t="s">
        <v>6</v>
      </c>
      <c r="C36" s="11">
        <v>20</v>
      </c>
      <c r="D36" s="29">
        <v>6.4937928128076816</v>
      </c>
      <c r="E36" s="20">
        <v>4.3469185955759108E-4</v>
      </c>
      <c r="F36" s="24">
        <v>1.9433491595482804E-4</v>
      </c>
    </row>
    <row r="37" spans="1:28" x14ac:dyDescent="0.25">
      <c r="A37" t="s">
        <v>21</v>
      </c>
      <c r="B37" s="54" t="s">
        <v>35</v>
      </c>
      <c r="C37" s="37">
        <v>50</v>
      </c>
      <c r="D37" s="31">
        <v>6.4392738469110462</v>
      </c>
      <c r="E37" s="51">
        <v>4.1332261535864E-4</v>
      </c>
      <c r="F37" s="26">
        <v>2.6571175145016925E-4</v>
      </c>
    </row>
    <row r="40" spans="1:28" x14ac:dyDescent="0.25">
      <c r="C40">
        <v>40</v>
      </c>
      <c r="D40" s="27">
        <v>2.4606694348620044</v>
      </c>
      <c r="E40" s="86">
        <v>7.8602587258910154E-4</v>
      </c>
      <c r="F40" s="72">
        <v>4.3291963926304087E-4</v>
      </c>
    </row>
    <row r="41" spans="1:28" x14ac:dyDescent="0.25">
      <c r="C41">
        <v>50</v>
      </c>
      <c r="D41" s="27">
        <v>2.4741769304222525</v>
      </c>
      <c r="E41" s="2">
        <v>7.1193674886771278E-4</v>
      </c>
      <c r="F41" s="2">
        <v>2.8040200083282672E-4</v>
      </c>
    </row>
    <row r="42" spans="1:28" x14ac:dyDescent="0.25">
      <c r="D42" s="27">
        <f>((4*D40)+(5*D41))/9</f>
        <v>2.4681735990621423</v>
      </c>
      <c r="E42" s="2">
        <f t="shared" ref="E42:F42" si="10">((4*E40)+(5*E41))/9</f>
        <v>7.4486524829944117E-4</v>
      </c>
      <c r="F42" s="2">
        <f t="shared" si="10"/>
        <v>3.4818761791292191E-4</v>
      </c>
    </row>
    <row r="43" spans="1:28" x14ac:dyDescent="0.25">
      <c r="U43" t="s">
        <v>106</v>
      </c>
      <c r="AB43" t="s">
        <v>107</v>
      </c>
    </row>
    <row r="45" spans="1:28" x14ac:dyDescent="0.25">
      <c r="K45" t="s">
        <v>105</v>
      </c>
    </row>
    <row r="46" spans="1:28" x14ac:dyDescent="0.25">
      <c r="C46" s="86"/>
      <c r="D46"/>
    </row>
    <row r="47" spans="1:28" x14ac:dyDescent="0.25">
      <c r="O47" s="33"/>
    </row>
    <row r="48" spans="1:28" x14ac:dyDescent="0.25">
      <c r="O48" s="161"/>
    </row>
    <row r="49" spans="15:24" x14ac:dyDescent="0.25">
      <c r="O49" s="161"/>
    </row>
    <row r="50" spans="15:24" x14ac:dyDescent="0.25">
      <c r="O50" s="161"/>
    </row>
    <row r="55" spans="15:24" x14ac:dyDescent="0.25">
      <c r="R55" s="162"/>
      <c r="S55" s="162"/>
      <c r="T55" s="162"/>
      <c r="U55" s="162"/>
      <c r="V55" s="162"/>
      <c r="W55" s="162"/>
      <c r="X55" s="162"/>
    </row>
    <row r="56" spans="15:24" x14ac:dyDescent="0.25">
      <c r="R56" s="162"/>
      <c r="S56" s="162"/>
      <c r="T56" s="162"/>
      <c r="U56" s="162"/>
      <c r="V56" s="162"/>
      <c r="W56" s="162"/>
      <c r="X56" s="162"/>
    </row>
    <row r="57" spans="15:24" x14ac:dyDescent="0.25">
      <c r="R57" s="162"/>
      <c r="S57" s="162"/>
      <c r="T57" s="162"/>
      <c r="U57" s="162"/>
      <c r="V57" s="162"/>
      <c r="W57" s="162"/>
      <c r="X57" s="162"/>
    </row>
    <row r="58" spans="15:24" x14ac:dyDescent="0.25">
      <c r="R58" s="162"/>
      <c r="S58" s="162"/>
      <c r="T58" s="162"/>
      <c r="U58" s="162"/>
      <c r="V58" s="162"/>
      <c r="W58" s="162"/>
      <c r="X58" s="162"/>
    </row>
    <row r="59" spans="15:24" x14ac:dyDescent="0.25">
      <c r="R59" s="162"/>
      <c r="S59" s="162"/>
      <c r="T59" s="162"/>
      <c r="U59" s="162"/>
      <c r="V59" s="162"/>
      <c r="W59" s="162"/>
      <c r="X59" s="162"/>
    </row>
    <row r="60" spans="15:24" x14ac:dyDescent="0.25">
      <c r="R60" s="162"/>
      <c r="S60" s="162"/>
      <c r="T60" s="162"/>
      <c r="U60" s="162"/>
      <c r="V60" s="162"/>
      <c r="W60" s="162"/>
      <c r="X60" s="162"/>
    </row>
    <row r="61" spans="15:24" x14ac:dyDescent="0.25">
      <c r="R61" s="162"/>
      <c r="S61" s="162"/>
      <c r="T61" s="162"/>
      <c r="U61" s="162"/>
      <c r="V61" s="162"/>
      <c r="W61" s="162"/>
      <c r="X61" s="162"/>
    </row>
    <row r="62" spans="15:24" x14ac:dyDescent="0.25">
      <c r="R62" s="162"/>
      <c r="S62" s="162"/>
      <c r="T62" s="162"/>
      <c r="U62" s="162"/>
      <c r="V62" s="162"/>
      <c r="W62" s="162"/>
      <c r="X62" s="162"/>
    </row>
    <row r="63" spans="15:24" x14ac:dyDescent="0.25">
      <c r="R63" s="162"/>
      <c r="S63" s="162"/>
      <c r="T63" s="162"/>
      <c r="U63" s="162"/>
      <c r="V63" s="162"/>
      <c r="W63" s="162"/>
      <c r="X63" s="162"/>
    </row>
    <row r="64" spans="15:24" x14ac:dyDescent="0.25">
      <c r="R64" s="162"/>
      <c r="S64" s="162"/>
      <c r="T64" s="162"/>
      <c r="U64" s="162"/>
      <c r="V64" s="162"/>
      <c r="W64" s="162"/>
      <c r="X64" s="162"/>
    </row>
    <row r="65" spans="18:24" x14ac:dyDescent="0.25">
      <c r="R65" s="162"/>
      <c r="S65" s="162"/>
      <c r="T65" s="162"/>
      <c r="U65" s="162"/>
      <c r="V65" s="162"/>
      <c r="W65" s="162"/>
      <c r="X65" s="162"/>
    </row>
    <row r="66" spans="18:24" x14ac:dyDescent="0.25">
      <c r="R66" s="162"/>
      <c r="S66" s="162"/>
      <c r="T66" s="162"/>
      <c r="U66" s="162"/>
      <c r="V66" s="162"/>
      <c r="W66" s="162"/>
      <c r="X66" s="162"/>
    </row>
    <row r="67" spans="18:24" x14ac:dyDescent="0.25">
      <c r="R67" s="162"/>
      <c r="S67" s="162"/>
      <c r="T67" s="162"/>
      <c r="U67" s="162"/>
      <c r="V67" s="162"/>
      <c r="W67" s="162"/>
      <c r="X67" s="162"/>
    </row>
    <row r="68" spans="18:24" x14ac:dyDescent="0.25">
      <c r="R68" s="162"/>
      <c r="S68" s="162"/>
      <c r="T68" s="162"/>
      <c r="U68" s="162"/>
      <c r="V68" s="162"/>
      <c r="W68" s="162"/>
      <c r="X68" s="162"/>
    </row>
    <row r="69" spans="18:24" x14ac:dyDescent="0.25">
      <c r="R69" s="162"/>
      <c r="S69" s="162"/>
      <c r="T69" s="162"/>
      <c r="U69" s="162"/>
      <c r="V69" s="162"/>
      <c r="W69" s="162"/>
      <c r="X69" s="162"/>
    </row>
    <row r="70" spans="18:24" x14ac:dyDescent="0.25">
      <c r="R70" s="162"/>
      <c r="S70" s="162"/>
      <c r="T70" s="162"/>
      <c r="U70" s="162"/>
      <c r="V70" s="162"/>
      <c r="W70" s="162"/>
      <c r="X70" s="162"/>
    </row>
    <row r="71" spans="18:24" x14ac:dyDescent="0.25">
      <c r="R71" s="162"/>
      <c r="S71" s="162"/>
      <c r="T71" s="162"/>
      <c r="U71" s="162"/>
      <c r="V71" s="162"/>
      <c r="W71" s="162"/>
      <c r="X71" s="162"/>
    </row>
    <row r="72" spans="18:24" x14ac:dyDescent="0.25">
      <c r="R72" s="162"/>
      <c r="S72" s="162"/>
      <c r="T72" s="162"/>
      <c r="U72" s="162"/>
      <c r="V72" s="162"/>
      <c r="W72" s="162"/>
      <c r="X72" s="162"/>
    </row>
    <row r="73" spans="18:24" x14ac:dyDescent="0.25">
      <c r="R73" s="162"/>
      <c r="S73" s="162"/>
      <c r="T73" s="162"/>
      <c r="U73" s="162"/>
      <c r="V73" s="162"/>
      <c r="W73" s="162"/>
      <c r="X73" s="162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topLeftCell="J4" zoomScale="145" zoomScaleNormal="145" workbookViewId="0">
      <selection activeCell="V12" sqref="V12"/>
    </sheetView>
  </sheetViews>
  <sheetFormatPr defaultRowHeight="15" x14ac:dyDescent="0.25"/>
  <cols>
    <col min="3" max="3" width="14.42578125" style="2" bestFit="1" customWidth="1"/>
    <col min="4" max="4" width="10.85546875" style="2" bestFit="1" customWidth="1"/>
    <col min="5" max="7" width="10" style="2" bestFit="1" customWidth="1"/>
  </cols>
  <sheetData>
    <row r="2" spans="2:7" x14ac:dyDescent="0.25">
      <c r="B2" s="1" t="s">
        <v>137</v>
      </c>
    </row>
    <row r="3" spans="2:7" x14ac:dyDescent="0.25">
      <c r="B3" s="65" t="s">
        <v>66</v>
      </c>
      <c r="C3" s="209" t="s">
        <v>175</v>
      </c>
      <c r="D3" s="209" t="s">
        <v>176</v>
      </c>
      <c r="E3" s="209" t="s">
        <v>177</v>
      </c>
      <c r="F3" s="209" t="s">
        <v>135</v>
      </c>
      <c r="G3" s="209" t="s">
        <v>136</v>
      </c>
    </row>
    <row r="4" spans="2:7" x14ac:dyDescent="0.25">
      <c r="B4" s="65">
        <v>100</v>
      </c>
      <c r="C4" s="21">
        <v>0.57946452277092519</v>
      </c>
      <c r="D4" s="21">
        <v>0.48408772301219172</v>
      </c>
      <c r="E4" s="21">
        <v>3.0454865386517087E-2</v>
      </c>
      <c r="F4" s="21">
        <v>0.12140703190714888</v>
      </c>
      <c r="G4" s="25">
        <v>1.6801775747254621E-2</v>
      </c>
    </row>
    <row r="5" spans="2:7" x14ac:dyDescent="0.25">
      <c r="B5" s="65">
        <v>50</v>
      </c>
      <c r="C5" s="21">
        <v>0.57946452277092519</v>
      </c>
      <c r="D5" s="21">
        <v>0.48408772301219172</v>
      </c>
      <c r="E5" s="21">
        <v>3.2480780784554145E-2</v>
      </c>
      <c r="F5" s="21">
        <v>0.14085323627685567</v>
      </c>
      <c r="G5" s="25">
        <v>2.4624703941940267E-2</v>
      </c>
    </row>
    <row r="6" spans="2:7" x14ac:dyDescent="0.25">
      <c r="B6" s="18">
        <v>30</v>
      </c>
      <c r="C6" s="21">
        <v>0.57946452277092519</v>
      </c>
      <c r="D6" s="21">
        <v>0.48408772301219172</v>
      </c>
      <c r="E6" s="21">
        <v>6.24067838171685E-2</v>
      </c>
      <c r="F6" s="21">
        <v>0.13898796467495506</v>
      </c>
      <c r="G6" s="25">
        <v>4.0359849790859617E-2</v>
      </c>
    </row>
    <row r="7" spans="2:7" x14ac:dyDescent="0.25">
      <c r="B7" s="65">
        <v>20</v>
      </c>
      <c r="C7" s="159">
        <v>0.57946452277092519</v>
      </c>
      <c r="D7" s="159">
        <v>0.48408772301219172</v>
      </c>
      <c r="E7" s="159">
        <v>5.4718774878406415E-2</v>
      </c>
      <c r="F7" s="159">
        <v>0.23959612147840526</v>
      </c>
      <c r="G7" s="159">
        <v>3.1995831209393658E-2</v>
      </c>
    </row>
    <row r="8" spans="2:7" x14ac:dyDescent="0.25">
      <c r="B8" s="65">
        <v>10</v>
      </c>
      <c r="C8" s="159">
        <v>0.57946452277092519</v>
      </c>
      <c r="D8" s="159">
        <v>0.48408772301219172</v>
      </c>
      <c r="E8" s="159">
        <v>9.3119056338067857E-2</v>
      </c>
      <c r="F8" s="159">
        <v>0.27789136227713068</v>
      </c>
      <c r="G8" s="159">
        <v>9.3093422667551023E-2</v>
      </c>
    </row>
    <row r="9" spans="2:7" x14ac:dyDescent="0.25">
      <c r="B9" s="73">
        <v>0</v>
      </c>
      <c r="C9" s="159">
        <v>0.57946452277092519</v>
      </c>
      <c r="D9" s="159">
        <v>0.48408772301219172</v>
      </c>
      <c r="E9" s="159">
        <v>0.38514616938380358</v>
      </c>
      <c r="F9" s="159">
        <v>0.46043712540971943</v>
      </c>
      <c r="G9" s="159">
        <v>0.3546770472609877</v>
      </c>
    </row>
    <row r="10" spans="2:7" x14ac:dyDescent="0.25">
      <c r="B10" s="1" t="s">
        <v>138</v>
      </c>
    </row>
    <row r="11" spans="2:7" x14ac:dyDescent="0.25">
      <c r="B11" s="65" t="s">
        <v>66</v>
      </c>
      <c r="C11" s="209" t="s">
        <v>141</v>
      </c>
      <c r="D11" s="209" t="s">
        <v>142</v>
      </c>
      <c r="E11" s="209" t="s">
        <v>86</v>
      </c>
      <c r="F11" s="209" t="s">
        <v>135</v>
      </c>
      <c r="G11" s="209" t="s">
        <v>136</v>
      </c>
    </row>
    <row r="12" spans="2:7" x14ac:dyDescent="0.25">
      <c r="B12" s="65">
        <v>100</v>
      </c>
      <c r="C12" s="21">
        <v>0.54658160231153974</v>
      </c>
      <c r="D12" s="21">
        <v>0.31389074440629061</v>
      </c>
      <c r="E12" s="21">
        <v>0.54393745005852256</v>
      </c>
      <c r="F12" s="21">
        <v>0.61100328158437056</v>
      </c>
      <c r="G12" s="25">
        <v>0.34783726962650963</v>
      </c>
    </row>
    <row r="13" spans="2:7" x14ac:dyDescent="0.25">
      <c r="B13" s="65">
        <v>50</v>
      </c>
      <c r="C13" s="21">
        <v>0.54658160231153974</v>
      </c>
      <c r="D13" s="21">
        <v>0.31389074440629061</v>
      </c>
      <c r="E13" s="21">
        <v>0.49392920310718313</v>
      </c>
      <c r="F13" s="21">
        <v>0.5837894570112715</v>
      </c>
      <c r="G13" s="25">
        <v>0.37844115589576416</v>
      </c>
    </row>
    <row r="14" spans="2:7" x14ac:dyDescent="0.25">
      <c r="B14" s="18">
        <v>30</v>
      </c>
      <c r="C14" s="21">
        <v>0.54658160231153974</v>
      </c>
      <c r="D14" s="21">
        <v>0.31389074440629061</v>
      </c>
      <c r="E14" s="21">
        <v>0.50236024974149485</v>
      </c>
      <c r="F14" s="21">
        <v>0.51885148642105139</v>
      </c>
      <c r="G14" s="25">
        <v>0.40236635358566486</v>
      </c>
    </row>
    <row r="15" spans="2:7" x14ac:dyDescent="0.25">
      <c r="B15" s="65">
        <v>20</v>
      </c>
      <c r="C15" s="159">
        <v>0.54658160231153974</v>
      </c>
      <c r="D15" s="159">
        <v>0.31389074440629061</v>
      </c>
      <c r="E15" s="159">
        <v>0.50752237985766269</v>
      </c>
      <c r="F15" s="159">
        <v>0.5116822645753315</v>
      </c>
      <c r="G15" s="159">
        <v>0.31814640356106449</v>
      </c>
    </row>
    <row r="16" spans="2:7" x14ac:dyDescent="0.25">
      <c r="B16" s="65">
        <v>10</v>
      </c>
      <c r="C16" s="159">
        <v>0.54658160231153974</v>
      </c>
      <c r="D16" s="159">
        <v>0.31389074440629061</v>
      </c>
      <c r="E16" s="159">
        <v>0.48233334446532472</v>
      </c>
      <c r="F16" s="159">
        <v>0.46474382973848155</v>
      </c>
      <c r="G16" s="159">
        <v>0.35571600332082493</v>
      </c>
    </row>
    <row r="17" spans="2:7" x14ac:dyDescent="0.25">
      <c r="B17" s="73">
        <v>0</v>
      </c>
      <c r="C17" s="159">
        <v>0.54658160231153974</v>
      </c>
      <c r="D17" s="159">
        <v>0.31389074440629061</v>
      </c>
      <c r="E17" s="159">
        <v>0.46076723159782257</v>
      </c>
      <c r="F17" s="159">
        <v>0.33219961625904859</v>
      </c>
      <c r="G17" s="159">
        <v>0.35316285463942604</v>
      </c>
    </row>
    <row r="19" spans="2:7" x14ac:dyDescent="0.25">
      <c r="B19" s="1" t="s">
        <v>139</v>
      </c>
    </row>
    <row r="20" spans="2:7" x14ac:dyDescent="0.25">
      <c r="B20" s="65" t="s">
        <v>66</v>
      </c>
      <c r="C20" s="209" t="s">
        <v>141</v>
      </c>
      <c r="D20" s="209" t="s">
        <v>142</v>
      </c>
      <c r="E20" s="209" t="s">
        <v>86</v>
      </c>
      <c r="F20" s="209" t="s">
        <v>135</v>
      </c>
      <c r="G20" s="209" t="s">
        <v>136</v>
      </c>
    </row>
    <row r="21" spans="2:7" x14ac:dyDescent="0.25">
      <c r="B21" s="65">
        <v>100</v>
      </c>
      <c r="C21" s="21">
        <v>0.21828830851310635</v>
      </c>
      <c r="D21" s="21">
        <v>6.4445817670709366E-2</v>
      </c>
      <c r="E21" s="21">
        <v>2.7818661405214764E-3</v>
      </c>
      <c r="F21" s="21">
        <v>3.3742181600712436E-3</v>
      </c>
      <c r="G21" s="25">
        <v>1.5890306105760753E-3</v>
      </c>
    </row>
    <row r="22" spans="2:7" x14ac:dyDescent="0.25">
      <c r="B22" s="65">
        <v>50</v>
      </c>
      <c r="C22" s="21">
        <v>0.21828830851310635</v>
      </c>
      <c r="D22" s="21">
        <v>6.4445817670709366E-2</v>
      </c>
      <c r="E22" s="21">
        <v>3.6762547806036419E-3</v>
      </c>
      <c r="F22" s="21">
        <v>1.0315933438780397E-2</v>
      </c>
      <c r="G22" s="25">
        <v>2.0287287070419576E-3</v>
      </c>
    </row>
    <row r="23" spans="2:7" x14ac:dyDescent="0.25">
      <c r="B23" s="18">
        <v>30</v>
      </c>
      <c r="C23" s="21">
        <v>0.21828830851310635</v>
      </c>
      <c r="D23" s="21">
        <v>6.4445817670709366E-2</v>
      </c>
      <c r="E23" s="21">
        <v>8.0063562716408705E-3</v>
      </c>
      <c r="F23" s="21">
        <v>1.5238484658410942E-2</v>
      </c>
      <c r="G23" s="25">
        <v>2.486044124539781E-3</v>
      </c>
    </row>
    <row r="24" spans="2:7" x14ac:dyDescent="0.25">
      <c r="B24" s="65">
        <v>20</v>
      </c>
      <c r="C24" s="159">
        <v>0.21828830851310635</v>
      </c>
      <c r="D24" s="159">
        <v>6.4445817670709366E-2</v>
      </c>
      <c r="E24" s="159">
        <v>7.5813327317957296E-3</v>
      </c>
      <c r="F24" s="159">
        <v>1.2800965946136927E-2</v>
      </c>
      <c r="G24" s="159">
        <v>3.3445218550860953E-3</v>
      </c>
    </row>
    <row r="25" spans="2:7" x14ac:dyDescent="0.25">
      <c r="B25" s="65">
        <v>10</v>
      </c>
      <c r="C25" s="159">
        <v>0.21828830851310635</v>
      </c>
      <c r="D25" s="159">
        <v>6.4445817670709366E-2</v>
      </c>
      <c r="E25" s="159">
        <v>3.8322943579371174E-2</v>
      </c>
      <c r="F25" s="159">
        <v>2.7148463286565821E-2</v>
      </c>
      <c r="G25" s="159">
        <v>4.7005707350274211E-3</v>
      </c>
    </row>
    <row r="26" spans="2:7" x14ac:dyDescent="0.25">
      <c r="B26" s="73">
        <v>0</v>
      </c>
      <c r="C26" s="159">
        <v>0.21828830851310635</v>
      </c>
      <c r="D26" s="159">
        <v>6.4445817670709366E-2</v>
      </c>
      <c r="E26" s="159">
        <v>0.20384590867302893</v>
      </c>
      <c r="F26" s="159">
        <v>0.15349323410245452</v>
      </c>
      <c r="G26" s="159">
        <v>8.2483329300344008E-2</v>
      </c>
    </row>
    <row r="28" spans="2:7" x14ac:dyDescent="0.25">
      <c r="B28" s="1" t="s">
        <v>140</v>
      </c>
    </row>
    <row r="29" spans="2:7" x14ac:dyDescent="0.25">
      <c r="B29" s="65" t="s">
        <v>66</v>
      </c>
      <c r="C29" s="209" t="s">
        <v>141</v>
      </c>
      <c r="D29" s="209" t="s">
        <v>142</v>
      </c>
      <c r="E29" s="209" t="s">
        <v>86</v>
      </c>
      <c r="F29" s="209" t="s">
        <v>135</v>
      </c>
      <c r="G29" s="209" t="s">
        <v>136</v>
      </c>
    </row>
    <row r="30" spans="2:7" x14ac:dyDescent="0.25">
      <c r="B30" s="65">
        <v>100</v>
      </c>
      <c r="C30" s="159">
        <v>0.33581534700663307</v>
      </c>
      <c r="D30" s="159">
        <v>0.11060581528236664</v>
      </c>
      <c r="E30" s="159">
        <v>6.3288640495517939E-2</v>
      </c>
      <c r="F30" s="159">
        <v>9.1294322187351631E-2</v>
      </c>
      <c r="G30" s="159">
        <v>1.3804447598942666E-3</v>
      </c>
    </row>
    <row r="31" spans="2:7" x14ac:dyDescent="0.25">
      <c r="B31" s="65">
        <v>50</v>
      </c>
      <c r="C31" s="159">
        <v>0.33581534700663307</v>
      </c>
      <c r="D31" s="159">
        <v>0.11060581528236664</v>
      </c>
      <c r="E31" s="159">
        <v>0.15377505949851511</v>
      </c>
      <c r="F31" s="159">
        <v>0.14538877493856286</v>
      </c>
      <c r="G31" s="159">
        <v>1.4522503891830794E-3</v>
      </c>
    </row>
    <row r="32" spans="2:7" x14ac:dyDescent="0.25">
      <c r="B32" s="65">
        <v>30</v>
      </c>
      <c r="C32" s="159">
        <v>0.33581534700663307</v>
      </c>
      <c r="D32" s="159">
        <v>0.11060581528236664</v>
      </c>
      <c r="E32" s="159">
        <v>0.1158299897609123</v>
      </c>
      <c r="F32" s="159">
        <v>0.11471349461818499</v>
      </c>
      <c r="G32" s="159">
        <v>2.5313713648759629E-3</v>
      </c>
    </row>
    <row r="33" spans="2:7" x14ac:dyDescent="0.25">
      <c r="B33" s="18">
        <v>20</v>
      </c>
      <c r="C33" s="258">
        <v>0.33581534700663307</v>
      </c>
      <c r="D33" s="258">
        <v>0.11060581528236664</v>
      </c>
      <c r="E33" s="258">
        <v>0.202444195354329</v>
      </c>
      <c r="F33" s="258">
        <v>8.306792978644631E-2</v>
      </c>
      <c r="G33" s="258">
        <v>3.4739706200932032E-3</v>
      </c>
    </row>
    <row r="34" spans="2:7" x14ac:dyDescent="0.25">
      <c r="B34" s="65">
        <v>10</v>
      </c>
      <c r="C34" s="258">
        <v>0.33581534700663307</v>
      </c>
      <c r="D34" s="258">
        <v>0.11060581528236664</v>
      </c>
      <c r="E34" s="159">
        <v>0.24661522326210122</v>
      </c>
      <c r="F34" s="159">
        <v>0.11759715035504134</v>
      </c>
      <c r="G34" s="159">
        <v>1.1742673454987498E-2</v>
      </c>
    </row>
    <row r="35" spans="2:7" x14ac:dyDescent="0.25">
      <c r="B35" s="73">
        <v>0</v>
      </c>
      <c r="C35" s="159">
        <v>0.33581534700663307</v>
      </c>
      <c r="D35" s="159">
        <v>0.11060581528236664</v>
      </c>
      <c r="E35" s="159">
        <v>0.34704655769012921</v>
      </c>
      <c r="F35" s="159">
        <v>0.13449417819834975</v>
      </c>
      <c r="G35" s="159">
        <v>0.1508816807605855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8"/>
  <sheetViews>
    <sheetView topLeftCell="E1" zoomScale="85" zoomScaleNormal="85" workbookViewId="0">
      <selection activeCell="P7" sqref="P7"/>
    </sheetView>
  </sheetViews>
  <sheetFormatPr defaultRowHeight="15" x14ac:dyDescent="0.25"/>
  <cols>
    <col min="3" max="3" width="14.42578125" bestFit="1" customWidth="1"/>
    <col min="4" max="4" width="10.85546875" bestFit="1" customWidth="1"/>
    <col min="5" max="5" width="9.85546875" bestFit="1" customWidth="1"/>
    <col min="6" max="6" width="9.85546875" customWidth="1"/>
    <col min="7" max="8" width="9.85546875" bestFit="1" customWidth="1"/>
    <col min="10" max="10" width="9.7109375" bestFit="1" customWidth="1"/>
    <col min="11" max="11" width="15.5703125" bestFit="1" customWidth="1"/>
    <col min="12" max="12" width="10.28515625" bestFit="1" customWidth="1"/>
    <col min="13" max="15" width="9.85546875" bestFit="1" customWidth="1"/>
    <col min="16" max="16" width="9.42578125" bestFit="1" customWidth="1"/>
  </cols>
  <sheetData>
    <row r="1" spans="2:16" x14ac:dyDescent="0.25">
      <c r="C1" t="s">
        <v>184</v>
      </c>
    </row>
    <row r="2" spans="2:16" x14ac:dyDescent="0.25">
      <c r="B2" t="s">
        <v>181</v>
      </c>
      <c r="C2" t="s">
        <v>182</v>
      </c>
      <c r="D2" t="s">
        <v>183</v>
      </c>
    </row>
    <row r="3" spans="2:16" x14ac:dyDescent="0.25">
      <c r="C3" t="s">
        <v>185</v>
      </c>
    </row>
    <row r="11" spans="2:16" x14ac:dyDescent="0.25">
      <c r="B11" s="1" t="s">
        <v>181</v>
      </c>
      <c r="K11" s="1" t="s">
        <v>197</v>
      </c>
    </row>
    <row r="12" spans="2:16" x14ac:dyDescent="0.25">
      <c r="B12" s="65" t="s">
        <v>66</v>
      </c>
      <c r="C12" s="259" t="s">
        <v>198</v>
      </c>
      <c r="D12" s="209" t="s">
        <v>199</v>
      </c>
      <c r="E12" s="209" t="s">
        <v>86</v>
      </c>
      <c r="F12" s="209" t="s">
        <v>203</v>
      </c>
      <c r="G12" s="209" t="s">
        <v>135</v>
      </c>
      <c r="H12" s="209" t="s">
        <v>136</v>
      </c>
      <c r="J12" s="65" t="s">
        <v>208</v>
      </c>
      <c r="K12" s="209" t="s">
        <v>198</v>
      </c>
      <c r="L12" s="209" t="s">
        <v>199</v>
      </c>
      <c r="M12" s="209" t="s">
        <v>201</v>
      </c>
      <c r="N12" s="209" t="s">
        <v>200</v>
      </c>
      <c r="O12" s="209" t="s">
        <v>135</v>
      </c>
      <c r="P12" s="209" t="s">
        <v>136</v>
      </c>
    </row>
    <row r="13" spans="2:16" x14ac:dyDescent="0.25">
      <c r="B13" s="65">
        <v>100</v>
      </c>
      <c r="C13" s="158">
        <v>2.0193608504083326E-4</v>
      </c>
      <c r="D13" s="159">
        <v>8.9539569899891707E-5</v>
      </c>
      <c r="E13" s="158">
        <v>1.0235513573156091E-4</v>
      </c>
      <c r="F13" s="158">
        <v>1.1516982725899207E-4</v>
      </c>
      <c r="G13" s="158">
        <v>1.088568530596599E-4</v>
      </c>
      <c r="H13" s="158">
        <v>1.055003364185649E-4</v>
      </c>
      <c r="J13" s="65">
        <v>1000</v>
      </c>
      <c r="K13" s="158">
        <v>3.0894501581599202E-3</v>
      </c>
      <c r="L13" s="158">
        <v>3.9254814803400356E-4</v>
      </c>
      <c r="M13" s="158">
        <v>1.5025047425521219E-4</v>
      </c>
      <c r="N13" s="158">
        <v>1.8673101203436844E-4</v>
      </c>
      <c r="O13" s="158">
        <v>1.4580348121884931E-4</v>
      </c>
      <c r="P13" s="158">
        <v>1.258266757096826E-4</v>
      </c>
    </row>
    <row r="14" spans="2:16" x14ac:dyDescent="0.25">
      <c r="B14" s="65">
        <v>50</v>
      </c>
      <c r="C14" s="158">
        <v>2.0193608504083326E-4</v>
      </c>
      <c r="D14" s="159">
        <v>8.9539569899891707E-5</v>
      </c>
      <c r="E14" s="158">
        <v>1.1063134793527951E-4</v>
      </c>
      <c r="F14" s="158">
        <v>1.0805450243045503E-4</v>
      </c>
      <c r="G14" s="158">
        <v>1.13397290071925E-4</v>
      </c>
      <c r="H14" s="158">
        <v>1.0834865087961357E-4</v>
      </c>
      <c r="J14" s="65">
        <v>2000</v>
      </c>
      <c r="K14" s="158">
        <v>2.0193608504083326E-4</v>
      </c>
      <c r="L14" s="159">
        <v>8.9539569899891707E-5</v>
      </c>
      <c r="M14" s="158">
        <v>1.0235513573156091E-4</v>
      </c>
      <c r="N14" s="86">
        <v>1.1516982725899207E-4</v>
      </c>
      <c r="O14" s="158">
        <v>1.088568530596599E-4</v>
      </c>
      <c r="P14" s="158">
        <v>1.055003364185649E-4</v>
      </c>
    </row>
    <row r="15" spans="2:16" x14ac:dyDescent="0.25">
      <c r="B15" s="65">
        <v>20</v>
      </c>
      <c r="C15" s="158">
        <v>2.0193608504083326E-4</v>
      </c>
      <c r="D15" s="159">
        <v>8.9539569899891707E-5</v>
      </c>
      <c r="E15" s="158">
        <v>1.3760593076828347E-4</v>
      </c>
      <c r="F15" s="158">
        <v>1.3279736457410743E-4</v>
      </c>
      <c r="G15" s="158">
        <v>1.3983915744787001E-4</v>
      </c>
      <c r="H15" s="158">
        <v>1.3404057875159991E-4</v>
      </c>
      <c r="J15" t="s">
        <v>210</v>
      </c>
      <c r="K15" s="266">
        <f>(K13-K14)/K14</f>
        <v>14.29914852778891</v>
      </c>
      <c r="L15" s="266">
        <f t="shared" ref="L15:P15" si="0">(L13-L14)/L14</f>
        <v>3.3840745323311894</v>
      </c>
      <c r="M15" s="266">
        <f t="shared" si="0"/>
        <v>0.46793292961149274</v>
      </c>
      <c r="N15" s="266">
        <f t="shared" si="0"/>
        <v>0.62135358260502305</v>
      </c>
      <c r="O15" s="266">
        <f t="shared" si="0"/>
        <v>0.33940562418188325</v>
      </c>
      <c r="P15" s="266">
        <f t="shared" si="0"/>
        <v>0.19266610876456761</v>
      </c>
    </row>
    <row r="16" spans="2:16" x14ac:dyDescent="0.25">
      <c r="B16" s="65">
        <v>10</v>
      </c>
      <c r="C16" s="158">
        <v>2.0193608504083326E-4</v>
      </c>
      <c r="D16" s="159">
        <v>8.9539569899891707E-5</v>
      </c>
      <c r="E16" s="158">
        <v>1.7956345973130792E-4</v>
      </c>
      <c r="F16" s="158">
        <v>1.7707242640376184E-4</v>
      </c>
      <c r="G16" s="158">
        <v>1.6817854693164868E-4</v>
      </c>
      <c r="H16" s="158">
        <v>1.6602511490460182E-4</v>
      </c>
    </row>
    <row r="17" spans="2:16" x14ac:dyDescent="0.25">
      <c r="B17" s="73">
        <v>1</v>
      </c>
      <c r="C17" s="158">
        <v>2.0193608504083326E-4</v>
      </c>
      <c r="D17" s="159">
        <v>8.9539569899891707E-5</v>
      </c>
      <c r="E17" s="158">
        <v>4.7785130415563986E-4</v>
      </c>
      <c r="F17" s="158">
        <v>3.7461486775204947E-4</v>
      </c>
      <c r="G17" s="158">
        <v>3.7958539025556061E-4</v>
      </c>
      <c r="H17" s="158">
        <v>3.2889971319679959E-4</v>
      </c>
    </row>
    <row r="20" spans="2:16" x14ac:dyDescent="0.25">
      <c r="B20" s="1" t="s">
        <v>183</v>
      </c>
      <c r="K20" s="1" t="s">
        <v>202</v>
      </c>
    </row>
    <row r="21" spans="2:16" x14ac:dyDescent="0.25">
      <c r="B21" s="65" t="s">
        <v>66</v>
      </c>
      <c r="C21" s="259" t="s">
        <v>198</v>
      </c>
      <c r="D21" s="209" t="s">
        <v>199</v>
      </c>
      <c r="E21" s="209" t="s">
        <v>86</v>
      </c>
      <c r="F21" s="209" t="s">
        <v>203</v>
      </c>
      <c r="G21" s="209" t="s">
        <v>135</v>
      </c>
      <c r="H21" s="209" t="s">
        <v>136</v>
      </c>
      <c r="J21" s="65" t="s">
        <v>208</v>
      </c>
      <c r="K21" s="209" t="s">
        <v>198</v>
      </c>
      <c r="L21" s="209" t="s">
        <v>199</v>
      </c>
      <c r="M21" s="209" t="s">
        <v>201</v>
      </c>
      <c r="N21" s="209" t="s">
        <v>200</v>
      </c>
      <c r="O21" s="209" t="s">
        <v>135</v>
      </c>
      <c r="P21" s="209" t="s">
        <v>136</v>
      </c>
    </row>
    <row r="22" spans="2:16" x14ac:dyDescent="0.25">
      <c r="B22" s="65">
        <v>100</v>
      </c>
      <c r="C22" s="158">
        <v>0.42090777159541143</v>
      </c>
      <c r="D22" s="158">
        <v>0.50934479018711287</v>
      </c>
      <c r="E22" s="158">
        <v>0.39248453116849552</v>
      </c>
      <c r="F22" s="158">
        <v>0.47804032269270447</v>
      </c>
      <c r="G22" s="158">
        <v>0.37968779671920999</v>
      </c>
      <c r="H22" s="158">
        <v>0.14247208852250745</v>
      </c>
      <c r="J22" s="65">
        <v>2000</v>
      </c>
      <c r="K22" s="158">
        <v>0.42090777159541143</v>
      </c>
      <c r="L22" s="158">
        <v>0.50934479018711287</v>
      </c>
      <c r="M22" s="158">
        <v>0.39248453116849552</v>
      </c>
      <c r="N22" s="86">
        <v>0.47804032269270447</v>
      </c>
      <c r="O22" s="158">
        <v>0.37968779671920999</v>
      </c>
      <c r="P22" s="158">
        <v>0.14247208852250745</v>
      </c>
    </row>
    <row r="23" spans="2:16" x14ac:dyDescent="0.25">
      <c r="B23" s="65">
        <v>50</v>
      </c>
      <c r="C23" s="158">
        <v>0.42090777159541143</v>
      </c>
      <c r="D23" s="158">
        <v>0.50934479018711287</v>
      </c>
      <c r="E23" s="158">
        <v>0.38174278770920889</v>
      </c>
      <c r="F23" s="158">
        <v>0.35310038467080851</v>
      </c>
      <c r="G23" s="158">
        <v>0.37958444261676361</v>
      </c>
      <c r="H23" s="158">
        <v>0.20705536446713549</v>
      </c>
      <c r="J23" s="65">
        <v>4000</v>
      </c>
      <c r="K23" s="158">
        <v>0.40493560160002395</v>
      </c>
      <c r="L23" s="158">
        <v>0.38360736894331993</v>
      </c>
      <c r="M23" s="158">
        <v>0.18582782924868999</v>
      </c>
      <c r="N23" s="158">
        <v>0.19959040596201419</v>
      </c>
      <c r="O23" s="158">
        <v>0.25906485856051897</v>
      </c>
      <c r="P23" s="158">
        <v>3.6597462674530769E-2</v>
      </c>
    </row>
    <row r="24" spans="2:16" x14ac:dyDescent="0.25">
      <c r="B24" s="65">
        <v>20</v>
      </c>
      <c r="C24" s="158">
        <v>0.42090777159541143</v>
      </c>
      <c r="D24" s="158">
        <v>0.50934479018711287</v>
      </c>
      <c r="E24" s="158">
        <v>0.30951554305296103</v>
      </c>
      <c r="F24" s="158">
        <v>0.34943801504432459</v>
      </c>
      <c r="G24" s="158">
        <v>0.45400180843861138</v>
      </c>
      <c r="H24" s="158">
        <v>0.23648211772038646</v>
      </c>
      <c r="J24" t="s">
        <v>210</v>
      </c>
      <c r="K24" s="266">
        <f t="shared" ref="K24:P24" si="1">(K23-K22)/K23</f>
        <v>-3.9443728662722083E-2</v>
      </c>
      <c r="L24" s="266">
        <f t="shared" si="1"/>
        <v>-0.32777634483442714</v>
      </c>
      <c r="M24" s="266">
        <f t="shared" si="1"/>
        <v>-1.1120869395898751</v>
      </c>
      <c r="N24" s="266">
        <f t="shared" si="1"/>
        <v>-1.3951067206290695</v>
      </c>
      <c r="O24" s="266">
        <f t="shared" si="1"/>
        <v>-0.46560903253697311</v>
      </c>
      <c r="P24" s="266">
        <f t="shared" si="1"/>
        <v>-2.8929498962685711</v>
      </c>
    </row>
    <row r="25" spans="2:16" x14ac:dyDescent="0.25">
      <c r="B25" s="65">
        <v>10</v>
      </c>
      <c r="C25" s="158">
        <v>0.42090777159541143</v>
      </c>
      <c r="D25" s="158">
        <v>0.50934479018711287</v>
      </c>
      <c r="E25" s="158">
        <v>0.39612340630653592</v>
      </c>
      <c r="F25" s="158">
        <v>0.3674537670523858</v>
      </c>
      <c r="G25" s="158">
        <v>0.38284718040955829</v>
      </c>
      <c r="H25" s="158">
        <v>0.31132997542813884</v>
      </c>
    </row>
    <row r="26" spans="2:16" x14ac:dyDescent="0.25">
      <c r="B26" s="73">
        <v>1</v>
      </c>
      <c r="C26" s="158">
        <v>0.42090777159541143</v>
      </c>
      <c r="D26" s="158">
        <v>0.50934479018711287</v>
      </c>
      <c r="E26" s="158">
        <v>0.39548550383877118</v>
      </c>
      <c r="F26" s="158">
        <v>0.45112725357473621</v>
      </c>
      <c r="G26" s="158">
        <v>0.41959302756184513</v>
      </c>
      <c r="H26" s="158">
        <v>0.35421104552614452</v>
      </c>
    </row>
    <row r="37" spans="30:30" x14ac:dyDescent="0.25">
      <c r="AD37" s="2"/>
    </row>
    <row r="38" spans="30:30" x14ac:dyDescent="0.25">
      <c r="AD38" s="72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zoomScale="95" zoomScaleNormal="95" workbookViewId="0">
      <selection activeCell="D37" sqref="D37:E37"/>
    </sheetView>
  </sheetViews>
  <sheetFormatPr defaultRowHeight="15" x14ac:dyDescent="0.25"/>
  <cols>
    <col min="2" max="2" width="26.42578125" bestFit="1" customWidth="1"/>
    <col min="3" max="3" width="16.5703125" bestFit="1" customWidth="1"/>
    <col min="4" max="7" width="10.85546875" customWidth="1"/>
    <col min="10" max="10" width="26" customWidth="1"/>
    <col min="11" max="11" width="16.5703125" bestFit="1" customWidth="1"/>
    <col min="12" max="15" width="11" customWidth="1"/>
  </cols>
  <sheetData>
    <row r="2" spans="2:16" ht="30" x14ac:dyDescent="0.25">
      <c r="B2" s="198" t="s">
        <v>0</v>
      </c>
      <c r="C2" s="199" t="s">
        <v>12</v>
      </c>
      <c r="D2" s="199" t="s">
        <v>38</v>
      </c>
      <c r="E2" s="200" t="s">
        <v>1</v>
      </c>
      <c r="F2" s="201" t="s">
        <v>2</v>
      </c>
      <c r="G2" s="202" t="s">
        <v>3</v>
      </c>
      <c r="J2" s="198" t="s">
        <v>0</v>
      </c>
      <c r="K2" s="199" t="s">
        <v>12</v>
      </c>
      <c r="L2" s="199" t="s">
        <v>38</v>
      </c>
      <c r="M2" s="200" t="s">
        <v>1</v>
      </c>
      <c r="N2" s="201" t="s">
        <v>2</v>
      </c>
      <c r="O2" s="202" t="s">
        <v>3</v>
      </c>
      <c r="P2" t="s">
        <v>171</v>
      </c>
    </row>
    <row r="3" spans="2:16" x14ac:dyDescent="0.25">
      <c r="B3" s="18" t="s">
        <v>4</v>
      </c>
      <c r="C3" s="11" t="s">
        <v>39</v>
      </c>
      <c r="D3" s="11">
        <v>50</v>
      </c>
      <c r="E3" s="29">
        <v>10.255301074891612</v>
      </c>
      <c r="F3" s="20">
        <v>0.16119994991905925</v>
      </c>
      <c r="G3" s="24">
        <v>0.11072520033437649</v>
      </c>
      <c r="J3" t="s">
        <v>170</v>
      </c>
      <c r="L3">
        <v>60</v>
      </c>
      <c r="M3" s="27">
        <v>6.6425910523103218</v>
      </c>
      <c r="N3" s="2">
        <v>6.1214989102953573E-4</v>
      </c>
      <c r="O3" s="2">
        <v>7.1619961553775894E-4</v>
      </c>
      <c r="P3" s="205">
        <f>O3*100/N3</f>
        <v>116.99742596265575</v>
      </c>
    </row>
    <row r="4" spans="2:16" x14ac:dyDescent="0.25">
      <c r="B4" s="16" t="s">
        <v>43</v>
      </c>
      <c r="C4" s="13" t="s">
        <v>39</v>
      </c>
      <c r="D4" s="13">
        <v>50</v>
      </c>
      <c r="E4" s="30">
        <v>11.177356564329724</v>
      </c>
      <c r="F4" s="21">
        <v>0.13250116018434741</v>
      </c>
      <c r="G4" s="25">
        <v>4.9033556963699231E-2</v>
      </c>
      <c r="J4" t="s">
        <v>156</v>
      </c>
      <c r="L4">
        <v>50</v>
      </c>
      <c r="M4" s="27">
        <v>6.4392738469110462</v>
      </c>
      <c r="N4" s="2">
        <v>4.1332261535864017E-4</v>
      </c>
      <c r="O4" s="2">
        <v>2.6571175145016925E-4</v>
      </c>
      <c r="P4" s="205">
        <f t="shared" ref="P4" si="0">O4*100/N4</f>
        <v>64.286768150736464</v>
      </c>
    </row>
    <row r="5" spans="2:16" x14ac:dyDescent="0.25">
      <c r="B5" s="16" t="s">
        <v>44</v>
      </c>
      <c r="C5" s="13" t="s">
        <v>39</v>
      </c>
      <c r="D5" s="13">
        <v>50</v>
      </c>
      <c r="E5" s="30">
        <v>9.998298830286652</v>
      </c>
      <c r="F5" s="21">
        <v>4.0247156012460532E-2</v>
      </c>
      <c r="G5" s="25">
        <v>3.4755864065810715E-2</v>
      </c>
      <c r="J5" s="33" t="s">
        <v>82</v>
      </c>
      <c r="L5" s="161">
        <v>50</v>
      </c>
      <c r="M5" s="173">
        <v>6.2882083724750286</v>
      </c>
      <c r="N5" s="49">
        <v>4.7515672608850894E-4</v>
      </c>
      <c r="O5" s="49">
        <v>2.1236685518637752E-4</v>
      </c>
      <c r="P5" s="205">
        <f>O5*100/N5</f>
        <v>44.694064826690315</v>
      </c>
    </row>
    <row r="6" spans="2:16" x14ac:dyDescent="0.25">
      <c r="B6" s="267" t="s">
        <v>165</v>
      </c>
      <c r="C6" s="203" t="s">
        <v>158</v>
      </c>
      <c r="D6" s="11">
        <v>10</v>
      </c>
      <c r="E6" s="29">
        <v>6.6173751060697574</v>
      </c>
      <c r="F6" s="20">
        <v>4.9225132747272914E-4</v>
      </c>
      <c r="G6" s="24">
        <v>2.9546964738979273E-4</v>
      </c>
      <c r="J6" t="s">
        <v>169</v>
      </c>
      <c r="L6">
        <v>70</v>
      </c>
      <c r="M6" s="27">
        <v>6.7045363062052399</v>
      </c>
      <c r="N6" s="2">
        <v>5.3920651388314727E-4</v>
      </c>
      <c r="O6" s="2">
        <v>3.6258165586535845E-4</v>
      </c>
      <c r="P6" s="205">
        <f>O6*100/N6</f>
        <v>67.243560033092322</v>
      </c>
    </row>
    <row r="7" spans="2:16" x14ac:dyDescent="0.25">
      <c r="B7" s="268"/>
      <c r="C7" s="32" t="s">
        <v>159</v>
      </c>
      <c r="D7" s="32">
        <v>10</v>
      </c>
      <c r="E7" s="30"/>
      <c r="F7" s="13"/>
      <c r="G7" s="25"/>
      <c r="J7" s="178" t="s">
        <v>83</v>
      </c>
      <c r="L7" s="57">
        <v>50</v>
      </c>
      <c r="M7" s="176">
        <v>6.8082700717607985</v>
      </c>
      <c r="N7" s="177">
        <v>4.4609210393863036E-4</v>
      </c>
      <c r="O7" s="177">
        <v>2.048560416308142E-4</v>
      </c>
      <c r="P7" s="205">
        <f>O7*100/N7</f>
        <v>45.922364422526655</v>
      </c>
    </row>
    <row r="8" spans="2:16" x14ac:dyDescent="0.25">
      <c r="B8" s="268"/>
      <c r="C8" s="32" t="s">
        <v>160</v>
      </c>
      <c r="D8" s="32">
        <v>10</v>
      </c>
      <c r="E8" s="256">
        <v>6.941423014375883</v>
      </c>
      <c r="F8" s="21">
        <v>4.3752731076580891E-2</v>
      </c>
      <c r="G8" s="25">
        <v>9.6726669411958344E-2</v>
      </c>
    </row>
    <row r="9" spans="2:16" x14ac:dyDescent="0.25">
      <c r="B9" s="268"/>
      <c r="C9" s="32" t="s">
        <v>161</v>
      </c>
      <c r="D9" s="13">
        <v>10</v>
      </c>
      <c r="E9" s="30"/>
      <c r="F9" s="13"/>
      <c r="G9" s="25"/>
      <c r="M9" s="27"/>
      <c r="N9" s="2"/>
      <c r="O9" s="2"/>
    </row>
    <row r="10" spans="2:16" x14ac:dyDescent="0.25">
      <c r="B10" s="269"/>
      <c r="C10" s="37" t="s">
        <v>162</v>
      </c>
      <c r="D10" s="14">
        <v>10</v>
      </c>
      <c r="E10" s="31"/>
      <c r="F10" s="14"/>
      <c r="G10" s="26"/>
    </row>
    <row r="11" spans="2:16" ht="15" customHeight="1" x14ac:dyDescent="0.25">
      <c r="B11" s="270" t="s">
        <v>164</v>
      </c>
      <c r="C11" s="203" t="s">
        <v>158</v>
      </c>
      <c r="D11" s="11">
        <v>10</v>
      </c>
      <c r="E11" s="29">
        <v>6.5009028195208867</v>
      </c>
      <c r="F11" s="20">
        <v>5.1511715945229235E-4</v>
      </c>
      <c r="G11" s="24">
        <v>2.3768311881345791E-4</v>
      </c>
    </row>
    <row r="12" spans="2:16" ht="30" customHeight="1" x14ac:dyDescent="0.25">
      <c r="B12" s="271"/>
      <c r="C12" s="32" t="s">
        <v>159</v>
      </c>
      <c r="D12" s="13">
        <v>10</v>
      </c>
      <c r="E12" s="30">
        <v>6.7311218728555406</v>
      </c>
      <c r="F12" s="21">
        <v>5.4122286268811057E-4</v>
      </c>
      <c r="G12" s="25">
        <v>5.1709878519036522E-4</v>
      </c>
    </row>
    <row r="13" spans="2:16" x14ac:dyDescent="0.25">
      <c r="B13" s="271"/>
      <c r="C13" s="32" t="s">
        <v>160</v>
      </c>
      <c r="D13" s="13"/>
      <c r="E13" s="256">
        <v>7.5305839103261469</v>
      </c>
      <c r="F13" s="21">
        <v>8.3661418433491968E-4</v>
      </c>
      <c r="G13" s="25">
        <v>3.3731321749933506E-4</v>
      </c>
    </row>
    <row r="14" spans="2:16" x14ac:dyDescent="0.25">
      <c r="B14" s="271"/>
      <c r="C14" s="32" t="s">
        <v>161</v>
      </c>
      <c r="D14" s="13">
        <v>10</v>
      </c>
      <c r="E14" s="30">
        <v>6.0422022691501391</v>
      </c>
      <c r="F14" s="21">
        <v>1.5025645196332863E-3</v>
      </c>
      <c r="G14" s="25">
        <v>2.1969238645079825E-3</v>
      </c>
    </row>
    <row r="15" spans="2:16" x14ac:dyDescent="0.25">
      <c r="B15" s="272"/>
      <c r="C15" s="37" t="s">
        <v>162</v>
      </c>
      <c r="D15" s="14">
        <v>10</v>
      </c>
      <c r="E15" s="31">
        <v>7.0577653819918478</v>
      </c>
      <c r="F15" s="22">
        <v>5.0136538425449614E-2</v>
      </c>
      <c r="G15" s="26">
        <v>0.13810715090993825</v>
      </c>
      <c r="M15" s="27"/>
    </row>
    <row r="16" spans="2:16" ht="15" customHeight="1" x14ac:dyDescent="0.25">
      <c r="B16" s="270" t="s">
        <v>173</v>
      </c>
      <c r="C16" s="60" t="s">
        <v>158</v>
      </c>
      <c r="D16" s="11">
        <v>60</v>
      </c>
      <c r="E16" s="29">
        <v>6.5773083077624888</v>
      </c>
      <c r="F16" s="20">
        <v>1.0125958579634009E-3</v>
      </c>
      <c r="G16" s="24">
        <v>4.2764451039324939E-4</v>
      </c>
      <c r="M16" s="27"/>
    </row>
    <row r="17" spans="2:12" x14ac:dyDescent="0.25">
      <c r="B17" s="271"/>
      <c r="C17" s="33" t="s">
        <v>159</v>
      </c>
      <c r="D17" s="13">
        <v>50</v>
      </c>
      <c r="E17" s="30">
        <v>6.6687436392134956</v>
      </c>
      <c r="F17" s="21">
        <v>4.801717381121963E-4</v>
      </c>
      <c r="G17" s="25">
        <v>2.1633824782506494E-4</v>
      </c>
      <c r="K17" t="s">
        <v>180</v>
      </c>
    </row>
    <row r="18" spans="2:12" x14ac:dyDescent="0.25">
      <c r="B18" s="271"/>
      <c r="C18" s="33" t="s">
        <v>160</v>
      </c>
      <c r="D18" s="32">
        <v>10</v>
      </c>
      <c r="E18" s="13"/>
      <c r="F18" s="13"/>
      <c r="G18" s="4"/>
      <c r="J18" s="257">
        <v>6.7517927705512983</v>
      </c>
      <c r="K18" s="2">
        <v>4.9053887147830662E-4</v>
      </c>
      <c r="L18">
        <v>2.9743827416020508E-4</v>
      </c>
    </row>
    <row r="19" spans="2:12" x14ac:dyDescent="0.25">
      <c r="B19" s="271"/>
      <c r="C19" s="33" t="s">
        <v>161</v>
      </c>
      <c r="D19" s="13">
        <v>10</v>
      </c>
      <c r="E19" s="13"/>
      <c r="F19" s="13"/>
      <c r="G19" s="4"/>
      <c r="J19" s="257">
        <v>6.8610857504606102</v>
      </c>
      <c r="K19" s="2">
        <v>4.6654811025224148E-4</v>
      </c>
      <c r="L19">
        <v>1.6561053879823057E-4</v>
      </c>
    </row>
    <row r="20" spans="2:12" x14ac:dyDescent="0.25">
      <c r="B20" s="272"/>
      <c r="C20" s="35" t="s">
        <v>162</v>
      </c>
      <c r="D20" s="14">
        <v>10</v>
      </c>
      <c r="E20" s="14"/>
      <c r="F20" s="14"/>
      <c r="G20" s="6"/>
      <c r="J20" s="257">
        <v>6.6358195996946554</v>
      </c>
      <c r="K20" s="2">
        <v>8.3134758226466616E-3</v>
      </c>
      <c r="L20">
        <v>2.2184405339189375E-2</v>
      </c>
    </row>
    <row r="21" spans="2:12" x14ac:dyDescent="0.25">
      <c r="B21" s="270" t="s">
        <v>163</v>
      </c>
      <c r="C21" s="203" t="s">
        <v>158</v>
      </c>
      <c r="D21" s="11">
        <v>10</v>
      </c>
      <c r="E21" s="29">
        <v>6.7196688646144196</v>
      </c>
      <c r="F21" s="20">
        <v>1.1018179587244338E-3</v>
      </c>
      <c r="G21" s="24">
        <v>6.1133261759914058E-4</v>
      </c>
    </row>
    <row r="22" spans="2:12" x14ac:dyDescent="0.25">
      <c r="B22" s="271"/>
      <c r="C22" s="32" t="s">
        <v>159</v>
      </c>
      <c r="D22" s="13">
        <v>10</v>
      </c>
      <c r="E22" s="30">
        <v>6.7045363062052399</v>
      </c>
      <c r="F22" s="21">
        <v>5.3920651388314727E-4</v>
      </c>
      <c r="G22" s="25">
        <v>3.6258165586535845E-4</v>
      </c>
    </row>
    <row r="23" spans="2:12" x14ac:dyDescent="0.25">
      <c r="B23" s="271"/>
      <c r="C23" s="32" t="s">
        <v>160</v>
      </c>
      <c r="D23" s="32">
        <v>10</v>
      </c>
      <c r="E23" s="256">
        <v>6.3842018855015281</v>
      </c>
      <c r="F23" s="21">
        <v>1.5595266951194558E-3</v>
      </c>
      <c r="G23" s="25">
        <v>8.1868402985664501E-4</v>
      </c>
    </row>
    <row r="24" spans="2:12" x14ac:dyDescent="0.25">
      <c r="B24" s="271"/>
      <c r="C24" s="32" t="s">
        <v>161</v>
      </c>
      <c r="D24" s="13">
        <v>10</v>
      </c>
      <c r="E24" s="30">
        <v>6.8610857504606102</v>
      </c>
      <c r="F24" s="21">
        <v>4.6654811025224148E-4</v>
      </c>
      <c r="G24" s="25">
        <v>1.6561053879823057E-4</v>
      </c>
    </row>
    <row r="25" spans="2:12" x14ac:dyDescent="0.25">
      <c r="B25" s="272"/>
      <c r="C25" s="37" t="s">
        <v>162</v>
      </c>
      <c r="D25" s="14">
        <v>10</v>
      </c>
      <c r="E25" s="31">
        <v>6.6358195996946554</v>
      </c>
      <c r="F25" s="22">
        <v>8.3134758226466616E-3</v>
      </c>
      <c r="G25" s="26">
        <v>2.2184405339189375E-2</v>
      </c>
    </row>
    <row r="27" spans="2:12" ht="30" x14ac:dyDescent="0.25">
      <c r="B27" s="198" t="s">
        <v>0</v>
      </c>
      <c r="C27" s="199" t="s">
        <v>12</v>
      </c>
      <c r="D27" s="201" t="s">
        <v>2</v>
      </c>
      <c r="E27" s="202" t="s">
        <v>3</v>
      </c>
      <c r="J27" s="206" t="s">
        <v>0</v>
      </c>
      <c r="K27" s="207" t="s">
        <v>2</v>
      </c>
      <c r="L27" s="208" t="s">
        <v>3</v>
      </c>
    </row>
    <row r="28" spans="2:12" x14ac:dyDescent="0.25">
      <c r="B28" s="18" t="s">
        <v>4</v>
      </c>
      <c r="C28" s="11" t="s">
        <v>39</v>
      </c>
      <c r="D28" s="20">
        <v>0.16119994991905925</v>
      </c>
      <c r="E28" s="24">
        <v>0.11072520033437649</v>
      </c>
      <c r="F28" s="32"/>
      <c r="G28" s="32"/>
      <c r="J28" s="65" t="s">
        <v>170</v>
      </c>
      <c r="K28" s="159">
        <v>6.1214989102953573E-4</v>
      </c>
      <c r="L28" s="159">
        <v>7.1619961553775894E-4</v>
      </c>
    </row>
    <row r="29" spans="2:12" x14ac:dyDescent="0.25">
      <c r="B29" s="16" t="s">
        <v>43</v>
      </c>
      <c r="C29" s="13" t="s">
        <v>39</v>
      </c>
      <c r="D29" s="21">
        <v>0.13250116018434741</v>
      </c>
      <c r="E29" s="25">
        <v>4.9033556963699231E-2</v>
      </c>
      <c r="F29" s="32"/>
      <c r="G29" s="32"/>
      <c r="J29" s="65" t="s">
        <v>156</v>
      </c>
      <c r="K29" s="159">
        <v>4.1332261535864017E-4</v>
      </c>
      <c r="L29" s="157">
        <v>2.6571175145016925E-4</v>
      </c>
    </row>
    <row r="30" spans="2:12" x14ac:dyDescent="0.25">
      <c r="B30" s="16" t="s">
        <v>44</v>
      </c>
      <c r="C30" s="13" t="s">
        <v>39</v>
      </c>
      <c r="D30" s="21">
        <v>4.0247156012460532E-2</v>
      </c>
      <c r="E30" s="25">
        <v>3.4755864065810715E-2</v>
      </c>
      <c r="F30" s="50"/>
      <c r="G30" s="50"/>
      <c r="J30" s="73" t="s">
        <v>82</v>
      </c>
      <c r="K30" s="209">
        <v>4.7515672608850894E-4</v>
      </c>
      <c r="L30" s="209">
        <v>2.1236685518637752E-4</v>
      </c>
    </row>
    <row r="31" spans="2:12" x14ac:dyDescent="0.25">
      <c r="B31" s="204" t="s">
        <v>165</v>
      </c>
      <c r="C31" s="203" t="s">
        <v>167</v>
      </c>
      <c r="D31" s="20">
        <v>4.9225132747272914E-4</v>
      </c>
      <c r="E31" s="24">
        <v>2.9546964738979273E-4</v>
      </c>
      <c r="F31" s="50"/>
      <c r="G31" s="50"/>
      <c r="J31" s="65" t="s">
        <v>169</v>
      </c>
      <c r="K31" s="159">
        <v>5.3920651388314727E-4</v>
      </c>
      <c r="L31" s="159">
        <v>3.6258165586535845E-4</v>
      </c>
    </row>
    <row r="32" spans="2:12" x14ac:dyDescent="0.25">
      <c r="B32" s="270" t="s">
        <v>164</v>
      </c>
      <c r="C32" s="203" t="s">
        <v>167</v>
      </c>
      <c r="D32" s="20">
        <v>5.1511715945229235E-4</v>
      </c>
      <c r="E32" s="24">
        <v>2.3768311881345791E-4</v>
      </c>
      <c r="J32" s="210" t="s">
        <v>83</v>
      </c>
      <c r="K32" s="211">
        <v>4.4609210393863036E-4</v>
      </c>
      <c r="L32" s="211">
        <v>2.048560416308142E-4</v>
      </c>
    </row>
    <row r="33" spans="2:5" x14ac:dyDescent="0.25">
      <c r="B33" s="271"/>
      <c r="C33" s="32" t="s">
        <v>166</v>
      </c>
      <c r="D33" s="21">
        <v>5.4122286268811057E-4</v>
      </c>
      <c r="E33" s="25">
        <v>5.1709878519036522E-4</v>
      </c>
    </row>
    <row r="34" spans="2:5" x14ac:dyDescent="0.25">
      <c r="B34" s="272"/>
      <c r="C34" s="33" t="s">
        <v>168</v>
      </c>
      <c r="D34" s="21">
        <v>8.3661418433491968E-4</v>
      </c>
      <c r="E34" s="25">
        <v>3.3731321749933506E-4</v>
      </c>
    </row>
    <row r="35" spans="2:5" x14ac:dyDescent="0.25">
      <c r="B35" s="270" t="s">
        <v>173</v>
      </c>
      <c r="C35" s="106" t="s">
        <v>174</v>
      </c>
      <c r="D35" s="20">
        <v>1.0125958579634009E-3</v>
      </c>
      <c r="E35" s="24">
        <v>4.2764451039324939E-4</v>
      </c>
    </row>
    <row r="36" spans="2:5" x14ac:dyDescent="0.25">
      <c r="B36" s="271"/>
      <c r="C36" s="33" t="s">
        <v>166</v>
      </c>
      <c r="D36" s="21">
        <v>4.8017173811219598E-4</v>
      </c>
      <c r="E36" s="25">
        <v>2.1633824782506494E-4</v>
      </c>
    </row>
    <row r="37" spans="2:5" x14ac:dyDescent="0.25">
      <c r="B37" s="272"/>
      <c r="C37" s="35" t="s">
        <v>168</v>
      </c>
      <c r="D37" s="22">
        <v>1.5595266951194558E-3</v>
      </c>
      <c r="E37" s="26">
        <v>8.1868402985664501E-4</v>
      </c>
    </row>
    <row r="38" spans="2:5" x14ac:dyDescent="0.25">
      <c r="B38" s="270" t="s">
        <v>163</v>
      </c>
      <c r="C38" s="60" t="s">
        <v>167</v>
      </c>
      <c r="D38" s="20">
        <v>1.1018179587244338E-3</v>
      </c>
      <c r="E38" s="24">
        <v>6.1133261759914058E-4</v>
      </c>
    </row>
    <row r="39" spans="2:5" x14ac:dyDescent="0.25">
      <c r="B39" s="271"/>
      <c r="C39" s="33" t="s">
        <v>166</v>
      </c>
      <c r="D39" s="21">
        <v>5.3920651388314727E-4</v>
      </c>
      <c r="E39" s="25">
        <v>3.6258165586535845E-4</v>
      </c>
    </row>
    <row r="40" spans="2:5" x14ac:dyDescent="0.25">
      <c r="B40" s="272"/>
      <c r="C40" s="35" t="s">
        <v>168</v>
      </c>
      <c r="D40" s="22">
        <v>1.5595266951194558E-3</v>
      </c>
      <c r="E40" s="26">
        <v>8.1868402985664501E-4</v>
      </c>
    </row>
  </sheetData>
  <mergeCells count="7">
    <mergeCell ref="B6:B10"/>
    <mergeCell ref="B16:B20"/>
    <mergeCell ref="B32:B34"/>
    <mergeCell ref="B38:B40"/>
    <mergeCell ref="B35:B37"/>
    <mergeCell ref="B21:B25"/>
    <mergeCell ref="B11:B1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B14" sqref="B2:F14"/>
    </sheetView>
  </sheetViews>
  <sheetFormatPr defaultRowHeight="15" x14ac:dyDescent="0.25"/>
  <cols>
    <col min="2" max="2" width="20.28515625" bestFit="1" customWidth="1"/>
    <col min="3" max="4" width="12.7109375" customWidth="1"/>
    <col min="5" max="5" width="11.5703125" bestFit="1" customWidth="1"/>
  </cols>
  <sheetData>
    <row r="2" spans="2:9" x14ac:dyDescent="0.25">
      <c r="B2" s="65"/>
      <c r="C2" s="65" t="s">
        <v>128</v>
      </c>
      <c r="D2" s="65" t="s">
        <v>129</v>
      </c>
      <c r="E2" s="65" t="s">
        <v>129</v>
      </c>
      <c r="F2" s="73" t="s">
        <v>143</v>
      </c>
    </row>
    <row r="3" spans="2:9" x14ac:dyDescent="0.25">
      <c r="B3" s="65" t="s">
        <v>126</v>
      </c>
      <c r="C3" s="65">
        <v>2000</v>
      </c>
      <c r="D3" s="65">
        <v>2000</v>
      </c>
      <c r="E3" s="65">
        <v>1000</v>
      </c>
      <c r="F3" s="73">
        <v>1000</v>
      </c>
    </row>
    <row r="4" spans="2:9" x14ac:dyDescent="0.25">
      <c r="B4" s="65" t="s">
        <v>121</v>
      </c>
      <c r="C4" s="158">
        <v>4.0247156012460532E-2</v>
      </c>
      <c r="D4" s="158">
        <v>1.5723195585830318E-4</v>
      </c>
      <c r="E4" s="158">
        <v>1.7229788549101105E-4</v>
      </c>
      <c r="F4" s="65"/>
    </row>
    <row r="5" spans="2:9" x14ac:dyDescent="0.25">
      <c r="B5" s="65" t="s">
        <v>132</v>
      </c>
      <c r="C5" s="65"/>
      <c r="D5" s="65"/>
      <c r="E5" s="65" t="s">
        <v>134</v>
      </c>
      <c r="F5" s="65"/>
      <c r="I5" s="86"/>
    </row>
    <row r="6" spans="2:9" x14ac:dyDescent="0.25">
      <c r="B6" s="65" t="s">
        <v>133</v>
      </c>
      <c r="C6" s="65"/>
      <c r="D6" s="65"/>
      <c r="E6" s="65" t="s">
        <v>134</v>
      </c>
      <c r="F6" s="65"/>
    </row>
    <row r="7" spans="2:9" x14ac:dyDescent="0.25">
      <c r="B7" s="65" t="s">
        <v>127</v>
      </c>
      <c r="C7" s="159">
        <v>6.3612960374089705E-4</v>
      </c>
      <c r="D7" s="158">
        <v>1.8006410808587452E-3</v>
      </c>
      <c r="E7" s="158">
        <v>3.5516194937243476E-3</v>
      </c>
      <c r="F7" s="158">
        <v>1.4352155935232788E-3</v>
      </c>
    </row>
    <row r="9" spans="2:9" x14ac:dyDescent="0.25">
      <c r="B9" s="273" t="s">
        <v>151</v>
      </c>
      <c r="C9" s="273"/>
      <c r="D9" s="273"/>
      <c r="E9" s="273"/>
    </row>
    <row r="10" spans="2:9" x14ac:dyDescent="0.25">
      <c r="B10" s="65"/>
      <c r="C10" s="65" t="s">
        <v>146</v>
      </c>
      <c r="D10" s="65"/>
      <c r="E10" s="65" t="s">
        <v>129</v>
      </c>
    </row>
    <row r="11" spans="2:9" x14ac:dyDescent="0.25">
      <c r="B11" s="65" t="s">
        <v>126</v>
      </c>
      <c r="C11" s="65">
        <v>2000</v>
      </c>
      <c r="D11" s="65"/>
      <c r="E11" s="65">
        <v>1000</v>
      </c>
    </row>
    <row r="12" spans="2:9" x14ac:dyDescent="0.25">
      <c r="B12" s="65" t="s">
        <v>120</v>
      </c>
      <c r="C12" s="65" t="s">
        <v>147</v>
      </c>
      <c r="D12" s="65"/>
      <c r="E12" s="65" t="s">
        <v>150</v>
      </c>
    </row>
    <row r="13" spans="2:9" x14ac:dyDescent="0.25">
      <c r="B13" s="65" t="s">
        <v>121</v>
      </c>
      <c r="C13" s="65" t="s">
        <v>148</v>
      </c>
      <c r="D13" s="65"/>
      <c r="E13" s="65" t="s">
        <v>149</v>
      </c>
    </row>
    <row r="14" spans="2:9" x14ac:dyDescent="0.25">
      <c r="B14" s="65" t="s">
        <v>127</v>
      </c>
      <c r="C14" s="65" t="s">
        <v>145</v>
      </c>
      <c r="D14" s="65"/>
      <c r="E14" s="65" t="s">
        <v>144</v>
      </c>
      <c r="F14" s="2">
        <f>0.0008</f>
        <v>8.0000000000000004E-4</v>
      </c>
    </row>
    <row r="18" spans="3:5" x14ac:dyDescent="0.25">
      <c r="C18" s="27"/>
      <c r="D18" s="86"/>
      <c r="E18" s="72"/>
    </row>
  </sheetData>
  <mergeCells count="1">
    <mergeCell ref="B9:E9"/>
  </mergeCell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zoomScale="85" zoomScaleNormal="85" workbookViewId="0">
      <selection activeCell="R32" sqref="R32"/>
    </sheetView>
  </sheetViews>
  <sheetFormatPr defaultRowHeight="15" x14ac:dyDescent="0.25"/>
  <cols>
    <col min="1" max="1" width="17.5703125" bestFit="1" customWidth="1"/>
    <col min="2" max="2" width="12.5703125" bestFit="1" customWidth="1"/>
  </cols>
  <sheetData>
    <row r="1" spans="1:20" x14ac:dyDescent="0.25">
      <c r="C1" s="273" t="s">
        <v>1</v>
      </c>
      <c r="D1" s="273"/>
      <c r="E1" s="273"/>
      <c r="F1" s="273"/>
      <c r="G1" s="273"/>
      <c r="H1" s="100"/>
      <c r="I1" s="273" t="s">
        <v>2</v>
      </c>
      <c r="J1" s="273"/>
      <c r="K1" s="273"/>
      <c r="L1" s="273"/>
      <c r="M1" s="273"/>
      <c r="N1" s="100"/>
      <c r="O1" s="273" t="s">
        <v>3</v>
      </c>
      <c r="P1" s="273"/>
      <c r="Q1" s="273"/>
      <c r="R1" s="273"/>
      <c r="S1" s="273"/>
      <c r="T1" s="153"/>
    </row>
    <row r="2" spans="1:20" x14ac:dyDescent="0.25">
      <c r="C2" s="274" t="s">
        <v>125</v>
      </c>
      <c r="D2" s="275"/>
      <c r="E2" s="275"/>
      <c r="F2" s="275"/>
      <c r="G2" s="276"/>
      <c r="H2" s="99"/>
      <c r="I2" s="274" t="s">
        <v>125</v>
      </c>
      <c r="J2" s="275"/>
      <c r="K2" s="275"/>
      <c r="L2" s="275"/>
      <c r="M2" s="276"/>
      <c r="N2" s="99"/>
      <c r="O2" s="274" t="s">
        <v>125</v>
      </c>
      <c r="P2" s="275"/>
      <c r="Q2" s="275"/>
      <c r="R2" s="275"/>
      <c r="S2" s="276"/>
      <c r="T2" s="154"/>
    </row>
    <row r="3" spans="1:20" x14ac:dyDescent="0.25">
      <c r="A3" s="7" t="s">
        <v>7</v>
      </c>
      <c r="B3" s="9" t="s">
        <v>0</v>
      </c>
      <c r="C3" s="7">
        <v>200</v>
      </c>
      <c r="D3" s="101">
        <v>400</v>
      </c>
      <c r="E3" s="101">
        <v>600</v>
      </c>
      <c r="F3" s="101">
        <v>800</v>
      </c>
      <c r="G3" s="102">
        <v>1000</v>
      </c>
      <c r="H3" s="152">
        <v>2000</v>
      </c>
      <c r="I3" s="7">
        <v>200</v>
      </c>
      <c r="J3" s="101">
        <v>400</v>
      </c>
      <c r="K3" s="101">
        <v>600</v>
      </c>
      <c r="L3" s="101">
        <v>800</v>
      </c>
      <c r="M3" s="102">
        <v>1000</v>
      </c>
      <c r="N3" s="152">
        <v>2000</v>
      </c>
      <c r="O3" s="7">
        <v>200</v>
      </c>
      <c r="P3" s="101">
        <v>400</v>
      </c>
      <c r="Q3" s="101">
        <v>600</v>
      </c>
      <c r="R3" s="101">
        <v>800</v>
      </c>
      <c r="S3" s="102">
        <v>1000</v>
      </c>
      <c r="T3" s="155">
        <v>2000</v>
      </c>
    </row>
    <row r="4" spans="1:20" x14ac:dyDescent="0.25">
      <c r="A4" s="5" t="s">
        <v>119</v>
      </c>
      <c r="B4" s="14" t="s">
        <v>121</v>
      </c>
      <c r="C4" s="121">
        <v>1.4863853826999653</v>
      </c>
      <c r="D4" s="122">
        <v>3.0623066131366525</v>
      </c>
      <c r="E4" s="122">
        <v>3.9105504008796363</v>
      </c>
      <c r="F4" s="122">
        <v>4.9390634042898665</v>
      </c>
      <c r="G4" s="123">
        <v>5.5975849911861806</v>
      </c>
      <c r="H4" s="122">
        <v>9.998298830286652</v>
      </c>
      <c r="I4" s="127">
        <v>0.26974153806026596</v>
      </c>
      <c r="J4" s="128">
        <v>0.29059172810902151</v>
      </c>
      <c r="K4" s="128">
        <v>0.25520048052425143</v>
      </c>
      <c r="L4" s="128">
        <v>0.22097210454879609</v>
      </c>
      <c r="M4" s="129">
        <v>0.12200934194868823</v>
      </c>
      <c r="N4" s="128">
        <v>4.0247156012460532E-2</v>
      </c>
      <c r="O4" s="133">
        <v>0.19297945945390615</v>
      </c>
      <c r="P4" s="134">
        <v>0.20465119075358068</v>
      </c>
      <c r="Q4" s="134">
        <v>0.16704217400692381</v>
      </c>
      <c r="R4" s="134">
        <v>0.18718207819882471</v>
      </c>
      <c r="S4" s="135">
        <v>0.15026223802975322</v>
      </c>
      <c r="T4" s="156">
        <v>3.4755864065810715E-2</v>
      </c>
    </row>
    <row r="5" spans="1:20" x14ac:dyDescent="0.25">
      <c r="A5" t="s">
        <v>108</v>
      </c>
      <c r="B5" t="s">
        <v>109</v>
      </c>
      <c r="C5" s="104">
        <v>2.3896964815272224</v>
      </c>
      <c r="D5" s="30">
        <v>2.909976696790578</v>
      </c>
      <c r="E5" s="30">
        <v>3.2948923039926297</v>
      </c>
      <c r="F5" s="30">
        <v>3.8082394419696466</v>
      </c>
      <c r="G5" s="140">
        <v>4.1324042616115531</v>
      </c>
      <c r="H5" s="30">
        <v>6.6476342415584337</v>
      </c>
      <c r="I5" s="105">
        <v>0.40562564707777227</v>
      </c>
      <c r="J5" s="103">
        <v>0.27643510796876025</v>
      </c>
      <c r="K5" s="103">
        <v>0.24653853269873377</v>
      </c>
      <c r="L5" s="103">
        <v>0.15368656293825395</v>
      </c>
      <c r="M5" s="115">
        <v>0.11391875060029999</v>
      </c>
      <c r="N5" s="21">
        <v>6.3612960374089705E-4</v>
      </c>
      <c r="O5" s="141">
        <v>0.18563988640554427</v>
      </c>
      <c r="P5" s="71">
        <v>0.16628155664131425</v>
      </c>
      <c r="Q5" s="71">
        <v>0.1301539981984445</v>
      </c>
      <c r="R5" s="71">
        <v>0.11605325028416756</v>
      </c>
      <c r="S5" s="70">
        <v>0.10328877552475264</v>
      </c>
      <c r="T5" s="157">
        <v>8.0034560916735224E-4</v>
      </c>
    </row>
    <row r="6" spans="1:20" ht="15.75" thickBot="1" x14ac:dyDescent="0.3">
      <c r="A6" s="62" t="s">
        <v>36</v>
      </c>
      <c r="B6" s="48" t="s">
        <v>111</v>
      </c>
      <c r="C6" s="147">
        <v>2.2264573256757516</v>
      </c>
      <c r="D6" s="39">
        <v>2.7195208924147782</v>
      </c>
      <c r="E6" s="39">
        <v>3.1610089999755098</v>
      </c>
      <c r="F6" s="39">
        <v>3.7397643789754875</v>
      </c>
      <c r="G6" s="142">
        <v>4.3802845252712421</v>
      </c>
      <c r="H6" s="39">
        <v>6.7104762256264605</v>
      </c>
      <c r="I6" s="148">
        <v>0.47501748826366319</v>
      </c>
      <c r="J6" s="145">
        <v>0.38126078157048954</v>
      </c>
      <c r="K6" s="145">
        <v>0.35176613119960271</v>
      </c>
      <c r="L6" s="145">
        <v>0.25323113765115129</v>
      </c>
      <c r="M6" s="143">
        <v>6.213758137226618E-2</v>
      </c>
      <c r="N6" s="40">
        <v>5.5571178314418217E-4</v>
      </c>
      <c r="O6" s="149">
        <v>0.18037291796265864</v>
      </c>
      <c r="P6" s="146">
        <v>0.1771150921570217</v>
      </c>
      <c r="Q6" s="146">
        <v>0.10809275768365086</v>
      </c>
      <c r="R6" s="146">
        <v>0.15296826186857471</v>
      </c>
      <c r="S6" s="144">
        <v>0.11177678218492189</v>
      </c>
      <c r="T6" s="157">
        <v>4.136445436834629E-4</v>
      </c>
    </row>
    <row r="7" spans="1:20" ht="15.75" thickBot="1" x14ac:dyDescent="0.3">
      <c r="A7" s="5" t="s">
        <v>122</v>
      </c>
      <c r="B7" s="6" t="s">
        <v>124</v>
      </c>
      <c r="C7" s="110">
        <v>4.1235846770246676</v>
      </c>
      <c r="D7" s="31">
        <v>4.4743010830932066</v>
      </c>
      <c r="E7" s="136">
        <v>5.3033074658300992</v>
      </c>
      <c r="F7" s="31">
        <v>5.8522467861784673</v>
      </c>
      <c r="G7" s="150">
        <v>6.1301360477897724</v>
      </c>
      <c r="H7" s="31">
        <v>7.6351215843041622</v>
      </c>
      <c r="I7" s="111">
        <v>0.35820907598025648</v>
      </c>
      <c r="J7" s="112">
        <v>7.4857241459084095E-2</v>
      </c>
      <c r="K7" s="112">
        <v>1.1649463806869438E-2</v>
      </c>
      <c r="L7" s="112">
        <v>3.837319716367762E-3</v>
      </c>
      <c r="M7" s="118">
        <v>8.0116970146492706E-4</v>
      </c>
      <c r="N7" s="112">
        <v>3.1458273583690084E-4</v>
      </c>
      <c r="O7" s="151">
        <v>0.17684971540869632</v>
      </c>
      <c r="P7" s="113">
        <v>7.2252444984539171E-2</v>
      </c>
      <c r="Q7" s="113">
        <v>3.1421839636181739E-2</v>
      </c>
      <c r="R7" s="113">
        <v>1.130732651358856E-2</v>
      </c>
      <c r="S7" s="119">
        <v>4.7652271473684453E-4</v>
      </c>
      <c r="T7" s="157">
        <v>1.0966262329428924E-4</v>
      </c>
    </row>
  </sheetData>
  <mergeCells count="6">
    <mergeCell ref="O1:S1"/>
    <mergeCell ref="O2:S2"/>
    <mergeCell ref="C2:G2"/>
    <mergeCell ref="C1:G1"/>
    <mergeCell ref="I1:M1"/>
    <mergeCell ref="I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zoomScaleNormal="100" workbookViewId="0">
      <selection activeCell="X43" sqref="X43"/>
    </sheetView>
  </sheetViews>
  <sheetFormatPr defaultRowHeight="15" x14ac:dyDescent="0.25"/>
  <cols>
    <col min="1" max="1" width="17.5703125" bestFit="1" customWidth="1"/>
    <col min="2" max="2" width="12.5703125" bestFit="1" customWidth="1"/>
    <col min="11" max="14" width="9.28515625" bestFit="1" customWidth="1"/>
    <col min="20" max="20" width="17.5703125" bestFit="1" customWidth="1"/>
    <col min="21" max="21" width="27.140625" bestFit="1" customWidth="1"/>
    <col min="23" max="23" width="9.28515625" bestFit="1" customWidth="1"/>
    <col min="27" max="27" width="18.7109375" bestFit="1" customWidth="1"/>
    <col min="28" max="28" width="11.42578125" bestFit="1" customWidth="1"/>
    <col min="29" max="29" width="9.7109375" bestFit="1" customWidth="1"/>
    <col min="30" max="30" width="11.42578125" bestFit="1" customWidth="1"/>
    <col min="31" max="31" width="13.42578125" bestFit="1" customWidth="1"/>
  </cols>
  <sheetData>
    <row r="1" spans="1:31" x14ac:dyDescent="0.25">
      <c r="C1" s="274" t="s">
        <v>38</v>
      </c>
      <c r="D1" s="275"/>
      <c r="E1" s="275"/>
      <c r="F1" s="276"/>
      <c r="G1" s="274" t="s">
        <v>1</v>
      </c>
      <c r="H1" s="275"/>
      <c r="I1" s="275"/>
      <c r="J1" s="276"/>
      <c r="K1" s="277" t="s">
        <v>2</v>
      </c>
      <c r="L1" s="277"/>
      <c r="M1" s="277"/>
      <c r="N1" s="277"/>
      <c r="O1" s="278" t="s">
        <v>3</v>
      </c>
      <c r="P1" s="273"/>
      <c r="Q1" s="273"/>
      <c r="R1" s="279"/>
      <c r="S1" s="114"/>
      <c r="U1" t="s">
        <v>188</v>
      </c>
    </row>
    <row r="2" spans="1:31" x14ac:dyDescent="0.25">
      <c r="A2" s="7" t="s">
        <v>7</v>
      </c>
      <c r="B2" s="9" t="s">
        <v>0</v>
      </c>
      <c r="C2" s="7">
        <v>20</v>
      </c>
      <c r="D2" s="101">
        <v>30</v>
      </c>
      <c r="E2" s="101">
        <v>50</v>
      </c>
      <c r="F2" s="102">
        <v>100</v>
      </c>
      <c r="G2" s="7">
        <v>20</v>
      </c>
      <c r="H2" s="101">
        <v>30</v>
      </c>
      <c r="I2" s="101">
        <v>50</v>
      </c>
      <c r="J2" s="102">
        <v>100</v>
      </c>
      <c r="K2" s="7">
        <v>20</v>
      </c>
      <c r="L2" s="101">
        <v>30</v>
      </c>
      <c r="M2" s="101">
        <v>50</v>
      </c>
      <c r="N2" s="102">
        <v>100</v>
      </c>
      <c r="O2" s="7">
        <v>20</v>
      </c>
      <c r="P2" s="101">
        <v>30</v>
      </c>
      <c r="Q2" s="101">
        <v>50</v>
      </c>
      <c r="R2" s="102">
        <v>100</v>
      </c>
      <c r="S2" s="15" t="s">
        <v>66</v>
      </c>
      <c r="U2" s="15" t="s">
        <v>131</v>
      </c>
      <c r="V2" s="48" t="s">
        <v>1</v>
      </c>
      <c r="W2" s="48" t="s">
        <v>2</v>
      </c>
      <c r="X2" s="61" t="s">
        <v>187</v>
      </c>
      <c r="AA2" s="65"/>
      <c r="AB2" s="65" t="s">
        <v>128</v>
      </c>
      <c r="AC2" s="65" t="s">
        <v>129</v>
      </c>
      <c r="AD2" s="65" t="s">
        <v>129</v>
      </c>
      <c r="AE2" s="73" t="s">
        <v>143</v>
      </c>
    </row>
    <row r="3" spans="1:31" x14ac:dyDescent="0.25">
      <c r="A3" s="10" t="s">
        <v>119</v>
      </c>
      <c r="B3" s="11" t="s">
        <v>120</v>
      </c>
      <c r="C3" s="280"/>
      <c r="D3" s="281"/>
      <c r="E3" s="281"/>
      <c r="F3" s="282"/>
      <c r="G3" s="120">
        <v>10.774363582992548</v>
      </c>
      <c r="H3" s="120">
        <v>10.774363582992548</v>
      </c>
      <c r="I3" s="120">
        <v>10.774363582992548</v>
      </c>
      <c r="J3" s="120">
        <v>10.774363582992548</v>
      </c>
      <c r="K3" s="124">
        <v>5.9224260598918062E-2</v>
      </c>
      <c r="L3" s="125">
        <v>5.9224260598918062E-2</v>
      </c>
      <c r="M3" s="125">
        <v>5.9224260598918062E-2</v>
      </c>
      <c r="N3" s="126">
        <v>5.9224260598918062E-2</v>
      </c>
      <c r="O3" s="130">
        <v>0.12892056761072984</v>
      </c>
      <c r="P3" s="131">
        <v>0.12892056761072984</v>
      </c>
      <c r="Q3" s="131">
        <v>0.12892056761072984</v>
      </c>
      <c r="R3" s="132">
        <v>0.12892056761072984</v>
      </c>
      <c r="S3" s="18"/>
      <c r="U3" s="18" t="s">
        <v>191</v>
      </c>
      <c r="V3" s="106">
        <v>3.1701022325224222</v>
      </c>
      <c r="W3" s="108">
        <v>0.33599820758808907</v>
      </c>
      <c r="X3" s="117">
        <v>0.19377587656055043</v>
      </c>
      <c r="AA3" s="65" t="s">
        <v>126</v>
      </c>
      <c r="AB3" s="65">
        <v>2000</v>
      </c>
      <c r="AC3" s="65">
        <v>2000</v>
      </c>
      <c r="AD3" s="65">
        <v>1000</v>
      </c>
      <c r="AE3" s="73">
        <v>1000</v>
      </c>
    </row>
    <row r="4" spans="1:31" x14ac:dyDescent="0.25">
      <c r="A4" s="5" t="s">
        <v>119</v>
      </c>
      <c r="B4" s="14" t="s">
        <v>121</v>
      </c>
      <c r="C4" s="278"/>
      <c r="D4" s="273"/>
      <c r="E4" s="273"/>
      <c r="F4" s="279"/>
      <c r="G4" s="121">
        <v>11.02331128375662</v>
      </c>
      <c r="H4" s="122">
        <v>11.02331128375662</v>
      </c>
      <c r="I4" s="122">
        <v>11.02331128375662</v>
      </c>
      <c r="J4" s="123">
        <v>11.02331128375662</v>
      </c>
      <c r="K4" s="127">
        <v>1.5723195585830318E-4</v>
      </c>
      <c r="L4" s="128">
        <v>1.5723195585830318E-4</v>
      </c>
      <c r="M4" s="128">
        <v>1.5723195585830318E-4</v>
      </c>
      <c r="N4" s="129">
        <v>1.5723195585830318E-4</v>
      </c>
      <c r="O4" s="133">
        <v>3.0403163385305794E-6</v>
      </c>
      <c r="P4" s="134">
        <v>3.0403163385305794E-6</v>
      </c>
      <c r="Q4" s="134">
        <v>3.0403163385305794E-6</v>
      </c>
      <c r="R4" s="135">
        <v>3.0403163385305794E-6</v>
      </c>
      <c r="S4" s="17"/>
      <c r="U4" s="16" t="s">
        <v>190</v>
      </c>
      <c r="V4" s="104">
        <v>3.1687501118712817</v>
      </c>
      <c r="W4" s="103">
        <v>1.7693120572754266E-4</v>
      </c>
      <c r="X4" s="70">
        <v>1.1424439162921568E-5</v>
      </c>
      <c r="AA4" s="65" t="s">
        <v>121</v>
      </c>
      <c r="AB4" s="158">
        <v>4.0247156012460532E-2</v>
      </c>
      <c r="AC4" s="158">
        <v>1.5723195585830318E-4</v>
      </c>
      <c r="AD4" s="158">
        <v>1.7229788549101105E-4</v>
      </c>
      <c r="AE4" s="65"/>
    </row>
    <row r="5" spans="1:31" x14ac:dyDescent="0.25">
      <c r="A5" t="s">
        <v>108</v>
      </c>
      <c r="B5" t="s">
        <v>109</v>
      </c>
      <c r="C5" s="3"/>
      <c r="D5" s="13"/>
      <c r="E5" s="13"/>
      <c r="F5" s="4"/>
      <c r="G5" s="104">
        <v>1.3548371920996234</v>
      </c>
      <c r="H5" s="30">
        <v>1.9328111405438841</v>
      </c>
      <c r="I5" s="30">
        <v>2.9892764839622612</v>
      </c>
      <c r="J5" s="30">
        <v>6.4273949093951002</v>
      </c>
      <c r="K5" s="105">
        <v>6.774321329165436E-3</v>
      </c>
      <c r="L5" s="103">
        <v>5.6224156324807097E-3</v>
      </c>
      <c r="M5" s="103">
        <v>3.2335056832913452E-3</v>
      </c>
      <c r="N5" s="115">
        <v>1.8006410808587452E-3</v>
      </c>
      <c r="O5" s="71">
        <v>2.5895163137757463E-3</v>
      </c>
      <c r="P5" s="71">
        <v>2.8640145362414386E-3</v>
      </c>
      <c r="Q5" s="71">
        <v>1.1829473733184078E-3</v>
      </c>
      <c r="R5" s="70">
        <v>8.8032088486318411E-4</v>
      </c>
      <c r="S5" s="16"/>
      <c r="U5" s="16" t="s">
        <v>189</v>
      </c>
      <c r="V5" s="104">
        <v>5.6862138099299395</v>
      </c>
      <c r="W5" s="103">
        <v>1.7229788549101105E-4</v>
      </c>
      <c r="X5" s="70">
        <v>1.2751155160426627E-5</v>
      </c>
      <c r="AA5" s="65" t="s">
        <v>132</v>
      </c>
      <c r="AB5" s="65"/>
      <c r="AC5" s="65"/>
      <c r="AD5" s="65" t="s">
        <v>134</v>
      </c>
      <c r="AE5" s="65"/>
    </row>
    <row r="6" spans="1:31" x14ac:dyDescent="0.25">
      <c r="A6" t="s">
        <v>115</v>
      </c>
      <c r="B6" t="s">
        <v>118</v>
      </c>
      <c r="C6" s="3"/>
      <c r="D6" s="13"/>
      <c r="E6" s="13"/>
      <c r="F6" s="4"/>
      <c r="G6" s="104">
        <v>1.4227954953140669</v>
      </c>
      <c r="H6" s="30">
        <v>1.9759223182532519</v>
      </c>
      <c r="I6" s="30">
        <v>3.1446076432400152</v>
      </c>
      <c r="J6" s="30">
        <v>6.9062904502034046</v>
      </c>
      <c r="K6" s="105">
        <v>6.2909446918498584E-3</v>
      </c>
      <c r="L6" s="103">
        <v>5.2270384667508175E-3</v>
      </c>
      <c r="M6" s="103">
        <v>3.0552832640726728E-3</v>
      </c>
      <c r="N6" s="139">
        <v>1.6870583248384413E-3</v>
      </c>
      <c r="O6" s="71">
        <v>2.4114856331670168E-3</v>
      </c>
      <c r="P6" s="71">
        <v>3.4123678444271935E-3</v>
      </c>
      <c r="Q6" s="71">
        <v>1.3826445503284071E-3</v>
      </c>
      <c r="R6" s="70">
        <v>1.3649915563117912E-3</v>
      </c>
      <c r="S6" s="16"/>
      <c r="U6" s="16" t="s">
        <v>196</v>
      </c>
      <c r="V6" s="104">
        <v>4.3473319473372438</v>
      </c>
      <c r="W6" s="262">
        <v>3.5516194937243476E-3</v>
      </c>
      <c r="X6" s="70">
        <v>6.393800033238117E-3</v>
      </c>
      <c r="AA6" s="65" t="s">
        <v>133</v>
      </c>
      <c r="AB6" s="65"/>
      <c r="AC6" s="65"/>
      <c r="AD6" s="65" t="s">
        <v>134</v>
      </c>
      <c r="AE6" s="65"/>
    </row>
    <row r="7" spans="1:31" x14ac:dyDescent="0.25">
      <c r="A7" s="10" t="s">
        <v>36</v>
      </c>
      <c r="B7" s="11" t="s">
        <v>110</v>
      </c>
      <c r="C7" s="10"/>
      <c r="D7" s="11"/>
      <c r="E7" s="11"/>
      <c r="F7" s="12"/>
      <c r="G7" s="106">
        <v>1.3732415332674974</v>
      </c>
      <c r="H7" s="29">
        <v>2.003968275254302</v>
      </c>
      <c r="I7" s="29">
        <v>3.0311070479498832</v>
      </c>
      <c r="J7" s="29">
        <v>6.9821882654031011</v>
      </c>
      <c r="K7" s="107">
        <v>1.7820854726349766E-2</v>
      </c>
      <c r="L7" s="108">
        <v>1.5007454061151686E-2</v>
      </c>
      <c r="M7" s="108">
        <v>1.1243085398599129E-2</v>
      </c>
      <c r="N7" s="116">
        <v>8.2555681992092442E-3</v>
      </c>
      <c r="O7" s="109">
        <v>4.17231664935366E-3</v>
      </c>
      <c r="P7" s="109">
        <v>5.6384114083435806E-3</v>
      </c>
      <c r="Q7" s="109">
        <v>4.722065201519585E-3</v>
      </c>
      <c r="R7" s="117">
        <v>5.4996717908125303E-3</v>
      </c>
      <c r="S7" s="18"/>
      <c r="U7" s="212" t="s">
        <v>195</v>
      </c>
      <c r="AA7" s="65" t="s">
        <v>127</v>
      </c>
      <c r="AB7" s="159">
        <v>6.3612960374089705E-4</v>
      </c>
      <c r="AC7" s="158">
        <v>1.8006410808587452E-3</v>
      </c>
      <c r="AD7" s="158">
        <v>3.5516194937243476E-3</v>
      </c>
      <c r="AE7" s="158">
        <v>1.4352155935232788E-3</v>
      </c>
    </row>
    <row r="8" spans="1:31" x14ac:dyDescent="0.25">
      <c r="A8" s="5" t="s">
        <v>36</v>
      </c>
      <c r="B8" s="14" t="s">
        <v>111</v>
      </c>
      <c r="C8" s="5"/>
      <c r="D8" s="14"/>
      <c r="E8" s="14"/>
      <c r="F8" s="6"/>
      <c r="G8" s="110">
        <v>1.4325282073073913</v>
      </c>
      <c r="H8" s="31">
        <v>1.9435486761622951</v>
      </c>
      <c r="I8" s="31">
        <v>3.116487792293217</v>
      </c>
      <c r="J8" s="31">
        <v>6.8125984838763713</v>
      </c>
      <c r="K8" s="111">
        <v>1.7465081839467277E-2</v>
      </c>
      <c r="L8" s="112">
        <v>1.5190005593040292E-2</v>
      </c>
      <c r="M8" s="112">
        <v>1.1222357682573424E-2</v>
      </c>
      <c r="N8" s="138">
        <v>6.095901149188134E-3</v>
      </c>
      <c r="O8" s="113">
        <v>8.4555290525454383E-3</v>
      </c>
      <c r="P8" s="113">
        <v>5.8791676045381732E-3</v>
      </c>
      <c r="Q8" s="113">
        <v>4.7297048763057532E-3</v>
      </c>
      <c r="R8" s="119">
        <v>3.588675468030877E-3</v>
      </c>
      <c r="S8" s="17"/>
      <c r="U8" s="16" t="s">
        <v>130</v>
      </c>
      <c r="V8" s="104">
        <v>4.147073000231039</v>
      </c>
      <c r="W8" s="261">
        <v>7.7184528176727019E-3</v>
      </c>
      <c r="X8" s="70">
        <v>4.8516322387169115E-3</v>
      </c>
    </row>
    <row r="9" spans="1:31" x14ac:dyDescent="0.25">
      <c r="A9" t="s">
        <v>112</v>
      </c>
      <c r="B9" t="s">
        <v>113</v>
      </c>
      <c r="C9" s="3"/>
      <c r="D9" s="13"/>
      <c r="E9" s="13"/>
      <c r="F9" s="4"/>
      <c r="G9" s="104">
        <v>1.3927328652474604</v>
      </c>
      <c r="H9" s="30">
        <v>2.0432604366011087</v>
      </c>
      <c r="I9" s="30">
        <v>3.32940112394623</v>
      </c>
      <c r="J9" s="30">
        <v>7.0489602318617912</v>
      </c>
      <c r="K9" s="105">
        <v>9.0102625380547256E-3</v>
      </c>
      <c r="L9" s="103">
        <v>7.3599251799857379E-3</v>
      </c>
      <c r="M9" s="103">
        <v>4.2642858319912333E-3</v>
      </c>
      <c r="N9" s="137">
        <v>2.2189150013880209E-3</v>
      </c>
      <c r="O9" s="71">
        <v>3.2081855174329941E-3</v>
      </c>
      <c r="P9" s="71">
        <v>3.6723844890731391E-3</v>
      </c>
      <c r="Q9" s="71">
        <v>1.8346763947322423E-3</v>
      </c>
      <c r="R9" s="70">
        <v>1.1863301113334344E-3</v>
      </c>
      <c r="S9" s="16"/>
      <c r="U9" s="17" t="s">
        <v>186</v>
      </c>
      <c r="V9" s="110">
        <v>5.835479156862351</v>
      </c>
      <c r="W9" s="264">
        <v>4.7137710453766862E-3</v>
      </c>
      <c r="X9" s="119">
        <v>3.0179830098397511E-3</v>
      </c>
      <c r="AA9" s="273" t="s">
        <v>151</v>
      </c>
      <c r="AB9" s="273"/>
      <c r="AC9" s="273"/>
      <c r="AD9" s="273"/>
    </row>
    <row r="10" spans="1:31" x14ac:dyDescent="0.25">
      <c r="A10" t="s">
        <v>112</v>
      </c>
      <c r="B10" t="s">
        <v>114</v>
      </c>
      <c r="C10" s="3"/>
      <c r="D10" s="13"/>
      <c r="E10" s="13"/>
      <c r="F10" s="4"/>
      <c r="G10" s="104">
        <v>1.3739070933037327</v>
      </c>
      <c r="H10" s="30">
        <v>2.0661985842479593</v>
      </c>
      <c r="I10" s="30">
        <v>3.328261267549447</v>
      </c>
      <c r="J10" s="30">
        <v>7.186725234721755</v>
      </c>
      <c r="K10" s="105">
        <v>9.5254053604323357E-3</v>
      </c>
      <c r="L10" s="103">
        <v>8.3263364516574703E-3</v>
      </c>
      <c r="M10" s="103">
        <v>4.6220473380128623E-3</v>
      </c>
      <c r="N10" s="115">
        <v>2.5106260958169752E-3</v>
      </c>
      <c r="O10" s="71">
        <v>3.1173974294163498E-3</v>
      </c>
      <c r="P10" s="71">
        <v>2.8636070832204538E-3</v>
      </c>
      <c r="Q10" s="71">
        <v>1.9223179864109642E-3</v>
      </c>
      <c r="R10" s="70">
        <v>1.3152318182401298E-3</v>
      </c>
      <c r="S10" s="16"/>
      <c r="U10" s="15" t="s">
        <v>192</v>
      </c>
      <c r="V10" s="48" t="s">
        <v>1</v>
      </c>
      <c r="W10" s="48" t="s">
        <v>2</v>
      </c>
      <c r="X10" s="61" t="s">
        <v>187</v>
      </c>
      <c r="AA10" s="65"/>
      <c r="AB10" s="65" t="s">
        <v>146</v>
      </c>
      <c r="AC10" s="65"/>
      <c r="AD10" s="65" t="s">
        <v>129</v>
      </c>
    </row>
    <row r="11" spans="1:31" x14ac:dyDescent="0.25">
      <c r="A11" s="10" t="s">
        <v>115</v>
      </c>
      <c r="B11" s="11" t="s">
        <v>116</v>
      </c>
      <c r="C11" s="10"/>
      <c r="D11" s="11"/>
      <c r="E11" s="11"/>
      <c r="F11" s="12"/>
      <c r="G11" s="106">
        <v>1.4319663582126294</v>
      </c>
      <c r="H11" s="29">
        <v>1.9996775305271142</v>
      </c>
      <c r="I11" s="29">
        <v>3.1970427287154584</v>
      </c>
      <c r="J11" s="29">
        <v>7.0754590616027411</v>
      </c>
      <c r="K11" s="107">
        <v>3.5833167884131323E-2</v>
      </c>
      <c r="L11" s="108">
        <v>3.0614515638815641E-2</v>
      </c>
      <c r="M11" s="108">
        <v>2.6368796789150259E-2</v>
      </c>
      <c r="N11" s="116">
        <v>2.466327199569367E-2</v>
      </c>
      <c r="O11" s="109">
        <v>1.0923819727883611E-2</v>
      </c>
      <c r="P11" s="109">
        <v>7.8479833309497947E-3</v>
      </c>
      <c r="Q11" s="109">
        <v>8.1115544899739989E-3</v>
      </c>
      <c r="R11" s="117">
        <v>6.7811121786916645E-3</v>
      </c>
      <c r="S11" s="18"/>
      <c r="U11" s="18" t="s">
        <v>193</v>
      </c>
      <c r="V11" s="106">
        <v>3.2695452254447548</v>
      </c>
      <c r="W11" s="263">
        <v>1.2701010008458137E-3</v>
      </c>
      <c r="X11" s="117">
        <v>8.6425326017219146E-4</v>
      </c>
      <c r="AA11" s="65" t="s">
        <v>126</v>
      </c>
      <c r="AB11" s="65">
        <v>2000</v>
      </c>
      <c r="AC11" s="65"/>
      <c r="AD11" s="65">
        <v>1000</v>
      </c>
    </row>
    <row r="12" spans="1:31" x14ac:dyDescent="0.25">
      <c r="A12" s="5" t="s">
        <v>115</v>
      </c>
      <c r="B12" s="14" t="s">
        <v>117</v>
      </c>
      <c r="C12" s="5"/>
      <c r="D12" s="14"/>
      <c r="E12" s="14"/>
      <c r="F12" s="6"/>
      <c r="G12" s="110">
        <v>1.4409879647400641</v>
      </c>
      <c r="H12" s="31">
        <v>1.9046182131489111</v>
      </c>
      <c r="I12" s="31">
        <v>3.1294374023000264</v>
      </c>
      <c r="J12" s="31">
        <v>7.1511612001988505</v>
      </c>
      <c r="K12" s="111">
        <v>2.4854402744641547E-2</v>
      </c>
      <c r="L12" s="112">
        <v>2.076593327514353E-2</v>
      </c>
      <c r="M12" s="112">
        <v>1.8845508773835534E-2</v>
      </c>
      <c r="N12" s="138">
        <v>1.2731889158338916E-2</v>
      </c>
      <c r="O12" s="113">
        <v>8.2387534242726393E-3</v>
      </c>
      <c r="P12" s="113">
        <v>7.3796684874712836E-3</v>
      </c>
      <c r="Q12" s="113">
        <v>6.2703040121868722E-3</v>
      </c>
      <c r="R12" s="119">
        <v>6.2504146170973942E-3</v>
      </c>
      <c r="S12" s="17"/>
      <c r="U12" s="16" t="s">
        <v>194</v>
      </c>
      <c r="V12" s="104">
        <v>3.3506706803043551</v>
      </c>
      <c r="W12" s="21">
        <v>2.0450044847405025E-3</v>
      </c>
      <c r="X12" s="70">
        <v>2.7191494080422429E-3</v>
      </c>
      <c r="AA12" s="65" t="s">
        <v>120</v>
      </c>
      <c r="AB12" s="65" t="s">
        <v>147</v>
      </c>
      <c r="AC12" s="65"/>
      <c r="AD12" s="65" t="s">
        <v>150</v>
      </c>
    </row>
    <row r="13" spans="1:31" x14ac:dyDescent="0.25">
      <c r="A13" s="10" t="s">
        <v>122</v>
      </c>
      <c r="B13" s="12" t="s">
        <v>123</v>
      </c>
      <c r="C13" s="3"/>
      <c r="D13" s="13"/>
      <c r="E13" s="13"/>
      <c r="F13" s="4"/>
      <c r="G13" s="104">
        <v>1.5529513291796042</v>
      </c>
      <c r="H13" s="30">
        <v>2.3291207234938933</v>
      </c>
      <c r="I13" s="30">
        <v>3.8911702896210758</v>
      </c>
      <c r="J13" s="30">
        <v>8.8828008242527527</v>
      </c>
      <c r="K13" s="105">
        <v>1.6456099083057178E-2</v>
      </c>
      <c r="L13" s="103">
        <v>1.344118812142534E-2</v>
      </c>
      <c r="M13" s="103">
        <v>9.8063894003431323E-3</v>
      </c>
      <c r="N13" s="115">
        <v>5.8648696139689573E-3</v>
      </c>
      <c r="O13" s="71">
        <v>5.1367615810370354E-3</v>
      </c>
      <c r="P13" s="71">
        <v>2.974407584856439E-3</v>
      </c>
      <c r="Q13" s="71">
        <v>2.8250040181700365E-3</v>
      </c>
      <c r="R13" s="70">
        <v>2.6276170301547694E-3</v>
      </c>
      <c r="S13" s="16"/>
      <c r="U13" s="16" t="s">
        <v>130</v>
      </c>
      <c r="V13" s="104">
        <v>3.2823684828678625</v>
      </c>
      <c r="W13" s="260">
        <v>2.0417316483263385E-2</v>
      </c>
      <c r="X13" s="70">
        <v>6.9208387428028678E-2</v>
      </c>
      <c r="AA13" s="65" t="s">
        <v>121</v>
      </c>
      <c r="AB13" s="65" t="s">
        <v>148</v>
      </c>
      <c r="AC13" s="65"/>
      <c r="AD13" s="65" t="s">
        <v>149</v>
      </c>
    </row>
    <row r="14" spans="1:31" x14ac:dyDescent="0.25">
      <c r="A14" s="5" t="s">
        <v>122</v>
      </c>
      <c r="B14" s="6" t="s">
        <v>124</v>
      </c>
      <c r="C14" s="5"/>
      <c r="D14" s="14"/>
      <c r="E14" s="14"/>
      <c r="F14" s="6"/>
      <c r="G14" s="110">
        <v>1.559554095609982</v>
      </c>
      <c r="H14" s="31">
        <v>2.2109996147884261</v>
      </c>
      <c r="I14" s="31">
        <v>4.1343766301803981</v>
      </c>
      <c r="J14" s="31">
        <v>9.0113013864887996</v>
      </c>
      <c r="K14" s="111">
        <v>1.2552538474013664E-2</v>
      </c>
      <c r="L14" s="112">
        <v>9.7542464521470518E-3</v>
      </c>
      <c r="M14" s="112">
        <v>7.3785936128148146E-3</v>
      </c>
      <c r="N14" s="138">
        <v>4.0269534974835992E-3</v>
      </c>
      <c r="O14" s="113">
        <v>3.7727057665179718E-3</v>
      </c>
      <c r="P14" s="113">
        <v>4.2417705687954914E-3</v>
      </c>
      <c r="Q14" s="113">
        <v>3.0624949981012412E-3</v>
      </c>
      <c r="R14" s="119">
        <v>2.2454030196787382E-3</v>
      </c>
      <c r="S14" s="17"/>
      <c r="U14" s="17" t="s">
        <v>186</v>
      </c>
      <c r="V14" s="110">
        <v>3.7332056387000452</v>
      </c>
      <c r="W14" s="265">
        <v>1.6267312165700726E-3</v>
      </c>
      <c r="X14" s="119">
        <v>1.7047042683772842E-3</v>
      </c>
      <c r="AA14" s="65" t="s">
        <v>127</v>
      </c>
      <c r="AB14" s="65" t="s">
        <v>145</v>
      </c>
      <c r="AC14" s="65"/>
      <c r="AD14" s="65" t="s">
        <v>144</v>
      </c>
      <c r="AE14" s="2">
        <f>0.0008</f>
        <v>8.0000000000000004E-4</v>
      </c>
    </row>
    <row r="28" spans="20:20" x14ac:dyDescent="0.25">
      <c r="T28" s="2"/>
    </row>
    <row r="29" spans="20:20" x14ac:dyDescent="0.25">
      <c r="T29" s="2"/>
    </row>
    <row r="38" spans="17:18" x14ac:dyDescent="0.25">
      <c r="Q38" s="160"/>
      <c r="R38" s="160"/>
    </row>
    <row r="39" spans="17:18" x14ac:dyDescent="0.25">
      <c r="Q39" s="160"/>
      <c r="R39" s="160"/>
    </row>
  </sheetData>
  <mergeCells count="7">
    <mergeCell ref="AA9:AD9"/>
    <mergeCell ref="C1:F1"/>
    <mergeCell ref="G1:J1"/>
    <mergeCell ref="K1:N1"/>
    <mergeCell ref="O1:R1"/>
    <mergeCell ref="C4:F4"/>
    <mergeCell ref="C3:F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S33"/>
  <sheetViews>
    <sheetView workbookViewId="0">
      <selection activeCell="V18" sqref="V18"/>
    </sheetView>
  </sheetViews>
  <sheetFormatPr defaultRowHeight="15" x14ac:dyDescent="0.25"/>
  <cols>
    <col min="4" max="4" width="12.42578125" bestFit="1" customWidth="1"/>
    <col min="5" max="5" width="9.42578125" bestFit="1" customWidth="1"/>
    <col min="6" max="9" width="9.28515625" bestFit="1" customWidth="1"/>
  </cols>
  <sheetData>
    <row r="8" spans="3:9" x14ac:dyDescent="0.25">
      <c r="C8" s="1" t="s">
        <v>204</v>
      </c>
    </row>
    <row r="9" spans="3:9" x14ac:dyDescent="0.25">
      <c r="C9" s="65" t="s">
        <v>66</v>
      </c>
      <c r="D9" s="209" t="s">
        <v>175</v>
      </c>
      <c r="E9" s="209" t="s">
        <v>176</v>
      </c>
      <c r="F9" s="209" t="s">
        <v>177</v>
      </c>
      <c r="G9" s="209" t="s">
        <v>195</v>
      </c>
      <c r="H9" s="209" t="s">
        <v>205</v>
      </c>
      <c r="I9" s="209" t="s">
        <v>206</v>
      </c>
    </row>
    <row r="10" spans="3:9" x14ac:dyDescent="0.25">
      <c r="C10" s="65">
        <v>100</v>
      </c>
      <c r="D10" s="158">
        <v>0.33599820758808907</v>
      </c>
      <c r="E10" s="158">
        <v>1.7693120572754266E-4</v>
      </c>
      <c r="F10" s="158">
        <v>3.5516194937243476E-3</v>
      </c>
      <c r="G10" s="158">
        <v>2.0129651657301035E-3</v>
      </c>
      <c r="H10" s="158">
        <v>7.7184528176727019E-3</v>
      </c>
      <c r="I10" s="158">
        <v>4.7137710453766862E-3</v>
      </c>
    </row>
    <row r="11" spans="3:9" x14ac:dyDescent="0.25">
      <c r="C11" s="65">
        <v>50</v>
      </c>
      <c r="D11" s="158">
        <v>0.33599820758808907</v>
      </c>
      <c r="E11" s="158">
        <v>1.7693120572754266E-4</v>
      </c>
      <c r="F11" s="158">
        <v>1.9926396964951257E-2</v>
      </c>
      <c r="G11" s="158">
        <v>4.1745554206473945E-3</v>
      </c>
      <c r="H11" s="158">
        <v>3.6397249884947191E-2</v>
      </c>
      <c r="I11" s="158">
        <v>7.7801236713972381E-3</v>
      </c>
    </row>
    <row r="12" spans="3:9" x14ac:dyDescent="0.25">
      <c r="C12" s="65">
        <v>30</v>
      </c>
      <c r="D12" s="158">
        <v>0.33599820758808907</v>
      </c>
      <c r="E12" s="158">
        <v>1.7693120572754266E-4</v>
      </c>
      <c r="F12" s="158">
        <v>1.1229371418767566E-2</v>
      </c>
      <c r="G12" s="158">
        <v>5.4731362771869071E-3</v>
      </c>
      <c r="H12" s="158">
        <v>1.6596717443167375E-2</v>
      </c>
      <c r="I12" s="158">
        <v>1.1995847748590449E-2</v>
      </c>
    </row>
    <row r="13" spans="3:9" x14ac:dyDescent="0.25">
      <c r="C13" s="65">
        <v>20</v>
      </c>
      <c r="D13" s="158">
        <v>0.33599820758808907</v>
      </c>
      <c r="E13" s="158">
        <v>1.7693120572754266E-4</v>
      </c>
      <c r="F13" s="158">
        <v>8.2310543139909147E-3</v>
      </c>
      <c r="G13" s="158">
        <v>8.5622010056650381E-3</v>
      </c>
      <c r="H13" s="158">
        <v>1.8893471182622999E-2</v>
      </c>
      <c r="I13" s="158">
        <v>1.5966449934153807E-2</v>
      </c>
    </row>
    <row r="14" spans="3:9" x14ac:dyDescent="0.25">
      <c r="C14" s="73">
        <v>1</v>
      </c>
      <c r="D14" s="158">
        <v>0.33599820758808907</v>
      </c>
      <c r="E14" s="158">
        <v>1.7693120572754266E-4</v>
      </c>
      <c r="F14" s="158">
        <v>0.13947040771729968</v>
      </c>
      <c r="G14" s="158">
        <v>2.8087817068233607E-2</v>
      </c>
      <c r="H14" s="158">
        <v>5.0691893381613715E-2</v>
      </c>
      <c r="I14" s="158"/>
    </row>
    <row r="16" spans="3:9" x14ac:dyDescent="0.25">
      <c r="C16" s="1" t="s">
        <v>207</v>
      </c>
    </row>
    <row r="17" spans="3:16" x14ac:dyDescent="0.25">
      <c r="C17" s="65" t="s">
        <v>66</v>
      </c>
      <c r="D17" s="209" t="s">
        <v>175</v>
      </c>
      <c r="E17" s="209" t="s">
        <v>176</v>
      </c>
      <c r="F17" s="209" t="s">
        <v>177</v>
      </c>
      <c r="G17" s="209" t="s">
        <v>195</v>
      </c>
      <c r="H17" s="209" t="s">
        <v>205</v>
      </c>
      <c r="I17" s="209" t="s">
        <v>206</v>
      </c>
    </row>
    <row r="18" spans="3:16" x14ac:dyDescent="0.25">
      <c r="C18" s="65">
        <v>100</v>
      </c>
      <c r="D18" s="86">
        <v>0.49504863800171678</v>
      </c>
      <c r="E18" s="86">
        <v>0.26533326158564113</v>
      </c>
      <c r="F18" s="86">
        <v>5.9345920848495933E-3</v>
      </c>
      <c r="G18" s="86">
        <v>4.542149528527684E-3</v>
      </c>
      <c r="H18" s="86">
        <v>2.3914239491779801E-2</v>
      </c>
      <c r="I18" s="86">
        <v>6.195306994553007E-3</v>
      </c>
    </row>
    <row r="19" spans="3:16" x14ac:dyDescent="0.25">
      <c r="C19" s="65">
        <v>50</v>
      </c>
      <c r="D19" s="86">
        <v>0.49504863800171678</v>
      </c>
      <c r="E19" s="86">
        <v>0.26533326158564113</v>
      </c>
      <c r="F19" s="158">
        <v>9.817447615189958E-3</v>
      </c>
      <c r="G19" s="158">
        <v>1.2736904879172617E-2</v>
      </c>
      <c r="H19" s="158">
        <v>7.3863709974548691E-2</v>
      </c>
      <c r="I19" s="158">
        <v>1.0808391854183924E-2</v>
      </c>
    </row>
    <row r="20" spans="3:16" x14ac:dyDescent="0.25">
      <c r="C20" s="65">
        <v>30</v>
      </c>
      <c r="D20" s="86">
        <v>0.49504863800171678</v>
      </c>
      <c r="E20" s="86">
        <v>0.26533326158564113</v>
      </c>
      <c r="F20" s="158">
        <v>3.4121401373303814E-2</v>
      </c>
      <c r="G20" s="158">
        <v>2.507614289155697E-2</v>
      </c>
      <c r="H20" s="158">
        <v>6.6862047093683444E-2</v>
      </c>
      <c r="I20" s="158">
        <v>1.3340414849480916E-2</v>
      </c>
      <c r="K20" s="1"/>
    </row>
    <row r="21" spans="3:16" x14ac:dyDescent="0.25">
      <c r="C21" s="65">
        <v>20</v>
      </c>
      <c r="D21" s="86">
        <v>0.49504863800171678</v>
      </c>
      <c r="E21" s="86">
        <v>0.26533326158564113</v>
      </c>
      <c r="F21" s="158">
        <v>4.0021417802817115E-2</v>
      </c>
      <c r="G21" s="158">
        <v>1.3369978711500563E-2</v>
      </c>
      <c r="H21" s="158">
        <v>3.1183121927044623E-2</v>
      </c>
      <c r="I21" s="158">
        <v>5.5140440870240469E-2</v>
      </c>
      <c r="K21" s="50"/>
      <c r="L21" s="50"/>
      <c r="M21" s="50"/>
      <c r="N21" s="50"/>
      <c r="O21" s="50"/>
      <c r="P21" s="50"/>
    </row>
    <row r="22" spans="3:16" x14ac:dyDescent="0.25">
      <c r="C22" s="73">
        <v>1</v>
      </c>
      <c r="D22" s="86">
        <v>0.49504863800171678</v>
      </c>
      <c r="E22" s="86">
        <v>0.26533326158564113</v>
      </c>
      <c r="F22" s="158">
        <v>0.27109464250317972</v>
      </c>
      <c r="G22" s="158">
        <v>5.9975052511044881E-2</v>
      </c>
      <c r="H22" s="158">
        <v>0.15942050920847381</v>
      </c>
      <c r="I22" s="158">
        <v>6.1430787051001343E-2</v>
      </c>
      <c r="K22" s="103"/>
      <c r="L22" s="103"/>
      <c r="M22" s="103"/>
      <c r="N22" s="103"/>
      <c r="O22" s="103"/>
      <c r="P22" s="103"/>
    </row>
    <row r="33" spans="19:19" x14ac:dyDescent="0.25">
      <c r="S33" t="s">
        <v>209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Compiling run results</vt:lpstr>
      <vt:lpstr>Burgers Summary</vt:lpstr>
      <vt:lpstr>Burgers Summary - ICs</vt:lpstr>
      <vt:lpstr>Viscosity</vt:lpstr>
      <vt:lpstr>Initial Studies Tables</vt:lpstr>
      <vt:lpstr>Table vs Wu</vt:lpstr>
      <vt:lpstr>Burgers, N</vt:lpstr>
      <vt:lpstr>Allen Cahn</vt:lpstr>
      <vt:lpstr>AC N1000</vt:lpstr>
      <vt:lpstr>Old Summary</vt:lpstr>
      <vt:lpstr>Burgers Summary OG 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2024-04-17T14:56:57Z</dcterms:modified>
</cp:coreProperties>
</file>