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áulica\"/>
    </mc:Choice>
  </mc:AlternateContent>
  <xr:revisionPtr revIDLastSave="0" documentId="13_ncr:1_{06DA5F60-4C7E-4678-8846-BF21412DF826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23" l="1"/>
  <c r="R41" i="23"/>
  <c r="P41" i="23"/>
  <c r="O41" i="23"/>
  <c r="N41" i="23"/>
  <c r="M41" i="23"/>
  <c r="L41" i="23"/>
  <c r="U40" i="23"/>
  <c r="R40" i="23"/>
  <c r="P40" i="23"/>
  <c r="O40" i="23"/>
  <c r="N40" i="23"/>
  <c r="M40" i="23"/>
  <c r="L40" i="23"/>
  <c r="U39" i="23"/>
  <c r="R39" i="23"/>
  <c r="P39" i="23"/>
  <c r="O39" i="23"/>
  <c r="N39" i="23"/>
  <c r="M39" i="23"/>
  <c r="L39" i="23"/>
  <c r="U38" i="23"/>
  <c r="R38" i="23"/>
  <c r="P38" i="23"/>
  <c r="O38" i="23"/>
  <c r="N38" i="23"/>
  <c r="M38" i="23"/>
  <c r="L38" i="23"/>
  <c r="U37" i="23"/>
  <c r="R37" i="23"/>
  <c r="P37" i="23"/>
  <c r="O37" i="23"/>
  <c r="N37" i="23"/>
  <c r="M37" i="23"/>
  <c r="L37" i="23"/>
  <c r="U36" i="23"/>
  <c r="R36" i="23"/>
  <c r="P36" i="23"/>
  <c r="O36" i="23"/>
  <c r="N36" i="23"/>
  <c r="M36" i="23"/>
  <c r="L36" i="23"/>
  <c r="U35" i="23"/>
  <c r="R35" i="23"/>
  <c r="P35" i="23"/>
  <c r="O35" i="23"/>
  <c r="N35" i="23"/>
  <c r="M35" i="23"/>
  <c r="L35" i="23"/>
  <c r="U34" i="23"/>
  <c r="R34" i="23"/>
  <c r="P34" i="23"/>
  <c r="O34" i="23"/>
  <c r="N34" i="23"/>
  <c r="M34" i="23"/>
  <c r="L34" i="23"/>
  <c r="U33" i="23"/>
  <c r="R33" i="23"/>
  <c r="P33" i="23"/>
  <c r="O33" i="23"/>
  <c r="N33" i="23"/>
  <c r="M33" i="23"/>
  <c r="L33" i="23"/>
  <c r="U32" i="23"/>
  <c r="R32" i="23"/>
  <c r="P32" i="23"/>
  <c r="O32" i="23"/>
  <c r="N32" i="23"/>
  <c r="M32" i="23"/>
  <c r="L32" i="23"/>
  <c r="Q32" i="23" s="1"/>
  <c r="U31" i="23"/>
  <c r="R31" i="23"/>
  <c r="P31" i="23"/>
  <c r="O31" i="23"/>
  <c r="N31" i="23"/>
  <c r="M31" i="23"/>
  <c r="L31" i="23"/>
  <c r="U30" i="23"/>
  <c r="R30" i="23"/>
  <c r="P30" i="23"/>
  <c r="O30" i="23"/>
  <c r="N30" i="23"/>
  <c r="M30" i="23"/>
  <c r="L30" i="23"/>
  <c r="U29" i="23"/>
  <c r="R29" i="23"/>
  <c r="P29" i="23"/>
  <c r="O29" i="23"/>
  <c r="N29" i="23"/>
  <c r="M29" i="23"/>
  <c r="L29" i="23"/>
  <c r="U28" i="23"/>
  <c r="R28" i="23"/>
  <c r="P28" i="23"/>
  <c r="O28" i="23"/>
  <c r="N28" i="23"/>
  <c r="M28" i="23"/>
  <c r="L28" i="23"/>
  <c r="U27" i="23"/>
  <c r="R27" i="23"/>
  <c r="P27" i="23"/>
  <c r="O27" i="23"/>
  <c r="N27" i="23"/>
  <c r="M27" i="23"/>
  <c r="L27" i="23"/>
  <c r="U26" i="23"/>
  <c r="R26" i="23"/>
  <c r="P26" i="23"/>
  <c r="O26" i="23"/>
  <c r="N26" i="23"/>
  <c r="M26" i="23"/>
  <c r="L26" i="23"/>
  <c r="U25" i="23"/>
  <c r="R25" i="23"/>
  <c r="P25" i="23"/>
  <c r="O25" i="23"/>
  <c r="N25" i="23"/>
  <c r="M25" i="23"/>
  <c r="L25" i="23"/>
  <c r="U24" i="23"/>
  <c r="R24" i="23"/>
  <c r="P24" i="23"/>
  <c r="O24" i="23"/>
  <c r="N24" i="23"/>
  <c r="M24" i="23"/>
  <c r="L24" i="23"/>
  <c r="Q24" i="23" s="1"/>
  <c r="U23" i="23"/>
  <c r="R23" i="23"/>
  <c r="P23" i="23"/>
  <c r="O23" i="23"/>
  <c r="N23" i="23"/>
  <c r="M23" i="23"/>
  <c r="L23" i="23"/>
  <c r="U22" i="23"/>
  <c r="R22" i="23"/>
  <c r="P22" i="23"/>
  <c r="O22" i="23"/>
  <c r="N22" i="23"/>
  <c r="M22" i="23"/>
  <c r="L22" i="23"/>
  <c r="U21" i="23"/>
  <c r="R21" i="23"/>
  <c r="P21" i="23"/>
  <c r="O21" i="23"/>
  <c r="N21" i="23"/>
  <c r="M21" i="23"/>
  <c r="L21" i="23"/>
  <c r="U20" i="23"/>
  <c r="R20" i="23"/>
  <c r="P20" i="23"/>
  <c r="O20" i="23"/>
  <c r="N20" i="23"/>
  <c r="M20" i="23"/>
  <c r="L20" i="23"/>
  <c r="U19" i="23"/>
  <c r="R19" i="23"/>
  <c r="P19" i="23"/>
  <c r="O19" i="23"/>
  <c r="N19" i="23"/>
  <c r="M19" i="23"/>
  <c r="L19" i="23"/>
  <c r="U18" i="23"/>
  <c r="R18" i="23"/>
  <c r="P18" i="23"/>
  <c r="O18" i="23"/>
  <c r="N18" i="23"/>
  <c r="M18" i="23"/>
  <c r="L18" i="23"/>
  <c r="E6" i="9"/>
  <c r="E7" i="9" s="1"/>
  <c r="B6" i="9"/>
  <c r="E4" i="9"/>
  <c r="E5" i="9" s="1"/>
  <c r="B5" i="9" s="1"/>
  <c r="C5" i="9"/>
  <c r="U5" i="9" s="1"/>
  <c r="C6" i="9"/>
  <c r="E13" i="9"/>
  <c r="B13" i="9" s="1"/>
  <c r="C13" i="9"/>
  <c r="V13" i="9" s="1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Q39" i="23" l="1"/>
  <c r="Q26" i="23"/>
  <c r="Q18" i="23"/>
  <c r="Q23" i="23"/>
  <c r="Q30" i="23"/>
  <c r="Q37" i="23"/>
  <c r="Q35" i="23"/>
  <c r="Q41" i="23"/>
  <c r="Q40" i="23"/>
  <c r="Q38" i="23"/>
  <c r="Q36" i="23"/>
  <c r="Q34" i="23"/>
  <c r="Q25" i="23"/>
  <c r="Q33" i="23"/>
  <c r="Q31" i="23"/>
  <c r="Q22" i="23"/>
  <c r="Q21" i="23"/>
  <c r="Q29" i="23"/>
  <c r="Q20" i="23"/>
  <c r="Q28" i="23"/>
  <c r="Q19" i="23"/>
  <c r="Q27" i="23"/>
  <c r="B7" i="9"/>
  <c r="E8" i="9"/>
  <c r="S5" i="9"/>
  <c r="V5" i="9"/>
  <c r="S13" i="9"/>
  <c r="U13" i="9"/>
  <c r="C10" i="9"/>
  <c r="V10" i="9" s="1"/>
  <c r="C9" i="9"/>
  <c r="V9" i="9" s="1"/>
  <c r="L14" i="23"/>
  <c r="M14" i="23"/>
  <c r="N14" i="23"/>
  <c r="O14" i="23"/>
  <c r="P14" i="23"/>
  <c r="R14" i="23"/>
  <c r="L15" i="23"/>
  <c r="M15" i="23"/>
  <c r="N15" i="23"/>
  <c r="O15" i="23"/>
  <c r="P15" i="23"/>
  <c r="R15" i="23"/>
  <c r="R5" i="23"/>
  <c r="P5" i="23"/>
  <c r="O5" i="23"/>
  <c r="N5" i="23"/>
  <c r="M5" i="23"/>
  <c r="L5" i="23"/>
  <c r="R4" i="23"/>
  <c r="P4" i="23"/>
  <c r="O4" i="23"/>
  <c r="N4" i="23"/>
  <c r="M4" i="23"/>
  <c r="L4" i="23"/>
  <c r="R13" i="23"/>
  <c r="P13" i="23"/>
  <c r="O13" i="23"/>
  <c r="N13" i="23"/>
  <c r="M13" i="23"/>
  <c r="L13" i="23"/>
  <c r="B4" i="9"/>
  <c r="C4" i="9"/>
  <c r="U4" i="9" s="1"/>
  <c r="C11" i="9"/>
  <c r="V11" i="9" s="1"/>
  <c r="B8" i="9" l="1"/>
  <c r="E9" i="9"/>
  <c r="U11" i="9"/>
  <c r="U9" i="9"/>
  <c r="S9" i="9"/>
  <c r="S10" i="9"/>
  <c r="U10" i="9"/>
  <c r="S11" i="9"/>
  <c r="Q14" i="23"/>
  <c r="Q15" i="23"/>
  <c r="Q5" i="23"/>
  <c r="Q4" i="23"/>
  <c r="Q13" i="23"/>
  <c r="V4" i="9"/>
  <c r="S4" i="9"/>
  <c r="R17" i="23"/>
  <c r="P17" i="23"/>
  <c r="O17" i="23"/>
  <c r="N17" i="23"/>
  <c r="M17" i="23"/>
  <c r="L17" i="23"/>
  <c r="E14" i="9"/>
  <c r="B14" i="9" s="1"/>
  <c r="C12" i="9"/>
  <c r="C15" i="9"/>
  <c r="C14" i="9"/>
  <c r="B9" i="9" l="1"/>
  <c r="E10" i="9"/>
  <c r="V15" i="9"/>
  <c r="S15" i="9"/>
  <c r="U15" i="9"/>
  <c r="V12" i="9"/>
  <c r="S12" i="9"/>
  <c r="U12" i="9"/>
  <c r="V14" i="9"/>
  <c r="U14" i="9"/>
  <c r="S14" i="9"/>
  <c r="E15" i="9"/>
  <c r="Q17" i="23"/>
  <c r="B10" i="9" l="1"/>
  <c r="E11" i="9"/>
  <c r="B11" i="9" s="1"/>
  <c r="B15" i="9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P3" i="9"/>
  <c r="P4" i="9" s="1"/>
  <c r="R3" i="23"/>
  <c r="R6" i="23"/>
  <c r="R7" i="23"/>
  <c r="R8" i="23"/>
  <c r="R9" i="23"/>
  <c r="R10" i="23"/>
  <c r="R11" i="23"/>
  <c r="R12" i="23"/>
  <c r="R16" i="23"/>
  <c r="R2" i="23"/>
  <c r="L3" i="23"/>
  <c r="M3" i="23"/>
  <c r="N3" i="23"/>
  <c r="O3" i="23"/>
  <c r="P3" i="23"/>
  <c r="L6" i="23"/>
  <c r="M6" i="23"/>
  <c r="N6" i="23"/>
  <c r="O6" i="23"/>
  <c r="P6" i="23"/>
  <c r="L7" i="23"/>
  <c r="M7" i="23"/>
  <c r="N7" i="23"/>
  <c r="O7" i="23"/>
  <c r="P7" i="23"/>
  <c r="L8" i="23"/>
  <c r="M8" i="23"/>
  <c r="N8" i="23"/>
  <c r="O8" i="23"/>
  <c r="P8" i="23"/>
  <c r="L9" i="23"/>
  <c r="M9" i="23"/>
  <c r="N9" i="23"/>
  <c r="O9" i="23"/>
  <c r="P9" i="23"/>
  <c r="L10" i="23"/>
  <c r="M10" i="23"/>
  <c r="N10" i="23"/>
  <c r="O10" i="23"/>
  <c r="P10" i="23"/>
  <c r="L11" i="23"/>
  <c r="M11" i="23"/>
  <c r="N11" i="23"/>
  <c r="O11" i="23"/>
  <c r="P11" i="23"/>
  <c r="L12" i="23"/>
  <c r="M12" i="23"/>
  <c r="N12" i="23"/>
  <c r="O12" i="23"/>
  <c r="P12" i="23"/>
  <c r="L16" i="23"/>
  <c r="M16" i="23"/>
  <c r="N16" i="23"/>
  <c r="O16" i="23"/>
  <c r="P16" i="23"/>
  <c r="O2" i="23"/>
  <c r="P2" i="23"/>
  <c r="N2" i="23"/>
  <c r="L2" i="23"/>
  <c r="M2" i="23"/>
  <c r="R4" i="9" l="1"/>
  <c r="P5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Q16" i="23"/>
  <c r="Q9" i="23"/>
  <c r="Q12" i="23"/>
  <c r="Q8" i="23"/>
  <c r="Q10" i="23"/>
  <c r="Q6" i="23"/>
  <c r="Q3" i="23"/>
  <c r="Q11" i="23"/>
  <c r="Q7" i="23"/>
  <c r="Q2" i="23"/>
  <c r="E3" i="9"/>
  <c r="E12" i="9" s="1"/>
  <c r="C7" i="9"/>
  <c r="V7" i="9" s="1"/>
  <c r="C8" i="9"/>
  <c r="U8" i="9" s="1"/>
  <c r="U6" i="9"/>
  <c r="R5" i="9" l="1"/>
  <c r="R13" i="9"/>
  <c r="R9" i="9"/>
  <c r="B12" i="9"/>
  <c r="S8" i="9"/>
  <c r="S7" i="9"/>
  <c r="S6" i="9"/>
  <c r="U7" i="9"/>
  <c r="V8" i="9"/>
  <c r="V6" i="9"/>
  <c r="C2" i="9" l="1"/>
  <c r="C3" i="9"/>
  <c r="B3" i="9"/>
  <c r="R10" i="9" l="1"/>
  <c r="U3" i="9"/>
  <c r="V3" i="9"/>
  <c r="R11" i="9" l="1"/>
  <c r="R2" i="9"/>
  <c r="U2" i="9"/>
  <c r="R12" i="9" l="1"/>
  <c r="R3" i="9"/>
  <c r="S3" i="9"/>
  <c r="V2" i="9"/>
  <c r="S2" i="9"/>
  <c r="R14" i="9" l="1"/>
  <c r="R6" i="9"/>
  <c r="R15" i="9" l="1"/>
  <c r="R7" i="9"/>
  <c r="R8" i="9" l="1"/>
</calcChain>
</file>

<file path=xl/sharedStrings.xml><?xml version="1.0" encoding="utf-8"?>
<sst xmlns="http://schemas.openxmlformats.org/spreadsheetml/2006/main" count="756" uniqueCount="123">
  <si>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</si>
  <si>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</si>
  <si>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</si>
  <si>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</si>
  <si>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</si>
  <si>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</si>
  <si>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</si>
  <si>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</si>
  <si>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</si>
  <si>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</si>
  <si>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</si>
  <si>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</si>
  <si>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</si>
  <si>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</si>
  <si>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</si>
  <si>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</si>
  <si>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</si>
  <si>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</si>
  <si>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</si>
  <si>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</si>
  <si>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</si>
  <si>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</si>
  <si>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</si>
  <si>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</si>
  <si>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</si>
  <si>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</si>
  <si>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</si>
  <si>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</si>
  <si>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</si>
  <si>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</si>
  <si>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</si>
  <si>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</si>
  <si>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</si>
  <si>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</si>
  <si>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</si>
  <si>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</si>
  <si>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</si>
  <si>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</si>
  <si>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</si>
  <si>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</si>
  <si>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</si>
  <si>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</si>
  <si>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</si>
  <si>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</si>
  <si>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</si>
  <si>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</si>
  <si>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</si>
  <si>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</si>
  <si>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</si>
  <si>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</si>
  <si>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</si>
  <si>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</si>
  <si>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</si>
  <si>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</si>
  <si>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</si>
  <si>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</si>
  <si>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</si>
  <si>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</si>
  <si>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</si>
  <si>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</si>
  <si>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</si>
  <si>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</si>
  <si>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</si>
  <si>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</si>
  <si>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</si>
  <si>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</si>
  <si>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</si>
  <si>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</si>
  <si>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</si>
  <si>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</si>
  <si>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</si>
  <si>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</si>
  <si>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BIM</t>
  </si>
  <si>
    <t>tubulação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</si>
  <si>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</si>
  <si>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</si>
  <si>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</si>
  <si>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</si>
  <si>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</si>
  <si>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</si>
  <si>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</si>
  <si>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é.objeto</t>
  </si>
  <si>
    <t>Trazado</t>
  </si>
  <si>
    <t>ESG.Tubo</t>
  </si>
  <si>
    <t>ESG.Conexão</t>
  </si>
  <si>
    <t>ESG.Válvula</t>
  </si>
  <si>
    <t>ESG.Acessório</t>
  </si>
  <si>
    <t>ESG.Bomba</t>
  </si>
  <si>
    <t>ESG.Armazenamento</t>
  </si>
  <si>
    <t>ESG.Dispositivo</t>
  </si>
  <si>
    <t>ESG.Equipamento</t>
  </si>
  <si>
    <t>SEC.Tubo</t>
  </si>
  <si>
    <t>SEC.Conexão</t>
  </si>
  <si>
    <t>SEC.Válvula</t>
  </si>
  <si>
    <t>SEC.Acessório</t>
  </si>
  <si>
    <t>SEC.Bomba</t>
  </si>
  <si>
    <t>SEC.Armazenamento</t>
  </si>
  <si>
    <t>SEC.Dispositivo</t>
  </si>
  <si>
    <t>SEC.Equipamento</t>
  </si>
  <si>
    <t>AFR.Tubo</t>
  </si>
  <si>
    <t>AFR.Conexão</t>
  </si>
  <si>
    <t>AFR.Válvula</t>
  </si>
  <si>
    <t>AFR.Acessório</t>
  </si>
  <si>
    <t>AFR.Bomba</t>
  </si>
  <si>
    <t>AFR.Armazenamento</t>
  </si>
  <si>
    <t>AFR.Dispositivo</t>
  </si>
  <si>
    <t>AFR.Equipamento</t>
  </si>
  <si>
    <t>AQT.Tubo</t>
  </si>
  <si>
    <t>AQT.Conexão</t>
  </si>
  <si>
    <t>AQT.Válvula</t>
  </si>
  <si>
    <t>AQT.Acessório</t>
  </si>
  <si>
    <t>AQT.Bomba</t>
  </si>
  <si>
    <t>AQT.Armazenamento</t>
  </si>
  <si>
    <t>AQT.Dispositivo</t>
  </si>
  <si>
    <t>AQT.Equipamento</t>
  </si>
  <si>
    <t>AguaFria</t>
  </si>
  <si>
    <t>AguaQuente</t>
  </si>
  <si>
    <t>Ventilação</t>
  </si>
  <si>
    <t>EsgotoPrimário</t>
  </si>
  <si>
    <t>EsgotoSecundário</t>
  </si>
  <si>
    <t>Hidrosanitária</t>
  </si>
  <si>
    <t>de.hidrosanit</t>
  </si>
  <si>
    <t>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</si>
</sst>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/>
    </xf>
  </cellXfs>
  <cellStyles count="1">
    <cellStyle name="Normal" xfId="0" builtinId="0"/>
  </cellStyles>
  <dxfs count="12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41" totalsRowShown="0" headerRowDxfId="121" dataDxfId="119" headerRowBorderDxfId="120" tableBorderDxfId="118" totalsRowBorderDxfId="117">
  <tableColumns count="21">
    <tableColumn id="1" xr3:uid="{CC4C2CFA-E67E-4336-9BB5-CC95CE209F3A}" name="1" dataDxfId="116"/>
    <tableColumn id="2" xr3:uid="{1E85198B-B82A-4617-B922-C6524B07278C}" name="Raiz" dataDxfId="115"/>
    <tableColumn id="3" xr3:uid="{14BB3795-364E-4135-B30F-1536628A0684}" name="Super_x000a_Class_x000a_2" dataDxfId="114"/>
    <tableColumn id="4" xr3:uid="{CA86440C-110D-4B26-BA53-58A3B612699A}" name="Super_x000a_Class_x000a_3" dataDxfId="113"/>
    <tableColumn id="5" xr3:uid="{CFB6B167-F9A9-4C59-BF78-469C27143A56}" name="Super_x000a_Class_x000a_4" dataDxfId="112"/>
    <tableColumn id="6" xr3:uid="{E9EB2A4A-1C2E-4684-B37C-2B4423D70D33}" name="Classe_x000a_5" dataDxfId="111"/>
    <tableColumn id="7" xr3:uid="{25899769-1F4E-4DCE-A55D-78DB109775E4}" name="EquivalentTo: _x000a_Raiz_x000a_Condições _x000a_necessárias" dataDxfId="110"/>
    <tableColumn id="8" xr3:uid="{60348FC7-7AFD-4399-9633-F8CDCC05E245}" name="EquivalentTo: _x000a_Classe2_x000a_Condições _x000a_necessárias" dataDxfId="109"/>
    <tableColumn id="9" xr3:uid="{392CCFD9-6E98-49E5-B2DB-7DC015141A7A}" name="EquivalentTo: _x000a_Classe3_x000a_Condições _x000a_necessárias" dataDxfId="108"/>
    <tableColumn id="10" xr3:uid="{DE6C2295-D3C1-4B68-B910-8BAEB1BAE01F}" name="EquivalentTo: _x000a_Classe4 _x000a_Condições _x000a_necessárias" dataDxfId="107"/>
    <tableColumn id="11" xr3:uid="{65DCB7B6-4238-4427-B02F-3BEF502BF71B}" name="EquivalentTo: _x000a_Classe5_x000a_Condições _x000a_necessárias" dataDxfId="106"/>
    <tableColumn id="12" xr3:uid="{8BA2A6D5-A321-435C-B6FE-29DC62E231F0}" name="Anotações _x000a_de ajuda_x000a_Classe 1" dataDxfId="105">
      <calculatedColumnFormula>_xlfn.CONCAT("Conceitos: ", B2)</calculatedColumnFormula>
    </tableColumn>
    <tableColumn id="13" xr3:uid="{51FC484F-3B93-4E17-A843-F396271D4F5D}" name="Anotações _x000a_de ajuda_x000a_Classe 2" dataDxfId="104">
      <calculatedColumnFormula>_xlfn.CONCAT(C2," ")</calculatedColumnFormula>
    </tableColumn>
    <tableColumn id="14" xr3:uid="{7D506B35-635A-421F-9FDF-F5A47788A209}" name="Anotações _x000a_de ajuda_x000a_Classe 3" dataDxfId="103">
      <calculatedColumnFormula>_xlfn.CONCAT(D2," ")</calculatedColumnFormula>
    </tableColumn>
    <tableColumn id="15" xr3:uid="{43516DA5-EE35-4A99-A73B-6E2C92F2BE17}" name="Anotações _x000a_de ajuda_x000a_Classe 4" dataDxfId="102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01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00">
      <calculatedColumnFormula>_xlfn.CONCAT("Consultar  ",S2)</calculatedColumnFormula>
    </tableColumn>
    <tableColumn id="18" xr3:uid="{627A170C-2776-424D-823A-86498C9B9FEC}" name="Anotações _x000a_de ajuda2" dataDxfId="99"/>
    <tableColumn id="19" xr3:uid="{36A56800-FCDE-46C6-9DD3-AC3ADDFE99D1}" name="Anotações _x000a_de ajuda3" dataDxfId="98"/>
    <tableColumn id="20" xr3:uid="{ADAFA88C-78DF-4CAA-AFA5-4B2FE34D2B95}" name="Key" dataDxfId="97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5" headerRowDxfId="96" dataDxfId="94" totalsRowDxfId="92" headerRowBorderDxfId="95" tableBorderDxfId="93" totalsRowBorderDxfId="91">
  <tableColumns count="22">
    <tableColumn id="1" xr3:uid="{05405BC3-D147-4C3A-A847-226BE3E20B44}" name="1" totalsRowLabel="Total" dataDxfId="90" totalsRowDxfId="89"/>
    <tableColumn id="2" xr3:uid="{30674569-14FD-401E-814B-CC39EC080692}" name="SuperData_x000a_(1)" dataDxfId="88" totalsRowDxfId="87">
      <calculatedColumnFormula>E2</calculatedColumnFormula>
    </tableColumn>
    <tableColumn id="3" xr3:uid="{42ACD1E1-902E-4432-A297-A8D4E3E6A39B}" name="PropData_x000a_(2)" dataDxfId="86" totalsRowDxfId="85"/>
    <tableColumn id="4" xr3:uid="{08ECA0E2-2D2F-446A-AAF6-2FD891B13A08}" name=" valData_x000a_(3)" dataDxfId="84" totalsRowDxfId="83"/>
    <tableColumn id="5" xr3:uid="{6086C35C-A33E-4114-B141-64B11971C1A1}" name="SuperProp_x000a_(4)" dataDxfId="82" totalsRowDxfId="81"/>
    <tableColumn id="6" xr3:uid="{535DC925-3C97-4408-B83A-988BF345193E}" name="Propriedade_x000a_(5)" dataDxfId="80" totalsRowDxfId="79"/>
    <tableColumn id="7" xr3:uid="{C4D22B6D-94D1-442A-97D3-E1AFB3FE98FC}" name="Functional_x000a_(6)" dataDxfId="78" totalsRowDxfId="77"/>
    <tableColumn id="8" xr3:uid="{254C2A3E-98CC-498D-9D66-425CCE933E22}" name="Inv functional _x000a_(7)" dataDxfId="76" totalsRowDxfId="75"/>
    <tableColumn id="9" xr3:uid="{CA66A745-BB10-4919-97C1-491E2A8AFF79}" name="Transitive_x000a_(8)" dataDxfId="74" totalsRowDxfId="73"/>
    <tableColumn id="10" xr3:uid="{F220F0EB-8A04-44B3-9F33-2CE7DEAEA278}" name="Symmetric_x000a_(9)" dataDxfId="72" totalsRowDxfId="71"/>
    <tableColumn id="11" xr3:uid="{BE3C1D12-0B80-4267-A7C6-AB88FDB359A9}" name="Asymmetric_x000a_(10)" dataDxfId="70" totalsRowDxfId="69"/>
    <tableColumn id="12" xr3:uid="{5956D0C5-9C90-4122-B08D-5295FEDB05A7}" name="Reflexive_x000a_(11)" dataDxfId="68" totalsRowDxfId="67"/>
    <tableColumn id="13" xr3:uid="{8BF12E7B-7E6E-4F93-8167-49BB8D845A8B}" name="Irreflexive_x000a_(12)" dataDxfId="66" totalsRowDxfId="65"/>
    <tableColumn id="14" xr3:uid="{F6A4A8D6-0928-496A-BF0F-0926974BB64E}" name="Inverse of_x000a_(13)" dataDxfId="64" totalsRowDxfId="63"/>
    <tableColumn id="15" xr3:uid="{71CC311B-405A-40DC-A69E-DD1F21998834}" name="Equivalente a_x000a_(14)" dataDxfId="62" totalsRowDxfId="61"/>
    <tableColumn id="16" xr3:uid="{D53389E7-5792-4813-AE78-49A25A9EDAF6}" name="Domain _x000a_(15)" dataDxfId="60" totalsRowDxfId="59">
      <calculatedColumnFormula>P1</calculatedColumnFormula>
    </tableColumn>
    <tableColumn id="17" xr3:uid="{F9388D82-F1CF-4707-8C27-B9B9F68C7435}" name=" Range_x000a_(16)" dataDxfId="58" totalsRowDxfId="57">
      <calculatedColumnFormula>Q1</calculatedColumnFormula>
    </tableColumn>
    <tableColumn id="18" xr3:uid="{458CD5C3-8971-431C-9F74-B445CB1B4F29}" name="Anot. Ajuda_x000a_PROP_x000a_(17)" dataDxfId="56" totalsRowDxfId="55"/>
    <tableColumn id="19" xr3:uid="{79ADE3D3-2E35-47E2-A082-CFFFD7E257CF}" name="Anot. Ajuda_x000a_DATA _x000a_(18)" dataDxfId="54" totalsRowDxfId="53"/>
    <tableColumn id="20" xr3:uid="{B1BB07F3-F9E0-4A1C-8EEB-D0705E508AEE}" name="Functional _x000a_(19)" dataDxfId="52" totalsRowDxfId="51"/>
    <tableColumn id="21" xr3:uid="{08560BEC-DA9D-4E18-9876-37313CE0655A}" name="Comentário_x000a_de Valor_x000a_(20)" dataDxfId="50" totalsRowDxfId="49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48" totalsRowDxfId="47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46" dataDxfId="44" headerRowBorderDxfId="45" tableBorderDxfId="43" totalsRowBorderDxfId="42">
  <tableColumns count="21">
    <tableColumn id="1" xr3:uid="{4F26C7F2-7D06-40CB-B848-F667194D9647}" name="1" dataDxfId="41"/>
    <tableColumn id="2" xr3:uid="{F921A453-730B-4AC8-852C-EFFDCF030CCA}" name="Disjunta 1" dataDxfId="40"/>
    <tableColumn id="3" xr3:uid="{23BEAC2C-6ADF-4C5A-B64D-4A2189CA8ACD}" name="Disjunta 2" dataDxfId="39"/>
    <tableColumn id="4" xr3:uid="{21B9136C-D0D8-484E-A2BE-E4977101D4DB}" name="Disjunta 3" dataDxfId="38"/>
    <tableColumn id="5" xr3:uid="{1A43957A-CCF1-44E5-BCCD-13F81C3A45EC}" name="Disjunta 4" dataDxfId="37"/>
    <tableColumn id="6" xr3:uid="{25855431-7914-4676-BDEF-21EDC5AEA531}" name="Disjunta 5" dataDxfId="36"/>
    <tableColumn id="7" xr3:uid="{B9C6D84B-4C90-464D-8249-79E106486DD3}" name="Disjunta 6" dataDxfId="35"/>
    <tableColumn id="8" xr3:uid="{F3E92F9C-C39B-4C1E-85C9-15118FEFA66F}" name="Disjunta 7" dataDxfId="34"/>
    <tableColumn id="9" xr3:uid="{3CC69936-B860-4ABA-AA56-15BBA0C1C3F5}" name="Disjunta 8" dataDxfId="33"/>
    <tableColumn id="10" xr3:uid="{3FB0F5C3-9FB7-46C3-8C1A-CE12E425D658}" name="Disjunta 9" dataDxfId="32"/>
    <tableColumn id="11" xr3:uid="{5D16196F-CC26-45A8-8B0C-4607A903F65A}" name="Disjunta 10" dataDxfId="31"/>
    <tableColumn id="12" xr3:uid="{41A23864-2363-4896-9F54-55AC6CFCE6CD}" name="Disjunta 11" dataDxfId="30"/>
    <tableColumn id="13" xr3:uid="{DC03A272-46F6-40A7-BA62-43D8BD6241CC}" name="Disjunta 12" dataDxfId="29"/>
    <tableColumn id="14" xr3:uid="{3C362C12-0371-4E21-9F34-4F9FCD93495D}" name="Disjunta 13" dataDxfId="28"/>
    <tableColumn id="15" xr3:uid="{07396994-8990-4C41-96A2-BAB03ABDB677}" name="Disjunta 14" dataDxfId="27"/>
    <tableColumn id="16" xr3:uid="{A03247BB-A7CD-4588-AD22-F4D4AA18275C}" name="Disjunta 15" dataDxfId="26"/>
    <tableColumn id="17" xr3:uid="{875CA327-F02E-49D1-ABB5-F3413E63868F}" name="Disjunta 16" dataDxfId="25"/>
    <tableColumn id="18" xr3:uid="{6843B603-EBBA-43D1-8F1B-214357E4C544}" name="Disjunta 17" dataDxfId="24"/>
    <tableColumn id="19" xr3:uid="{08263685-78DC-449B-9B4F-5565A721B82C}" name="Disjunta 18" dataDxfId="23"/>
    <tableColumn id="20" xr3:uid="{C3656408-6EB9-4B43-8A8E-4D686919DD2A}" name="Disjunta 19" dataDxfId="22"/>
    <tableColumn id="21" xr3:uid="{4D5BB609-CA03-4420-BBFE-E94235011FEA}" name="Disjunta 20" dataDxf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41"/>
  <sheetViews>
    <sheetView tabSelected="1" zoomScale="145" zoomScaleNormal="145" workbookViewId="0">
      <pane ySplit="1" topLeftCell="A2" activePane="bottomLeft" state="frozen"/>
      <selection activeCell="G32" sqref="G32"/>
      <selection pane="bottomLeft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12" customWidth="1"/>
    <col min="3" max="3" width="8.109375" style="4" customWidth="1"/>
    <col min="4" max="4" width="6.33203125" style="4" customWidth="1"/>
    <col min="5" max="5" width="10" style="49" customWidth="1"/>
    <col min="6" max="6" width="12.5546875" style="12" customWidth="1"/>
    <col min="7" max="11" width="7.44140625" style="22" customWidth="1"/>
    <col min="12" max="12" width="10" style="12" customWidth="1"/>
    <col min="13" max="13" width="8.21875" style="12" customWidth="1"/>
    <col min="14" max="14" width="6.6640625" style="12" customWidth="1"/>
    <col min="15" max="15" width="9.88671875" style="12" customWidth="1"/>
    <col min="16" max="16" width="12.109375" style="12" customWidth="1"/>
    <col min="17" max="17" width="39.33203125" style="12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8" t="s">
        <v>24</v>
      </c>
      <c r="B1" s="34" t="s">
        <v>2</v>
      </c>
      <c r="C1" s="34" t="s">
        <v>69</v>
      </c>
      <c r="D1" s="34" t="s">
        <v>68</v>
      </c>
      <c r="E1" s="68" t="s">
        <v>70</v>
      </c>
      <c r="F1" s="34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6" t="s">
        <v>38</v>
      </c>
      <c r="M1" s="36" t="s">
        <v>39</v>
      </c>
      <c r="N1" s="36" t="s">
        <v>36</v>
      </c>
      <c r="O1" s="36" t="s">
        <v>37</v>
      </c>
      <c r="P1" s="36" t="s">
        <v>35</v>
      </c>
      <c r="Q1" s="36" t="s">
        <v>61</v>
      </c>
      <c r="R1" s="36" t="s">
        <v>63</v>
      </c>
      <c r="S1" s="36" t="s">
        <v>62</v>
      </c>
      <c r="T1" s="36" t="s">
        <v>64</v>
      </c>
      <c r="U1" s="37" t="s">
        <v>1</v>
      </c>
    </row>
    <row r="2" spans="1:21" ht="8.25" customHeight="1" x14ac:dyDescent="0.3">
      <c r="A2" s="38">
        <v>2</v>
      </c>
      <c r="B2" s="20" t="s">
        <v>72</v>
      </c>
      <c r="C2" s="61" t="s">
        <v>120</v>
      </c>
      <c r="D2" s="62" t="s">
        <v>82</v>
      </c>
      <c r="E2" s="45" t="s">
        <v>115</v>
      </c>
      <c r="F2" s="20" t="s">
        <v>99</v>
      </c>
      <c r="G2" s="46" t="s">
        <v>3</v>
      </c>
      <c r="H2" s="47" t="s">
        <v>3</v>
      </c>
      <c r="I2" s="46" t="s">
        <v>3</v>
      </c>
      <c r="J2" s="46" t="s">
        <v>3</v>
      </c>
      <c r="K2" s="46" t="s">
        <v>3</v>
      </c>
      <c r="L2" s="39" t="str">
        <f t="shared" ref="L2" si="0">_xlfn.CONCAT("Conceitos: ", B2)</f>
        <v>Conceitos: BIM</v>
      </c>
      <c r="M2" s="39" t="str">
        <f t="shared" ref="M2:N2" si="1">_xlfn.CONCAT(C2," ")</f>
        <v xml:space="preserve">Hidrosanitária </v>
      </c>
      <c r="N2" s="39" t="str">
        <f t="shared" si="1"/>
        <v xml:space="preserve">Trazado </v>
      </c>
      <c r="O2" s="39" t="str">
        <f t="shared" ref="O2" si="2">_xlfn.CONCAT(E2," ")</f>
        <v xml:space="preserve">AguaFria </v>
      </c>
      <c r="P2" s="39" t="str">
        <f t="shared" ref="P2" si="3">_xlfn.CONCAT(F2," ")</f>
        <v xml:space="preserve">AFR.Tubo </v>
      </c>
      <c r="Q2" s="39" t="str">
        <f t="shared" ref="Q2:Q16" si="4">_xlfn.CONCAT(SUBSTITUTE(L2, "null", " ")," ",SUBSTITUTE(M2, "null", " ")," ",SUBSTITUTE(N2, "null", " ")," ",SUBSTITUTE(O2, "null", " ")," ", SUBSTITUTE(F2, "null", " "))</f>
        <v>Conceitos: BIM Hidrosanitária  Trazado  AguaFria  AFR.Tubo</v>
      </c>
      <c r="R2" s="48" t="str">
        <f t="shared" ref="R2:R21" si="5">_xlfn.CONCAT("Consultar  ",S2)</f>
        <v>Consultar  -</v>
      </c>
      <c r="S2" s="40" t="s">
        <v>27</v>
      </c>
      <c r="T2" s="40" t="s">
        <v>27</v>
      </c>
      <c r="U2" s="44" t="str">
        <f t="shared" ref="U2:U33" si="6">_xlfn.CONCAT("Hidra-key_",A2)</f>
        <v>Hidra-key_2</v>
      </c>
    </row>
    <row r="3" spans="1:21" ht="8.25" customHeight="1" x14ac:dyDescent="0.3">
      <c r="A3" s="38">
        <v>3</v>
      </c>
      <c r="B3" s="20" t="s">
        <v>72</v>
      </c>
      <c r="C3" s="61" t="s">
        <v>120</v>
      </c>
      <c r="D3" s="62" t="s">
        <v>82</v>
      </c>
      <c r="E3" s="45" t="s">
        <v>115</v>
      </c>
      <c r="F3" s="20" t="s">
        <v>100</v>
      </c>
      <c r="G3" s="46" t="s">
        <v>3</v>
      </c>
      <c r="H3" s="47" t="s">
        <v>3</v>
      </c>
      <c r="I3" s="46" t="s">
        <v>3</v>
      </c>
      <c r="J3" s="46" t="s">
        <v>3</v>
      </c>
      <c r="K3" s="46" t="s">
        <v>3</v>
      </c>
      <c r="L3" s="39" t="str">
        <f t="shared" ref="L3:L16" si="7">_xlfn.CONCAT("Conceitos: ", B3)</f>
        <v>Conceitos: BIM</v>
      </c>
      <c r="M3" s="39" t="str">
        <f t="shared" ref="M3:M16" si="8">_xlfn.CONCAT(C3," ")</f>
        <v xml:space="preserve">Hidrosanitária </v>
      </c>
      <c r="N3" s="39" t="str">
        <f t="shared" ref="N3:N16" si="9">_xlfn.CONCAT(D3," ")</f>
        <v xml:space="preserve">Trazado </v>
      </c>
      <c r="O3" s="39" t="str">
        <f t="shared" ref="O3:O16" si="10">_xlfn.CONCAT(E3," ")</f>
        <v xml:space="preserve">AguaFria </v>
      </c>
      <c r="P3" s="39" t="str">
        <f t="shared" ref="P3:P16" si="11">_xlfn.CONCAT(F3," ")</f>
        <v xml:space="preserve">AFR.Conexão </v>
      </c>
      <c r="Q3" s="39" t="str">
        <f t="shared" si="4"/>
        <v>Conceitos: BIM Hidrosanitária  Trazado  AguaFria  AFR.Conexão</v>
      </c>
      <c r="R3" s="48" t="str">
        <f t="shared" si="5"/>
        <v>Consultar  -</v>
      </c>
      <c r="S3" s="40" t="s">
        <v>27</v>
      </c>
      <c r="T3" s="40" t="s">
        <v>27</v>
      </c>
      <c r="U3" s="44" t="str">
        <f t="shared" si="6"/>
        <v>Hidra-key_3</v>
      </c>
    </row>
    <row r="4" spans="1:21" ht="8.25" customHeight="1" x14ac:dyDescent="0.3">
      <c r="A4" s="38">
        <v>4</v>
      </c>
      <c r="B4" s="20" t="s">
        <v>72</v>
      </c>
      <c r="C4" s="61" t="s">
        <v>120</v>
      </c>
      <c r="D4" s="62" t="s">
        <v>82</v>
      </c>
      <c r="E4" s="45" t="s">
        <v>115</v>
      </c>
      <c r="F4" s="20" t="s">
        <v>101</v>
      </c>
      <c r="G4" s="46" t="s">
        <v>3</v>
      </c>
      <c r="H4" s="47" t="s">
        <v>3</v>
      </c>
      <c r="I4" s="46" t="s">
        <v>3</v>
      </c>
      <c r="J4" s="46" t="s">
        <v>3</v>
      </c>
      <c r="K4" s="46" t="s">
        <v>3</v>
      </c>
      <c r="L4" s="39" t="str">
        <f t="shared" si="7"/>
        <v>Conceitos: BIM</v>
      </c>
      <c r="M4" s="39" t="str">
        <f t="shared" si="8"/>
        <v xml:space="preserve">Hidrosanitária </v>
      </c>
      <c r="N4" s="39" t="str">
        <f t="shared" si="9"/>
        <v xml:space="preserve">Trazado </v>
      </c>
      <c r="O4" s="39" t="str">
        <f t="shared" si="10"/>
        <v xml:space="preserve">AguaFria </v>
      </c>
      <c r="P4" s="39" t="str">
        <f t="shared" si="11"/>
        <v xml:space="preserve">AFR.Válvula </v>
      </c>
      <c r="Q4" s="39" t="str">
        <f t="shared" ref="Q4:Q5" si="12">_xlfn.CONCAT(SUBSTITUTE(L4, "null", " ")," ",SUBSTITUTE(M4, "null", " ")," ",SUBSTITUTE(N4, "null", " ")," ",SUBSTITUTE(O4, "null", " ")," ", SUBSTITUTE(F4, "null", " "))</f>
        <v>Conceitos: BIM Hidrosanitária  Trazado  AguaFria  AFR.Válvula</v>
      </c>
      <c r="R4" s="48" t="str">
        <f t="shared" ref="R4:R5" si="13">_xlfn.CONCAT("Consultar  ",S4)</f>
        <v>Consultar  -</v>
      </c>
      <c r="S4" s="40" t="s">
        <v>27</v>
      </c>
      <c r="T4" s="40" t="s">
        <v>27</v>
      </c>
      <c r="U4" s="44" t="str">
        <f t="shared" si="6"/>
        <v>Hidra-key_4</v>
      </c>
    </row>
    <row r="5" spans="1:21" ht="8.25" customHeight="1" x14ac:dyDescent="0.3">
      <c r="A5" s="38">
        <v>5</v>
      </c>
      <c r="B5" s="20" t="s">
        <v>72</v>
      </c>
      <c r="C5" s="61" t="s">
        <v>120</v>
      </c>
      <c r="D5" s="62" t="s">
        <v>82</v>
      </c>
      <c r="E5" s="45" t="s">
        <v>115</v>
      </c>
      <c r="F5" s="20" t="s">
        <v>102</v>
      </c>
      <c r="G5" s="46" t="s">
        <v>3</v>
      </c>
      <c r="H5" s="47" t="s">
        <v>3</v>
      </c>
      <c r="I5" s="46" t="s">
        <v>3</v>
      </c>
      <c r="J5" s="46" t="s">
        <v>3</v>
      </c>
      <c r="K5" s="46" t="s">
        <v>3</v>
      </c>
      <c r="L5" s="39" t="str">
        <f t="shared" ref="L5" si="14">_xlfn.CONCAT("Conceitos: ", B5)</f>
        <v>Conceitos: BIM</v>
      </c>
      <c r="M5" s="39" t="str">
        <f t="shared" ref="M5" si="15">_xlfn.CONCAT(C5," ")</f>
        <v xml:space="preserve">Hidrosanitária </v>
      </c>
      <c r="N5" s="39" t="str">
        <f t="shared" ref="N5" si="16">_xlfn.CONCAT(D5," ")</f>
        <v xml:space="preserve">Trazado </v>
      </c>
      <c r="O5" s="39" t="str">
        <f t="shared" ref="O5" si="17">_xlfn.CONCAT(E5," ")</f>
        <v xml:space="preserve">AguaFria </v>
      </c>
      <c r="P5" s="39" t="str">
        <f t="shared" ref="P5" si="18">_xlfn.CONCAT(F5," ")</f>
        <v xml:space="preserve">AFR.Acessório </v>
      </c>
      <c r="Q5" s="39" t="str">
        <f t="shared" si="12"/>
        <v>Conceitos: BIM Hidrosanitária  Trazado  AguaFria  AFR.Acessório</v>
      </c>
      <c r="R5" s="48" t="str">
        <f t="shared" si="13"/>
        <v>Consultar  -</v>
      </c>
      <c r="S5" s="40" t="s">
        <v>27</v>
      </c>
      <c r="T5" s="40" t="s">
        <v>27</v>
      </c>
      <c r="U5" s="44" t="str">
        <f t="shared" si="6"/>
        <v>Hidra-key_5</v>
      </c>
    </row>
    <row r="6" spans="1:21" ht="8.25" customHeight="1" x14ac:dyDescent="0.3">
      <c r="A6" s="38">
        <v>6</v>
      </c>
      <c r="B6" s="20" t="s">
        <v>72</v>
      </c>
      <c r="C6" s="61" t="s">
        <v>120</v>
      </c>
      <c r="D6" s="62" t="s">
        <v>82</v>
      </c>
      <c r="E6" s="45" t="s">
        <v>115</v>
      </c>
      <c r="F6" s="20" t="s">
        <v>103</v>
      </c>
      <c r="G6" s="46" t="s">
        <v>3</v>
      </c>
      <c r="H6" s="47" t="s">
        <v>3</v>
      </c>
      <c r="I6" s="46" t="s">
        <v>3</v>
      </c>
      <c r="J6" s="46" t="s">
        <v>3</v>
      </c>
      <c r="K6" s="46" t="s">
        <v>3</v>
      </c>
      <c r="L6" s="39" t="str">
        <f t="shared" si="7"/>
        <v>Conceitos: BIM</v>
      </c>
      <c r="M6" s="39" t="str">
        <f t="shared" si="8"/>
        <v xml:space="preserve">Hidrosanitária </v>
      </c>
      <c r="N6" s="39" t="str">
        <f t="shared" si="9"/>
        <v xml:space="preserve">Trazado </v>
      </c>
      <c r="O6" s="39" t="str">
        <f t="shared" si="10"/>
        <v xml:space="preserve">AguaFria </v>
      </c>
      <c r="P6" s="39" t="str">
        <f t="shared" si="11"/>
        <v xml:space="preserve">AFR.Bomba </v>
      </c>
      <c r="Q6" s="39" t="str">
        <f t="shared" si="4"/>
        <v>Conceitos: BIM Hidrosanitária  Trazado  AguaFria  AFR.Bomba</v>
      </c>
      <c r="R6" s="48" t="str">
        <f t="shared" si="5"/>
        <v>Consultar  -</v>
      </c>
      <c r="S6" s="40" t="s">
        <v>27</v>
      </c>
      <c r="T6" s="40" t="s">
        <v>27</v>
      </c>
      <c r="U6" s="44" t="str">
        <f t="shared" si="6"/>
        <v>Hidra-key_6</v>
      </c>
    </row>
    <row r="7" spans="1:21" ht="8.25" customHeight="1" x14ac:dyDescent="0.3">
      <c r="A7" s="38">
        <v>7</v>
      </c>
      <c r="B7" s="20" t="s">
        <v>72</v>
      </c>
      <c r="C7" s="61" t="s">
        <v>120</v>
      </c>
      <c r="D7" s="62" t="s">
        <v>82</v>
      </c>
      <c r="E7" s="45" t="s">
        <v>115</v>
      </c>
      <c r="F7" s="20" t="s">
        <v>104</v>
      </c>
      <c r="G7" s="46" t="s">
        <v>3</v>
      </c>
      <c r="H7" s="47" t="s">
        <v>3</v>
      </c>
      <c r="I7" s="46" t="s">
        <v>3</v>
      </c>
      <c r="J7" s="46" t="s">
        <v>3</v>
      </c>
      <c r="K7" s="46" t="s">
        <v>3</v>
      </c>
      <c r="L7" s="39" t="str">
        <f t="shared" si="7"/>
        <v>Conceitos: BIM</v>
      </c>
      <c r="M7" s="39" t="str">
        <f t="shared" si="8"/>
        <v xml:space="preserve">Hidrosanitária </v>
      </c>
      <c r="N7" s="39" t="str">
        <f t="shared" si="9"/>
        <v xml:space="preserve">Trazado </v>
      </c>
      <c r="O7" s="39" t="str">
        <f t="shared" si="10"/>
        <v xml:space="preserve">AguaFria </v>
      </c>
      <c r="P7" s="39" t="str">
        <f t="shared" si="11"/>
        <v xml:space="preserve">AFR.Armazenamento </v>
      </c>
      <c r="Q7" s="39" t="str">
        <f t="shared" si="4"/>
        <v>Conceitos: BIM Hidrosanitária  Trazado  AguaFria  AFR.Armazenamento</v>
      </c>
      <c r="R7" s="48" t="str">
        <f t="shared" si="5"/>
        <v>Consultar  -</v>
      </c>
      <c r="S7" s="40" t="s">
        <v>27</v>
      </c>
      <c r="T7" s="40" t="s">
        <v>27</v>
      </c>
      <c r="U7" s="44" t="str">
        <f t="shared" si="6"/>
        <v>Hidra-key_7</v>
      </c>
    </row>
    <row r="8" spans="1:21" ht="8.25" customHeight="1" x14ac:dyDescent="0.3">
      <c r="A8" s="38">
        <v>8</v>
      </c>
      <c r="B8" s="20" t="s">
        <v>72</v>
      </c>
      <c r="C8" s="61" t="s">
        <v>120</v>
      </c>
      <c r="D8" s="62" t="s">
        <v>82</v>
      </c>
      <c r="E8" s="45" t="s">
        <v>115</v>
      </c>
      <c r="F8" s="20" t="s">
        <v>105</v>
      </c>
      <c r="G8" s="46" t="s">
        <v>3</v>
      </c>
      <c r="H8" s="47" t="s">
        <v>3</v>
      </c>
      <c r="I8" s="46" t="s">
        <v>3</v>
      </c>
      <c r="J8" s="46" t="s">
        <v>3</v>
      </c>
      <c r="K8" s="46" t="s">
        <v>3</v>
      </c>
      <c r="L8" s="39" t="str">
        <f t="shared" si="7"/>
        <v>Conceitos: BIM</v>
      </c>
      <c r="M8" s="39" t="str">
        <f t="shared" si="8"/>
        <v xml:space="preserve">Hidrosanitária </v>
      </c>
      <c r="N8" s="39" t="str">
        <f t="shared" si="9"/>
        <v xml:space="preserve">Trazado </v>
      </c>
      <c r="O8" s="39" t="str">
        <f t="shared" si="10"/>
        <v xml:space="preserve">AguaFria </v>
      </c>
      <c r="P8" s="39" t="str">
        <f t="shared" si="11"/>
        <v xml:space="preserve">AFR.Dispositivo </v>
      </c>
      <c r="Q8" s="39" t="str">
        <f t="shared" si="4"/>
        <v>Conceitos: BIM Hidrosanitária  Trazado  AguaFria  AFR.Dispositivo</v>
      </c>
      <c r="R8" s="48" t="str">
        <f t="shared" si="5"/>
        <v>Consultar  -</v>
      </c>
      <c r="S8" s="40" t="s">
        <v>27</v>
      </c>
      <c r="T8" s="40" t="s">
        <v>27</v>
      </c>
      <c r="U8" s="44" t="str">
        <f t="shared" si="6"/>
        <v>Hidra-key_8</v>
      </c>
    </row>
    <row r="9" spans="1:21" ht="8.25" customHeight="1" x14ac:dyDescent="0.3">
      <c r="A9" s="38">
        <v>9</v>
      </c>
      <c r="B9" s="20" t="s">
        <v>72</v>
      </c>
      <c r="C9" s="61" t="s">
        <v>120</v>
      </c>
      <c r="D9" s="62" t="s">
        <v>82</v>
      </c>
      <c r="E9" s="45" t="s">
        <v>115</v>
      </c>
      <c r="F9" s="20" t="s">
        <v>106</v>
      </c>
      <c r="G9" s="46" t="s">
        <v>3</v>
      </c>
      <c r="H9" s="47" t="s">
        <v>3</v>
      </c>
      <c r="I9" s="46" t="s">
        <v>3</v>
      </c>
      <c r="J9" s="46" t="s">
        <v>3</v>
      </c>
      <c r="K9" s="46" t="s">
        <v>3</v>
      </c>
      <c r="L9" s="39" t="str">
        <f t="shared" si="7"/>
        <v>Conceitos: BIM</v>
      </c>
      <c r="M9" s="39" t="str">
        <f t="shared" si="8"/>
        <v xml:space="preserve">Hidrosanitária </v>
      </c>
      <c r="N9" s="39" t="str">
        <f t="shared" si="9"/>
        <v xml:space="preserve">Trazado </v>
      </c>
      <c r="O9" s="39" t="str">
        <f t="shared" si="10"/>
        <v xml:space="preserve">AguaFria </v>
      </c>
      <c r="P9" s="39" t="str">
        <f t="shared" si="11"/>
        <v xml:space="preserve">AFR.Equipamento </v>
      </c>
      <c r="Q9" s="39" t="str">
        <f t="shared" si="4"/>
        <v>Conceitos: BIM Hidrosanitária  Trazado  AguaFria  AFR.Equipamento</v>
      </c>
      <c r="R9" s="48" t="str">
        <f t="shared" si="5"/>
        <v>Consultar  -</v>
      </c>
      <c r="S9" s="40" t="s">
        <v>27</v>
      </c>
      <c r="T9" s="40" t="s">
        <v>27</v>
      </c>
      <c r="U9" s="44" t="str">
        <f t="shared" si="6"/>
        <v>Hidra-key_9</v>
      </c>
    </row>
    <row r="10" spans="1:21" ht="8.25" customHeight="1" x14ac:dyDescent="0.3">
      <c r="A10" s="38">
        <v>10</v>
      </c>
      <c r="B10" s="20" t="s">
        <v>72</v>
      </c>
      <c r="C10" s="61" t="s">
        <v>120</v>
      </c>
      <c r="D10" s="62" t="s">
        <v>82</v>
      </c>
      <c r="E10" s="45" t="s">
        <v>116</v>
      </c>
      <c r="F10" s="20" t="s">
        <v>107</v>
      </c>
      <c r="G10" s="46" t="s">
        <v>3</v>
      </c>
      <c r="H10" s="47" t="s">
        <v>3</v>
      </c>
      <c r="I10" s="46" t="s">
        <v>3</v>
      </c>
      <c r="J10" s="46" t="s">
        <v>3</v>
      </c>
      <c r="K10" s="46" t="s">
        <v>3</v>
      </c>
      <c r="L10" s="39" t="str">
        <f t="shared" si="7"/>
        <v>Conceitos: BIM</v>
      </c>
      <c r="M10" s="39" t="str">
        <f t="shared" si="8"/>
        <v xml:space="preserve">Hidrosanitária </v>
      </c>
      <c r="N10" s="39" t="str">
        <f t="shared" si="9"/>
        <v xml:space="preserve">Trazado </v>
      </c>
      <c r="O10" s="39" t="str">
        <f t="shared" si="10"/>
        <v xml:space="preserve">AguaQuente </v>
      </c>
      <c r="P10" s="39" t="str">
        <f t="shared" si="11"/>
        <v xml:space="preserve">AQT.Tubo </v>
      </c>
      <c r="Q10" s="39" t="str">
        <f t="shared" si="4"/>
        <v>Conceitos: BIM Hidrosanitária  Trazado  AguaQuente  AQT.Tubo</v>
      </c>
      <c r="R10" s="48" t="str">
        <f t="shared" si="5"/>
        <v>Consultar  -</v>
      </c>
      <c r="S10" s="40" t="s">
        <v>27</v>
      </c>
      <c r="T10" s="40" t="s">
        <v>27</v>
      </c>
      <c r="U10" s="44" t="str">
        <f t="shared" si="6"/>
        <v>Hidra-key_10</v>
      </c>
    </row>
    <row r="11" spans="1:21" ht="8.25" customHeight="1" x14ac:dyDescent="0.3">
      <c r="A11" s="38">
        <v>11</v>
      </c>
      <c r="B11" s="20" t="s">
        <v>72</v>
      </c>
      <c r="C11" s="61" t="s">
        <v>120</v>
      </c>
      <c r="D11" s="62" t="s">
        <v>82</v>
      </c>
      <c r="E11" s="45" t="s">
        <v>116</v>
      </c>
      <c r="F11" s="20" t="s">
        <v>108</v>
      </c>
      <c r="G11" s="46" t="s">
        <v>3</v>
      </c>
      <c r="H11" s="47" t="s">
        <v>3</v>
      </c>
      <c r="I11" s="46" t="s">
        <v>3</v>
      </c>
      <c r="J11" s="46" t="s">
        <v>3</v>
      </c>
      <c r="K11" s="46" t="s">
        <v>3</v>
      </c>
      <c r="L11" s="39" t="str">
        <f t="shared" si="7"/>
        <v>Conceitos: BIM</v>
      </c>
      <c r="M11" s="39" t="str">
        <f t="shared" si="8"/>
        <v xml:space="preserve">Hidrosanitária </v>
      </c>
      <c r="N11" s="39" t="str">
        <f t="shared" si="9"/>
        <v xml:space="preserve">Trazado </v>
      </c>
      <c r="O11" s="39" t="str">
        <f t="shared" si="10"/>
        <v xml:space="preserve">AguaQuente </v>
      </c>
      <c r="P11" s="39" t="str">
        <f t="shared" si="11"/>
        <v xml:space="preserve">AQT.Conexão </v>
      </c>
      <c r="Q11" s="39" t="str">
        <f t="shared" si="4"/>
        <v>Conceitos: BIM Hidrosanitária  Trazado  AguaQuente  AQT.Conexão</v>
      </c>
      <c r="R11" s="48" t="str">
        <f t="shared" si="5"/>
        <v>Consultar  -</v>
      </c>
      <c r="S11" s="40" t="s">
        <v>27</v>
      </c>
      <c r="T11" s="40" t="s">
        <v>27</v>
      </c>
      <c r="U11" s="44" t="str">
        <f t="shared" si="6"/>
        <v>Hidra-key_11</v>
      </c>
    </row>
    <row r="12" spans="1:21" ht="7.8" customHeight="1" x14ac:dyDescent="0.3">
      <c r="A12" s="38">
        <v>12</v>
      </c>
      <c r="B12" s="20" t="s">
        <v>72</v>
      </c>
      <c r="C12" s="61" t="s">
        <v>120</v>
      </c>
      <c r="D12" s="62" t="s">
        <v>82</v>
      </c>
      <c r="E12" s="45" t="s">
        <v>116</v>
      </c>
      <c r="F12" s="20" t="s">
        <v>109</v>
      </c>
      <c r="G12" s="46" t="s">
        <v>3</v>
      </c>
      <c r="H12" s="47" t="s">
        <v>3</v>
      </c>
      <c r="I12" s="46" t="s">
        <v>3</v>
      </c>
      <c r="J12" s="46" t="s">
        <v>3</v>
      </c>
      <c r="K12" s="46" t="s">
        <v>3</v>
      </c>
      <c r="L12" s="39" t="str">
        <f t="shared" si="7"/>
        <v>Conceitos: BIM</v>
      </c>
      <c r="M12" s="39" t="str">
        <f t="shared" si="8"/>
        <v xml:space="preserve">Hidrosanitária </v>
      </c>
      <c r="N12" s="39" t="str">
        <f t="shared" si="9"/>
        <v xml:space="preserve">Trazado </v>
      </c>
      <c r="O12" s="39" t="str">
        <f t="shared" si="10"/>
        <v xml:space="preserve">AguaQuente </v>
      </c>
      <c r="P12" s="39" t="str">
        <f t="shared" si="11"/>
        <v xml:space="preserve">AQT.Válvula </v>
      </c>
      <c r="Q12" s="39" t="str">
        <f t="shared" si="4"/>
        <v>Conceitos: BIM Hidrosanitária  Trazado  AguaQuente  AQT.Válvula</v>
      </c>
      <c r="R12" s="48" t="str">
        <f t="shared" si="5"/>
        <v>Consultar  -</v>
      </c>
      <c r="S12" s="40" t="s">
        <v>27</v>
      </c>
      <c r="T12" s="40" t="s">
        <v>27</v>
      </c>
      <c r="U12" s="44" t="str">
        <f t="shared" si="6"/>
        <v>Hidra-key_12</v>
      </c>
    </row>
    <row r="13" spans="1:21" s="49" customFormat="1" ht="8.25" customHeight="1" x14ac:dyDescent="0.3">
      <c r="A13" s="38">
        <v>13</v>
      </c>
      <c r="B13" s="20" t="s">
        <v>72</v>
      </c>
      <c r="C13" s="61" t="s">
        <v>120</v>
      </c>
      <c r="D13" s="62" t="s">
        <v>82</v>
      </c>
      <c r="E13" s="45" t="s">
        <v>116</v>
      </c>
      <c r="F13" s="20" t="s">
        <v>110</v>
      </c>
      <c r="G13" s="46" t="s">
        <v>3</v>
      </c>
      <c r="H13" s="47" t="s">
        <v>3</v>
      </c>
      <c r="I13" s="46" t="s">
        <v>3</v>
      </c>
      <c r="J13" s="46" t="s">
        <v>3</v>
      </c>
      <c r="K13" s="46" t="s">
        <v>3</v>
      </c>
      <c r="L13" s="39" t="str">
        <f t="shared" ref="L13" si="19">_xlfn.CONCAT("Conceitos: ", B13)</f>
        <v>Conceitos: BIM</v>
      </c>
      <c r="M13" s="39" t="str">
        <f t="shared" ref="M13" si="20">_xlfn.CONCAT(C13," ")</f>
        <v xml:space="preserve">Hidrosanitária </v>
      </c>
      <c r="N13" s="39" t="str">
        <f t="shared" ref="N13" si="21">_xlfn.CONCAT(D13," ")</f>
        <v xml:space="preserve">Trazado </v>
      </c>
      <c r="O13" s="39" t="str">
        <f t="shared" ref="O13" si="22">_xlfn.CONCAT(E13," ")</f>
        <v xml:space="preserve">AguaQuente </v>
      </c>
      <c r="P13" s="39" t="str">
        <f t="shared" ref="P13" si="23">_xlfn.CONCAT(F13," ")</f>
        <v xml:space="preserve">AQT.Acessório </v>
      </c>
      <c r="Q13" s="39" t="str">
        <f t="shared" ref="Q13" si="24">_xlfn.CONCAT(SUBSTITUTE(L13, "null", " ")," ",SUBSTITUTE(M13, "null", " ")," ",SUBSTITUTE(N13, "null", " ")," ",SUBSTITUTE(O13, "null", " ")," ", SUBSTITUTE(F13, "null", " "))</f>
        <v>Conceitos: BIM Hidrosanitária  Trazado  AguaQuente  AQT.Acessório</v>
      </c>
      <c r="R13" s="48" t="str">
        <f t="shared" ref="R13" si="25">_xlfn.CONCAT("Consultar  ",S13)</f>
        <v>Consultar  -</v>
      </c>
      <c r="S13" s="40" t="s">
        <v>27</v>
      </c>
      <c r="T13" s="40" t="s">
        <v>27</v>
      </c>
      <c r="U13" s="44" t="str">
        <f t="shared" si="6"/>
        <v>Hidra-key_13</v>
      </c>
    </row>
    <row r="14" spans="1:21" s="49" customFormat="1" ht="8.25" customHeight="1" x14ac:dyDescent="0.3">
      <c r="A14" s="38">
        <v>14</v>
      </c>
      <c r="B14" s="20" t="s">
        <v>72</v>
      </c>
      <c r="C14" s="61" t="s">
        <v>120</v>
      </c>
      <c r="D14" s="62" t="s">
        <v>82</v>
      </c>
      <c r="E14" s="45" t="s">
        <v>116</v>
      </c>
      <c r="F14" s="20" t="s">
        <v>111</v>
      </c>
      <c r="G14" s="46" t="s">
        <v>3</v>
      </c>
      <c r="H14" s="47" t="s">
        <v>3</v>
      </c>
      <c r="I14" s="46" t="s">
        <v>3</v>
      </c>
      <c r="J14" s="46" t="s">
        <v>3</v>
      </c>
      <c r="K14" s="46" t="s">
        <v>3</v>
      </c>
      <c r="L14" s="39" t="str">
        <f>_xlfn.CONCAT("Conceitos: ", B14)</f>
        <v>Conceitos: BIM</v>
      </c>
      <c r="M14" s="39" t="str">
        <f t="shared" ref="M14:P15" si="26">_xlfn.CONCAT(C14," ")</f>
        <v xml:space="preserve">Hidrosanitária </v>
      </c>
      <c r="N14" s="39" t="str">
        <f t="shared" si="26"/>
        <v xml:space="preserve">Trazado </v>
      </c>
      <c r="O14" s="39" t="str">
        <f t="shared" si="26"/>
        <v xml:space="preserve">AguaQuente </v>
      </c>
      <c r="P14" s="39" t="str">
        <f t="shared" si="26"/>
        <v xml:space="preserve">AQT.Bomba </v>
      </c>
      <c r="Q14" s="39" t="str">
        <f>_xlfn.CONCAT(SUBSTITUTE(L14, "null", " ")," ",SUBSTITUTE(M14, "null", " ")," ",SUBSTITUTE(N14, "null", " ")," ",SUBSTITUTE(O14, "null", " ")," ", SUBSTITUTE(F14, "null", " "))</f>
        <v>Conceitos: BIM Hidrosanitária  Trazado  AguaQuente  AQT.Bomba</v>
      </c>
      <c r="R14" s="39" t="str">
        <f>_xlfn.CONCAT("Consultar  ",S14)</f>
        <v>Consultar  -</v>
      </c>
      <c r="S14" s="40" t="s">
        <v>27</v>
      </c>
      <c r="T14" s="40" t="s">
        <v>27</v>
      </c>
      <c r="U14" s="44" t="str">
        <f t="shared" si="6"/>
        <v>Hidra-key_14</v>
      </c>
    </row>
    <row r="15" spans="1:21" s="49" customFormat="1" ht="8.25" customHeight="1" x14ac:dyDescent="0.3">
      <c r="A15" s="38">
        <v>15</v>
      </c>
      <c r="B15" s="20" t="s">
        <v>72</v>
      </c>
      <c r="C15" s="61" t="s">
        <v>120</v>
      </c>
      <c r="D15" s="62" t="s">
        <v>82</v>
      </c>
      <c r="E15" s="45" t="s">
        <v>116</v>
      </c>
      <c r="F15" s="20" t="s">
        <v>112</v>
      </c>
      <c r="G15" s="46" t="s">
        <v>3</v>
      </c>
      <c r="H15" s="47" t="s">
        <v>3</v>
      </c>
      <c r="I15" s="46" t="s">
        <v>3</v>
      </c>
      <c r="J15" s="46" t="s">
        <v>3</v>
      </c>
      <c r="K15" s="46" t="s">
        <v>3</v>
      </c>
      <c r="L15" s="39" t="str">
        <f>_xlfn.CONCAT("Conceitos: ", B15)</f>
        <v>Conceitos: BIM</v>
      </c>
      <c r="M15" s="39" t="str">
        <f t="shared" si="26"/>
        <v xml:space="preserve">Hidrosanitária </v>
      </c>
      <c r="N15" s="39" t="str">
        <f t="shared" si="26"/>
        <v xml:space="preserve">Trazado </v>
      </c>
      <c r="O15" s="39" t="str">
        <f t="shared" si="26"/>
        <v xml:space="preserve">AguaQuente </v>
      </c>
      <c r="P15" s="39" t="str">
        <f t="shared" si="26"/>
        <v xml:space="preserve">AQT.Armazenamento </v>
      </c>
      <c r="Q15" s="39" t="str">
        <f>_xlfn.CONCAT(SUBSTITUTE(L15, "null", " ")," ",SUBSTITUTE(M15, "null", " ")," ",SUBSTITUTE(N15, "null", " ")," ",SUBSTITUTE(O15, "null", " ")," ", SUBSTITUTE(F15, "null", " "))</f>
        <v>Conceitos: BIM Hidrosanitária  Trazado  AguaQuente  AQT.Armazenamento</v>
      </c>
      <c r="R15" s="39" t="str">
        <f>_xlfn.CONCAT("Consultar  ",S15)</f>
        <v>Consultar  -</v>
      </c>
      <c r="S15" s="40" t="s">
        <v>27</v>
      </c>
      <c r="T15" s="40" t="s">
        <v>27</v>
      </c>
      <c r="U15" s="44" t="str">
        <f t="shared" si="6"/>
        <v>Hidra-key_15</v>
      </c>
    </row>
    <row r="16" spans="1:21" s="49" customFormat="1" ht="8.25" customHeight="1" x14ac:dyDescent="0.3">
      <c r="A16" s="38">
        <v>16</v>
      </c>
      <c r="B16" s="20" t="s">
        <v>72</v>
      </c>
      <c r="C16" s="61" t="s">
        <v>120</v>
      </c>
      <c r="D16" s="62" t="s">
        <v>82</v>
      </c>
      <c r="E16" s="45" t="s">
        <v>116</v>
      </c>
      <c r="F16" s="20" t="s">
        <v>113</v>
      </c>
      <c r="G16" s="46" t="s">
        <v>3</v>
      </c>
      <c r="H16" s="47" t="s">
        <v>3</v>
      </c>
      <c r="I16" s="46" t="s">
        <v>3</v>
      </c>
      <c r="J16" s="46" t="s">
        <v>3</v>
      </c>
      <c r="K16" s="46" t="s">
        <v>3</v>
      </c>
      <c r="L16" s="39" t="str">
        <f t="shared" si="7"/>
        <v>Conceitos: BIM</v>
      </c>
      <c r="M16" s="39" t="str">
        <f t="shared" si="8"/>
        <v xml:space="preserve">Hidrosanitária </v>
      </c>
      <c r="N16" s="39" t="str">
        <f t="shared" si="9"/>
        <v xml:space="preserve">Trazado </v>
      </c>
      <c r="O16" s="39" t="str">
        <f t="shared" si="10"/>
        <v xml:space="preserve">AguaQuente </v>
      </c>
      <c r="P16" s="39" t="str">
        <f t="shared" si="11"/>
        <v xml:space="preserve">AQT.Dispositivo </v>
      </c>
      <c r="Q16" s="39" t="str">
        <f t="shared" si="4"/>
        <v>Conceitos: BIM Hidrosanitária  Trazado  AguaQuente  AQT.Dispositivo</v>
      </c>
      <c r="R16" s="48" t="str">
        <f t="shared" si="5"/>
        <v>Consultar  -</v>
      </c>
      <c r="S16" s="40" t="s">
        <v>27</v>
      </c>
      <c r="T16" s="40" t="s">
        <v>27</v>
      </c>
      <c r="U16" s="44" t="str">
        <f t="shared" si="6"/>
        <v>Hidra-key_16</v>
      </c>
    </row>
    <row r="17" spans="1:21" ht="8.25" customHeight="1" x14ac:dyDescent="0.3">
      <c r="A17" s="38">
        <v>17</v>
      </c>
      <c r="B17" s="20" t="s">
        <v>72</v>
      </c>
      <c r="C17" s="61" t="s">
        <v>120</v>
      </c>
      <c r="D17" s="62" t="s">
        <v>82</v>
      </c>
      <c r="E17" s="45" t="s">
        <v>116</v>
      </c>
      <c r="F17" s="20" t="s">
        <v>114</v>
      </c>
      <c r="G17" s="28" t="s">
        <v>3</v>
      </c>
      <c r="H17" s="32" t="s">
        <v>3</v>
      </c>
      <c r="I17" s="28" t="s">
        <v>3</v>
      </c>
      <c r="J17" s="28" t="s">
        <v>3</v>
      </c>
      <c r="K17" s="28" t="s">
        <v>3</v>
      </c>
      <c r="L17" s="39" t="str">
        <f t="shared" ref="L17" si="27">_xlfn.CONCAT("Conceitos: ", B17)</f>
        <v>Conceitos: BIM</v>
      </c>
      <c r="M17" s="39" t="str">
        <f t="shared" ref="M17" si="28">_xlfn.CONCAT(C17," ")</f>
        <v xml:space="preserve">Hidrosanitária </v>
      </c>
      <c r="N17" s="39" t="str">
        <f t="shared" ref="N17" si="29">_xlfn.CONCAT(D17," ")</f>
        <v xml:space="preserve">Trazado </v>
      </c>
      <c r="O17" s="39" t="str">
        <f t="shared" ref="O17" si="30">_xlfn.CONCAT(E17," ")</f>
        <v xml:space="preserve">AguaQuente </v>
      </c>
      <c r="P17" s="39" t="str">
        <f t="shared" ref="P17" si="31">_xlfn.CONCAT(F17," ")</f>
        <v xml:space="preserve">AQT.Equipamento </v>
      </c>
      <c r="Q17" s="39" t="str">
        <f t="shared" ref="Q17" si="32">_xlfn.CONCAT(SUBSTITUTE(L17, "null", " ")," ",SUBSTITUTE(M17, "null", " ")," ",SUBSTITUTE(N17, "null", " ")," ",SUBSTITUTE(O17, "null", " ")," ", SUBSTITUTE(F17, "null", " "))</f>
        <v>Conceitos: BIM Hidrosanitária  Trazado  AguaQuente  AQT.Equipamento</v>
      </c>
      <c r="R17" s="48" t="str">
        <f t="shared" si="5"/>
        <v>Consultar  -</v>
      </c>
      <c r="S17" s="40" t="s">
        <v>27</v>
      </c>
      <c r="T17" s="40" t="s">
        <v>27</v>
      </c>
      <c r="U17" s="44" t="str">
        <f t="shared" si="6"/>
        <v>Hidra-key_17</v>
      </c>
    </row>
    <row r="18" spans="1:21" ht="8.25" customHeight="1" x14ac:dyDescent="0.3">
      <c r="A18" s="38">
        <v>18</v>
      </c>
      <c r="B18" s="20" t="s">
        <v>72</v>
      </c>
      <c r="C18" s="61" t="s">
        <v>120</v>
      </c>
      <c r="D18" s="62" t="s">
        <v>82</v>
      </c>
      <c r="E18" s="45" t="s">
        <v>118</v>
      </c>
      <c r="F18" s="20" t="s">
        <v>83</v>
      </c>
      <c r="G18" s="46" t="s">
        <v>3</v>
      </c>
      <c r="H18" s="47" t="s">
        <v>3</v>
      </c>
      <c r="I18" s="46" t="s">
        <v>3</v>
      </c>
      <c r="J18" s="46" t="s">
        <v>3</v>
      </c>
      <c r="K18" s="46" t="s">
        <v>3</v>
      </c>
      <c r="L18" s="39" t="str">
        <f t="shared" ref="L18:L21" si="33">_xlfn.CONCAT("Conceitos: ", B18)</f>
        <v>Conceitos: BIM</v>
      </c>
      <c r="M18" s="39" t="str">
        <f t="shared" ref="M18:M33" si="34">_xlfn.CONCAT(C18," ")</f>
        <v xml:space="preserve">Hidrosanitária </v>
      </c>
      <c r="N18" s="39" t="str">
        <f t="shared" ref="N18:N33" si="35">_xlfn.CONCAT(D18," ")</f>
        <v xml:space="preserve">Trazado </v>
      </c>
      <c r="O18" s="39" t="str">
        <f t="shared" ref="O18:O33" si="36">_xlfn.CONCAT(E18," ")</f>
        <v xml:space="preserve">EsgotoPrimário </v>
      </c>
      <c r="P18" s="39" t="str">
        <f t="shared" ref="P18:P33" si="37">_xlfn.CONCAT(F18," ")</f>
        <v xml:space="preserve">ESG.Tubo </v>
      </c>
      <c r="Q18" s="39" t="str">
        <f t="shared" ref="Q18:Q21" si="38">_xlfn.CONCAT(SUBSTITUTE(L18, "null", " ")," ",SUBSTITUTE(M18, "null", " ")," ",SUBSTITUTE(N18, "null", " ")," ",SUBSTITUTE(O18, "null", " ")," ", SUBSTITUTE(F18, "null", " "))</f>
        <v>Conceitos: BIM Hidrosanitária  Trazado  EsgotoPrimário  ESG.Tubo</v>
      </c>
      <c r="R18" s="48" t="str">
        <f t="shared" si="5"/>
        <v>Consultar  -</v>
      </c>
      <c r="S18" s="40" t="s">
        <v>27</v>
      </c>
      <c r="T18" s="40" t="s">
        <v>27</v>
      </c>
      <c r="U18" s="44" t="str">
        <f t="shared" si="6"/>
        <v>Hidra-key_18</v>
      </c>
    </row>
    <row r="19" spans="1:21" ht="8.25" customHeight="1" x14ac:dyDescent="0.3">
      <c r="A19" s="38">
        <v>19</v>
      </c>
      <c r="B19" s="20" t="s">
        <v>72</v>
      </c>
      <c r="C19" s="61" t="s">
        <v>120</v>
      </c>
      <c r="D19" s="62" t="s">
        <v>82</v>
      </c>
      <c r="E19" s="45" t="s">
        <v>118</v>
      </c>
      <c r="F19" s="20" t="s">
        <v>84</v>
      </c>
      <c r="G19" s="46" t="s">
        <v>3</v>
      </c>
      <c r="H19" s="47" t="s">
        <v>3</v>
      </c>
      <c r="I19" s="46" t="s">
        <v>3</v>
      </c>
      <c r="J19" s="46" t="s">
        <v>3</v>
      </c>
      <c r="K19" s="46" t="s">
        <v>3</v>
      </c>
      <c r="L19" s="39" t="str">
        <f t="shared" si="33"/>
        <v>Conceitos: BIM</v>
      </c>
      <c r="M19" s="39" t="str">
        <f t="shared" si="34"/>
        <v xml:space="preserve">Hidrosanitária </v>
      </c>
      <c r="N19" s="39" t="str">
        <f t="shared" si="35"/>
        <v xml:space="preserve">Trazado </v>
      </c>
      <c r="O19" s="39" t="str">
        <f t="shared" si="36"/>
        <v xml:space="preserve">EsgotoPrimário </v>
      </c>
      <c r="P19" s="39" t="str">
        <f t="shared" si="37"/>
        <v xml:space="preserve">ESG.Conexão </v>
      </c>
      <c r="Q19" s="39" t="str">
        <f t="shared" si="38"/>
        <v>Conceitos: BIM Hidrosanitária  Trazado  EsgotoPrimário  ESG.Conexão</v>
      </c>
      <c r="R19" s="48" t="str">
        <f t="shared" si="5"/>
        <v>Consultar  -</v>
      </c>
      <c r="S19" s="40" t="s">
        <v>27</v>
      </c>
      <c r="T19" s="40" t="s">
        <v>27</v>
      </c>
      <c r="U19" s="44" t="str">
        <f t="shared" si="6"/>
        <v>Hidra-key_19</v>
      </c>
    </row>
    <row r="20" spans="1:21" ht="8.25" customHeight="1" x14ac:dyDescent="0.3">
      <c r="A20" s="38">
        <v>20</v>
      </c>
      <c r="B20" s="20" t="s">
        <v>72</v>
      </c>
      <c r="C20" s="61" t="s">
        <v>120</v>
      </c>
      <c r="D20" s="62" t="s">
        <v>82</v>
      </c>
      <c r="E20" s="45" t="s">
        <v>118</v>
      </c>
      <c r="F20" s="20" t="s">
        <v>85</v>
      </c>
      <c r="G20" s="46" t="s">
        <v>3</v>
      </c>
      <c r="H20" s="47" t="s">
        <v>3</v>
      </c>
      <c r="I20" s="46" t="s">
        <v>3</v>
      </c>
      <c r="J20" s="46" t="s">
        <v>3</v>
      </c>
      <c r="K20" s="46" t="s">
        <v>3</v>
      </c>
      <c r="L20" s="39" t="str">
        <f t="shared" si="33"/>
        <v>Conceitos: BIM</v>
      </c>
      <c r="M20" s="39" t="str">
        <f t="shared" si="34"/>
        <v xml:space="preserve">Hidrosanitária </v>
      </c>
      <c r="N20" s="39" t="str">
        <f t="shared" si="35"/>
        <v xml:space="preserve">Trazado </v>
      </c>
      <c r="O20" s="39" t="str">
        <f t="shared" si="36"/>
        <v xml:space="preserve">EsgotoPrimário </v>
      </c>
      <c r="P20" s="39" t="str">
        <f t="shared" si="37"/>
        <v xml:space="preserve">ESG.Válvula </v>
      </c>
      <c r="Q20" s="39" t="str">
        <f t="shared" si="38"/>
        <v>Conceitos: BIM Hidrosanitária  Trazado  EsgotoPrimário  ESG.Válvula</v>
      </c>
      <c r="R20" s="48" t="str">
        <f t="shared" si="5"/>
        <v>Consultar  -</v>
      </c>
      <c r="S20" s="40" t="s">
        <v>27</v>
      </c>
      <c r="T20" s="40" t="s">
        <v>27</v>
      </c>
      <c r="U20" s="44" t="str">
        <f t="shared" si="6"/>
        <v>Hidra-key_20</v>
      </c>
    </row>
    <row r="21" spans="1:21" ht="8.25" customHeight="1" x14ac:dyDescent="0.3">
      <c r="A21" s="38">
        <v>21</v>
      </c>
      <c r="B21" s="20" t="s">
        <v>72</v>
      </c>
      <c r="C21" s="61" t="s">
        <v>120</v>
      </c>
      <c r="D21" s="62" t="s">
        <v>82</v>
      </c>
      <c r="E21" s="45" t="s">
        <v>118</v>
      </c>
      <c r="F21" s="20" t="s">
        <v>86</v>
      </c>
      <c r="G21" s="46" t="s">
        <v>3</v>
      </c>
      <c r="H21" s="47" t="s">
        <v>3</v>
      </c>
      <c r="I21" s="46" t="s">
        <v>3</v>
      </c>
      <c r="J21" s="46" t="s">
        <v>3</v>
      </c>
      <c r="K21" s="46" t="s">
        <v>3</v>
      </c>
      <c r="L21" s="39" t="str">
        <f t="shared" si="33"/>
        <v>Conceitos: BIM</v>
      </c>
      <c r="M21" s="39" t="str">
        <f t="shared" si="34"/>
        <v xml:space="preserve">Hidrosanitária </v>
      </c>
      <c r="N21" s="39" t="str">
        <f t="shared" si="35"/>
        <v xml:space="preserve">Trazado </v>
      </c>
      <c r="O21" s="39" t="str">
        <f t="shared" si="36"/>
        <v xml:space="preserve">EsgotoPrimário </v>
      </c>
      <c r="P21" s="39" t="str">
        <f t="shared" si="37"/>
        <v xml:space="preserve">ESG.Acessório </v>
      </c>
      <c r="Q21" s="39" t="str">
        <f t="shared" si="38"/>
        <v>Conceitos: BIM Hidrosanitária  Trazado  EsgotoPrimário  ESG.Acessório</v>
      </c>
      <c r="R21" s="48" t="str">
        <f t="shared" si="5"/>
        <v>Consultar  -</v>
      </c>
      <c r="S21" s="40" t="s">
        <v>27</v>
      </c>
      <c r="T21" s="40" t="s">
        <v>27</v>
      </c>
      <c r="U21" s="44" t="str">
        <f t="shared" si="6"/>
        <v>Hidra-key_21</v>
      </c>
    </row>
    <row r="22" spans="1:21" ht="8.25" customHeight="1" x14ac:dyDescent="0.3">
      <c r="A22" s="38">
        <v>22</v>
      </c>
      <c r="B22" s="20" t="s">
        <v>72</v>
      </c>
      <c r="C22" s="61" t="s">
        <v>120</v>
      </c>
      <c r="D22" s="62" t="s">
        <v>82</v>
      </c>
      <c r="E22" s="45" t="s">
        <v>118</v>
      </c>
      <c r="F22" s="20" t="s">
        <v>87</v>
      </c>
      <c r="G22" s="46" t="s">
        <v>3</v>
      </c>
      <c r="H22" s="47" t="s">
        <v>3</v>
      </c>
      <c r="I22" s="46" t="s">
        <v>3</v>
      </c>
      <c r="J22" s="46" t="s">
        <v>3</v>
      </c>
      <c r="K22" s="46" t="s">
        <v>3</v>
      </c>
      <c r="L22" s="39" t="str">
        <f>_xlfn.CONCAT("Conceitos: ", B22)</f>
        <v>Conceitos: BIM</v>
      </c>
      <c r="M22" s="39" t="str">
        <f t="shared" si="34"/>
        <v xml:space="preserve">Hidrosanitária </v>
      </c>
      <c r="N22" s="39" t="str">
        <f t="shared" si="35"/>
        <v xml:space="preserve">Trazado </v>
      </c>
      <c r="O22" s="39" t="str">
        <f t="shared" si="36"/>
        <v xml:space="preserve">EsgotoPrimário </v>
      </c>
      <c r="P22" s="39" t="str">
        <f t="shared" si="37"/>
        <v xml:space="preserve">ESG.Bomba </v>
      </c>
      <c r="Q22" s="39" t="str">
        <f>_xlfn.CONCAT(SUBSTITUTE(L22, "null", " ")," ",SUBSTITUTE(M22, "null", " ")," ",SUBSTITUTE(N22, "null", " ")," ",SUBSTITUTE(O22, "null", " ")," ", SUBSTITUTE(F22, "null", " "))</f>
        <v>Conceitos: BIM Hidrosanitária  Trazado  EsgotoPrimário  ESG.Bomba</v>
      </c>
      <c r="R22" s="39" t="str">
        <f>_xlfn.CONCAT("Consultar  ",S22)</f>
        <v>Consultar  -</v>
      </c>
      <c r="S22" s="40" t="s">
        <v>27</v>
      </c>
      <c r="T22" s="40" t="s">
        <v>27</v>
      </c>
      <c r="U22" s="44" t="str">
        <f t="shared" si="6"/>
        <v>Hidra-key_22</v>
      </c>
    </row>
    <row r="23" spans="1:21" ht="8.25" customHeight="1" x14ac:dyDescent="0.3">
      <c r="A23" s="38">
        <v>23</v>
      </c>
      <c r="B23" s="20" t="s">
        <v>72</v>
      </c>
      <c r="C23" s="61" t="s">
        <v>120</v>
      </c>
      <c r="D23" s="62" t="s">
        <v>82</v>
      </c>
      <c r="E23" s="45" t="s">
        <v>118</v>
      </c>
      <c r="F23" s="20" t="s">
        <v>88</v>
      </c>
      <c r="G23" s="46" t="s">
        <v>3</v>
      </c>
      <c r="H23" s="47" t="s">
        <v>3</v>
      </c>
      <c r="I23" s="46" t="s">
        <v>3</v>
      </c>
      <c r="J23" s="46" t="s">
        <v>3</v>
      </c>
      <c r="K23" s="46" t="s">
        <v>3</v>
      </c>
      <c r="L23" s="39" t="str">
        <f>_xlfn.CONCAT("Conceitos: ", B23)</f>
        <v>Conceitos: BIM</v>
      </c>
      <c r="M23" s="39" t="str">
        <f t="shared" si="34"/>
        <v xml:space="preserve">Hidrosanitária </v>
      </c>
      <c r="N23" s="39" t="str">
        <f t="shared" si="35"/>
        <v xml:space="preserve">Trazado </v>
      </c>
      <c r="O23" s="39" t="str">
        <f t="shared" si="36"/>
        <v xml:space="preserve">EsgotoPrimário </v>
      </c>
      <c r="P23" s="39" t="str">
        <f t="shared" si="37"/>
        <v xml:space="preserve">ESG.Armazenamento </v>
      </c>
      <c r="Q23" s="39" t="str">
        <f>_xlfn.CONCAT(SUBSTITUTE(L23, "null", " ")," ",SUBSTITUTE(M23, "null", " ")," ",SUBSTITUTE(N23, "null", " ")," ",SUBSTITUTE(O23, "null", " ")," ", SUBSTITUTE(F23, "null", " "))</f>
        <v>Conceitos: BIM Hidrosanitária  Trazado  EsgotoPrimário  ESG.Armazenamento</v>
      </c>
      <c r="R23" s="39" t="str">
        <f>_xlfn.CONCAT("Consultar  ",S23)</f>
        <v>Consultar  -</v>
      </c>
      <c r="S23" s="40" t="s">
        <v>27</v>
      </c>
      <c r="T23" s="40" t="s">
        <v>27</v>
      </c>
      <c r="U23" s="44" t="str">
        <f t="shared" si="6"/>
        <v>Hidra-key_23</v>
      </c>
    </row>
    <row r="24" spans="1:21" ht="8.25" customHeight="1" x14ac:dyDescent="0.3">
      <c r="A24" s="38">
        <v>24</v>
      </c>
      <c r="B24" s="20" t="s">
        <v>72</v>
      </c>
      <c r="C24" s="61" t="s">
        <v>120</v>
      </c>
      <c r="D24" s="62" t="s">
        <v>82</v>
      </c>
      <c r="E24" s="45" t="s">
        <v>118</v>
      </c>
      <c r="F24" s="20" t="s">
        <v>89</v>
      </c>
      <c r="G24" s="46" t="s">
        <v>3</v>
      </c>
      <c r="H24" s="47" t="s">
        <v>3</v>
      </c>
      <c r="I24" s="46" t="s">
        <v>3</v>
      </c>
      <c r="J24" s="46" t="s">
        <v>3</v>
      </c>
      <c r="K24" s="46" t="s">
        <v>3</v>
      </c>
      <c r="L24" s="39" t="str">
        <f t="shared" ref="L24:L29" si="39">_xlfn.CONCAT("Conceitos: ", B24)</f>
        <v>Conceitos: BIM</v>
      </c>
      <c r="M24" s="39" t="str">
        <f t="shared" si="34"/>
        <v xml:space="preserve">Hidrosanitária </v>
      </c>
      <c r="N24" s="39" t="str">
        <f t="shared" si="35"/>
        <v xml:space="preserve">Trazado </v>
      </c>
      <c r="O24" s="39" t="str">
        <f t="shared" si="36"/>
        <v xml:space="preserve">EsgotoPrimário </v>
      </c>
      <c r="P24" s="39" t="str">
        <f t="shared" si="37"/>
        <v xml:space="preserve">ESG.Dispositivo </v>
      </c>
      <c r="Q24" s="39" t="str">
        <f t="shared" ref="Q24:Q29" si="40">_xlfn.CONCAT(SUBSTITUTE(L24, "null", " ")," ",SUBSTITUTE(M24, "null", " ")," ",SUBSTITUTE(N24, "null", " ")," ",SUBSTITUTE(O24, "null", " ")," ", SUBSTITUTE(F24, "null", " "))</f>
        <v>Conceitos: BIM Hidrosanitária  Trazado  EsgotoPrimário  ESG.Dispositivo</v>
      </c>
      <c r="R24" s="48" t="str">
        <f t="shared" ref="R24:R29" si="41">_xlfn.CONCAT("Consultar  ",S24)</f>
        <v>Consultar  -</v>
      </c>
      <c r="S24" s="40" t="s">
        <v>27</v>
      </c>
      <c r="T24" s="40" t="s">
        <v>27</v>
      </c>
      <c r="U24" s="44" t="str">
        <f t="shared" si="6"/>
        <v>Hidra-key_24</v>
      </c>
    </row>
    <row r="25" spans="1:21" ht="8.25" customHeight="1" x14ac:dyDescent="0.3">
      <c r="A25" s="38">
        <v>25</v>
      </c>
      <c r="B25" s="20" t="s">
        <v>72</v>
      </c>
      <c r="C25" s="61" t="s">
        <v>120</v>
      </c>
      <c r="D25" s="62" t="s">
        <v>82</v>
      </c>
      <c r="E25" s="45" t="s">
        <v>118</v>
      </c>
      <c r="F25" s="20" t="s">
        <v>90</v>
      </c>
      <c r="G25" s="28" t="s">
        <v>3</v>
      </c>
      <c r="H25" s="32" t="s">
        <v>3</v>
      </c>
      <c r="I25" s="28" t="s">
        <v>3</v>
      </c>
      <c r="J25" s="28" t="s">
        <v>3</v>
      </c>
      <c r="K25" s="28" t="s">
        <v>3</v>
      </c>
      <c r="L25" s="39" t="str">
        <f t="shared" si="39"/>
        <v>Conceitos: BIM</v>
      </c>
      <c r="M25" s="39" t="str">
        <f t="shared" si="34"/>
        <v xml:space="preserve">Hidrosanitária </v>
      </c>
      <c r="N25" s="39" t="str">
        <f t="shared" si="35"/>
        <v xml:space="preserve">Trazado </v>
      </c>
      <c r="O25" s="39" t="str">
        <f t="shared" si="36"/>
        <v xml:space="preserve">EsgotoPrimário </v>
      </c>
      <c r="P25" s="39" t="str">
        <f t="shared" si="37"/>
        <v xml:space="preserve">ESG.Equipamento </v>
      </c>
      <c r="Q25" s="39" t="str">
        <f t="shared" si="40"/>
        <v>Conceitos: BIM Hidrosanitária  Trazado  EsgotoPrimário  ESG.Equipamento</v>
      </c>
      <c r="R25" s="48" t="str">
        <f t="shared" si="41"/>
        <v>Consultar  -</v>
      </c>
      <c r="S25" s="40" t="s">
        <v>27</v>
      </c>
      <c r="T25" s="40" t="s">
        <v>27</v>
      </c>
      <c r="U25" s="44" t="str">
        <f t="shared" si="6"/>
        <v>Hidra-key_25</v>
      </c>
    </row>
    <row r="26" spans="1:21" ht="8.25" customHeight="1" x14ac:dyDescent="0.3">
      <c r="A26" s="38">
        <v>26</v>
      </c>
      <c r="B26" s="20" t="s">
        <v>72</v>
      </c>
      <c r="C26" s="61" t="s">
        <v>120</v>
      </c>
      <c r="D26" s="62" t="s">
        <v>82</v>
      </c>
      <c r="E26" s="45" t="s">
        <v>119</v>
      </c>
      <c r="F26" s="20" t="s">
        <v>91</v>
      </c>
      <c r="G26" s="46" t="s">
        <v>3</v>
      </c>
      <c r="H26" s="47" t="s">
        <v>3</v>
      </c>
      <c r="I26" s="46" t="s">
        <v>3</v>
      </c>
      <c r="J26" s="46" t="s">
        <v>3</v>
      </c>
      <c r="K26" s="46" t="s">
        <v>3</v>
      </c>
      <c r="L26" s="39" t="str">
        <f t="shared" si="39"/>
        <v>Conceitos: BIM</v>
      </c>
      <c r="M26" s="39" t="str">
        <f t="shared" si="34"/>
        <v xml:space="preserve">Hidrosanitária </v>
      </c>
      <c r="N26" s="39" t="str">
        <f t="shared" si="35"/>
        <v xml:space="preserve">Trazado </v>
      </c>
      <c r="O26" s="39" t="str">
        <f t="shared" si="36"/>
        <v xml:space="preserve">EsgotoSecundário </v>
      </c>
      <c r="P26" s="39" t="str">
        <f t="shared" si="37"/>
        <v xml:space="preserve">SEC.Tubo </v>
      </c>
      <c r="Q26" s="39" t="str">
        <f t="shared" si="40"/>
        <v>Conceitos: BIM Hidrosanitária  Trazado  EsgotoSecundário  SEC.Tubo</v>
      </c>
      <c r="R26" s="48" t="str">
        <f t="shared" si="41"/>
        <v>Consultar  -</v>
      </c>
      <c r="S26" s="40" t="s">
        <v>27</v>
      </c>
      <c r="T26" s="40" t="s">
        <v>27</v>
      </c>
      <c r="U26" s="44" t="str">
        <f t="shared" si="6"/>
        <v>Hidra-key_26</v>
      </c>
    </row>
    <row r="27" spans="1:21" ht="8.25" customHeight="1" x14ac:dyDescent="0.3">
      <c r="A27" s="38">
        <v>27</v>
      </c>
      <c r="B27" s="20" t="s">
        <v>72</v>
      </c>
      <c r="C27" s="61" t="s">
        <v>120</v>
      </c>
      <c r="D27" s="62" t="s">
        <v>82</v>
      </c>
      <c r="E27" s="45" t="s">
        <v>119</v>
      </c>
      <c r="F27" s="20" t="s">
        <v>92</v>
      </c>
      <c r="G27" s="46" t="s">
        <v>3</v>
      </c>
      <c r="H27" s="47" t="s">
        <v>3</v>
      </c>
      <c r="I27" s="46" t="s">
        <v>3</v>
      </c>
      <c r="J27" s="46" t="s">
        <v>3</v>
      </c>
      <c r="K27" s="46" t="s">
        <v>3</v>
      </c>
      <c r="L27" s="39" t="str">
        <f t="shared" si="39"/>
        <v>Conceitos: BIM</v>
      </c>
      <c r="M27" s="39" t="str">
        <f t="shared" si="34"/>
        <v xml:space="preserve">Hidrosanitária </v>
      </c>
      <c r="N27" s="39" t="str">
        <f t="shared" si="35"/>
        <v xml:space="preserve">Trazado </v>
      </c>
      <c r="O27" s="39" t="str">
        <f t="shared" si="36"/>
        <v xml:space="preserve">EsgotoSecundário </v>
      </c>
      <c r="P27" s="39" t="str">
        <f t="shared" si="37"/>
        <v xml:space="preserve">SEC.Conexão </v>
      </c>
      <c r="Q27" s="39" t="str">
        <f t="shared" si="40"/>
        <v>Conceitos: BIM Hidrosanitária  Trazado  EsgotoSecundário  SEC.Conexão</v>
      </c>
      <c r="R27" s="48" t="str">
        <f t="shared" si="41"/>
        <v>Consultar  -</v>
      </c>
      <c r="S27" s="40" t="s">
        <v>27</v>
      </c>
      <c r="T27" s="40" t="s">
        <v>27</v>
      </c>
      <c r="U27" s="44" t="str">
        <f t="shared" si="6"/>
        <v>Hidra-key_27</v>
      </c>
    </row>
    <row r="28" spans="1:21" ht="8.25" customHeight="1" x14ac:dyDescent="0.3">
      <c r="A28" s="38">
        <v>28</v>
      </c>
      <c r="B28" s="20" t="s">
        <v>72</v>
      </c>
      <c r="C28" s="61" t="s">
        <v>120</v>
      </c>
      <c r="D28" s="62" t="s">
        <v>82</v>
      </c>
      <c r="E28" s="45" t="s">
        <v>119</v>
      </c>
      <c r="F28" s="20" t="s">
        <v>93</v>
      </c>
      <c r="G28" s="46" t="s">
        <v>3</v>
      </c>
      <c r="H28" s="47" t="s">
        <v>3</v>
      </c>
      <c r="I28" s="46" t="s">
        <v>3</v>
      </c>
      <c r="J28" s="46" t="s">
        <v>3</v>
      </c>
      <c r="K28" s="46" t="s">
        <v>3</v>
      </c>
      <c r="L28" s="39" t="str">
        <f t="shared" si="39"/>
        <v>Conceitos: BIM</v>
      </c>
      <c r="M28" s="39" t="str">
        <f t="shared" si="34"/>
        <v xml:space="preserve">Hidrosanitária </v>
      </c>
      <c r="N28" s="39" t="str">
        <f t="shared" si="35"/>
        <v xml:space="preserve">Trazado </v>
      </c>
      <c r="O28" s="39" t="str">
        <f t="shared" si="36"/>
        <v xml:space="preserve">EsgotoSecundário </v>
      </c>
      <c r="P28" s="39" t="str">
        <f t="shared" si="37"/>
        <v xml:space="preserve">SEC.Válvula </v>
      </c>
      <c r="Q28" s="39" t="str">
        <f t="shared" si="40"/>
        <v>Conceitos: BIM Hidrosanitária  Trazado  EsgotoSecundário  SEC.Válvula</v>
      </c>
      <c r="R28" s="48" t="str">
        <f t="shared" si="41"/>
        <v>Consultar  -</v>
      </c>
      <c r="S28" s="40" t="s">
        <v>27</v>
      </c>
      <c r="T28" s="40" t="s">
        <v>27</v>
      </c>
      <c r="U28" s="44" t="str">
        <f t="shared" si="6"/>
        <v>Hidra-key_28</v>
      </c>
    </row>
    <row r="29" spans="1:21" ht="8.25" customHeight="1" x14ac:dyDescent="0.3">
      <c r="A29" s="38">
        <v>29</v>
      </c>
      <c r="B29" s="20" t="s">
        <v>72</v>
      </c>
      <c r="C29" s="61" t="s">
        <v>120</v>
      </c>
      <c r="D29" s="62" t="s">
        <v>82</v>
      </c>
      <c r="E29" s="45" t="s">
        <v>119</v>
      </c>
      <c r="F29" s="20" t="s">
        <v>94</v>
      </c>
      <c r="G29" s="46" t="s">
        <v>3</v>
      </c>
      <c r="H29" s="47" t="s">
        <v>3</v>
      </c>
      <c r="I29" s="46" t="s">
        <v>3</v>
      </c>
      <c r="J29" s="46" t="s">
        <v>3</v>
      </c>
      <c r="K29" s="46" t="s">
        <v>3</v>
      </c>
      <c r="L29" s="39" t="str">
        <f t="shared" si="39"/>
        <v>Conceitos: BIM</v>
      </c>
      <c r="M29" s="39" t="str">
        <f t="shared" si="34"/>
        <v xml:space="preserve">Hidrosanitária </v>
      </c>
      <c r="N29" s="39" t="str">
        <f t="shared" si="35"/>
        <v xml:space="preserve">Trazado </v>
      </c>
      <c r="O29" s="39" t="str">
        <f t="shared" si="36"/>
        <v xml:space="preserve">EsgotoSecundário </v>
      </c>
      <c r="P29" s="39" t="str">
        <f t="shared" si="37"/>
        <v xml:space="preserve">SEC.Acessório </v>
      </c>
      <c r="Q29" s="39" t="str">
        <f t="shared" si="40"/>
        <v>Conceitos: BIM Hidrosanitária  Trazado  EsgotoSecundário  SEC.Acessório</v>
      </c>
      <c r="R29" s="48" t="str">
        <f t="shared" si="41"/>
        <v>Consultar  -</v>
      </c>
      <c r="S29" s="40" t="s">
        <v>27</v>
      </c>
      <c r="T29" s="40" t="s">
        <v>27</v>
      </c>
      <c r="U29" s="44" t="str">
        <f t="shared" si="6"/>
        <v>Hidra-key_29</v>
      </c>
    </row>
    <row r="30" spans="1:21" ht="8.25" customHeight="1" x14ac:dyDescent="0.3">
      <c r="A30" s="38">
        <v>30</v>
      </c>
      <c r="B30" s="20" t="s">
        <v>72</v>
      </c>
      <c r="C30" s="61" t="s">
        <v>120</v>
      </c>
      <c r="D30" s="62" t="s">
        <v>82</v>
      </c>
      <c r="E30" s="45" t="s">
        <v>119</v>
      </c>
      <c r="F30" s="20" t="s">
        <v>95</v>
      </c>
      <c r="G30" s="46" t="s">
        <v>3</v>
      </c>
      <c r="H30" s="47" t="s">
        <v>3</v>
      </c>
      <c r="I30" s="46" t="s">
        <v>3</v>
      </c>
      <c r="J30" s="46" t="s">
        <v>3</v>
      </c>
      <c r="K30" s="46" t="s">
        <v>3</v>
      </c>
      <c r="L30" s="39" t="str">
        <f>_xlfn.CONCAT("Conceitos: ", B30)</f>
        <v>Conceitos: BIM</v>
      </c>
      <c r="M30" s="39" t="str">
        <f t="shared" si="34"/>
        <v xml:space="preserve">Hidrosanitária </v>
      </c>
      <c r="N30" s="39" t="str">
        <f t="shared" si="35"/>
        <v xml:space="preserve">Trazado </v>
      </c>
      <c r="O30" s="39" t="str">
        <f t="shared" si="36"/>
        <v xml:space="preserve">EsgotoSecundário </v>
      </c>
      <c r="P30" s="39" t="str">
        <f t="shared" si="37"/>
        <v xml:space="preserve">SEC.Bomba </v>
      </c>
      <c r="Q30" s="39" t="str">
        <f>_xlfn.CONCAT(SUBSTITUTE(L30, "null", " ")," ",SUBSTITUTE(M30, "null", " ")," ",SUBSTITUTE(N30, "null", " ")," ",SUBSTITUTE(O30, "null", " ")," ", SUBSTITUTE(F30, "null", " "))</f>
        <v>Conceitos: BIM Hidrosanitária  Trazado  EsgotoSecundário  SEC.Bomba</v>
      </c>
      <c r="R30" s="39" t="str">
        <f>_xlfn.CONCAT("Consultar  ",S30)</f>
        <v>Consultar  -</v>
      </c>
      <c r="S30" s="40" t="s">
        <v>27</v>
      </c>
      <c r="T30" s="40" t="s">
        <v>27</v>
      </c>
      <c r="U30" s="44" t="str">
        <f t="shared" si="6"/>
        <v>Hidra-key_30</v>
      </c>
    </row>
    <row r="31" spans="1:21" ht="8.25" customHeight="1" x14ac:dyDescent="0.3">
      <c r="A31" s="38">
        <v>31</v>
      </c>
      <c r="B31" s="20" t="s">
        <v>72</v>
      </c>
      <c r="C31" s="61" t="s">
        <v>120</v>
      </c>
      <c r="D31" s="62" t="s">
        <v>82</v>
      </c>
      <c r="E31" s="45" t="s">
        <v>119</v>
      </c>
      <c r="F31" s="20" t="s">
        <v>96</v>
      </c>
      <c r="G31" s="46" t="s">
        <v>3</v>
      </c>
      <c r="H31" s="47" t="s">
        <v>3</v>
      </c>
      <c r="I31" s="46" t="s">
        <v>3</v>
      </c>
      <c r="J31" s="46" t="s">
        <v>3</v>
      </c>
      <c r="K31" s="46" t="s">
        <v>3</v>
      </c>
      <c r="L31" s="39" t="str">
        <f>_xlfn.CONCAT("Conceitos: ", B31)</f>
        <v>Conceitos: BIM</v>
      </c>
      <c r="M31" s="39" t="str">
        <f t="shared" si="34"/>
        <v xml:space="preserve">Hidrosanitária </v>
      </c>
      <c r="N31" s="39" t="str">
        <f t="shared" si="35"/>
        <v xml:space="preserve">Trazado </v>
      </c>
      <c r="O31" s="39" t="str">
        <f t="shared" si="36"/>
        <v xml:space="preserve">EsgotoSecundário </v>
      </c>
      <c r="P31" s="39" t="str">
        <f t="shared" si="37"/>
        <v xml:space="preserve">SEC.Armazenamento </v>
      </c>
      <c r="Q31" s="39" t="str">
        <f>_xlfn.CONCAT(SUBSTITUTE(L31, "null", " ")," ",SUBSTITUTE(M31, "null", " ")," ",SUBSTITUTE(N31, "null", " ")," ",SUBSTITUTE(O31, "null", " ")," ", SUBSTITUTE(F31, "null", " "))</f>
        <v>Conceitos: BIM Hidrosanitária  Trazado  EsgotoSecundário  SEC.Armazenamento</v>
      </c>
      <c r="R31" s="39" t="str">
        <f>_xlfn.CONCAT("Consultar  ",S31)</f>
        <v>Consultar  -</v>
      </c>
      <c r="S31" s="40" t="s">
        <v>27</v>
      </c>
      <c r="T31" s="40" t="s">
        <v>27</v>
      </c>
      <c r="U31" s="44" t="str">
        <f t="shared" si="6"/>
        <v>Hidra-key_31</v>
      </c>
    </row>
    <row r="32" spans="1:21" ht="8.25" customHeight="1" x14ac:dyDescent="0.3">
      <c r="A32" s="38">
        <v>32</v>
      </c>
      <c r="B32" s="20" t="s">
        <v>72</v>
      </c>
      <c r="C32" s="61" t="s">
        <v>120</v>
      </c>
      <c r="D32" s="62" t="s">
        <v>82</v>
      </c>
      <c r="E32" s="45" t="s">
        <v>119</v>
      </c>
      <c r="F32" s="20" t="s">
        <v>97</v>
      </c>
      <c r="G32" s="46" t="s">
        <v>3</v>
      </c>
      <c r="H32" s="47" t="s">
        <v>3</v>
      </c>
      <c r="I32" s="46" t="s">
        <v>3</v>
      </c>
      <c r="J32" s="46" t="s">
        <v>3</v>
      </c>
      <c r="K32" s="46" t="s">
        <v>3</v>
      </c>
      <c r="L32" s="39" t="str">
        <f t="shared" ref="L32:L37" si="42">_xlfn.CONCAT("Conceitos: ", B32)</f>
        <v>Conceitos: BIM</v>
      </c>
      <c r="M32" s="39" t="str">
        <f t="shared" si="34"/>
        <v xml:space="preserve">Hidrosanitária </v>
      </c>
      <c r="N32" s="39" t="str">
        <f t="shared" si="35"/>
        <v xml:space="preserve">Trazado </v>
      </c>
      <c r="O32" s="39" t="str">
        <f t="shared" si="36"/>
        <v xml:space="preserve">EsgotoSecundário </v>
      </c>
      <c r="P32" s="39" t="str">
        <f t="shared" si="37"/>
        <v xml:space="preserve">SEC.Dispositivo </v>
      </c>
      <c r="Q32" s="39" t="str">
        <f t="shared" ref="Q32:Q37" si="43">_xlfn.CONCAT(SUBSTITUTE(L32, "null", " ")," ",SUBSTITUTE(M32, "null", " ")," ",SUBSTITUTE(N32, "null", " ")," ",SUBSTITUTE(O32, "null", " ")," ", SUBSTITUTE(F32, "null", " "))</f>
        <v>Conceitos: BIM Hidrosanitária  Trazado  EsgotoSecundário  SEC.Dispositivo</v>
      </c>
      <c r="R32" s="48" t="str">
        <f t="shared" ref="R32:R37" si="44">_xlfn.CONCAT("Consultar  ",S32)</f>
        <v>Consultar  -</v>
      </c>
      <c r="S32" s="40" t="s">
        <v>27</v>
      </c>
      <c r="T32" s="40" t="s">
        <v>27</v>
      </c>
      <c r="U32" s="44" t="str">
        <f t="shared" si="6"/>
        <v>Hidra-key_32</v>
      </c>
    </row>
    <row r="33" spans="1:21" ht="8.25" customHeight="1" x14ac:dyDescent="0.3">
      <c r="A33" s="38">
        <v>33</v>
      </c>
      <c r="B33" s="20" t="s">
        <v>72</v>
      </c>
      <c r="C33" s="61" t="s">
        <v>120</v>
      </c>
      <c r="D33" s="62" t="s">
        <v>82</v>
      </c>
      <c r="E33" s="45" t="s">
        <v>119</v>
      </c>
      <c r="F33" s="20" t="s">
        <v>98</v>
      </c>
      <c r="G33" s="28" t="s">
        <v>3</v>
      </c>
      <c r="H33" s="32" t="s">
        <v>3</v>
      </c>
      <c r="I33" s="28" t="s">
        <v>3</v>
      </c>
      <c r="J33" s="28" t="s">
        <v>3</v>
      </c>
      <c r="K33" s="28" t="s">
        <v>3</v>
      </c>
      <c r="L33" s="39" t="str">
        <f t="shared" si="42"/>
        <v>Conceitos: BIM</v>
      </c>
      <c r="M33" s="39" t="str">
        <f t="shared" si="34"/>
        <v xml:space="preserve">Hidrosanitária </v>
      </c>
      <c r="N33" s="39" t="str">
        <f t="shared" si="35"/>
        <v xml:space="preserve">Trazado </v>
      </c>
      <c r="O33" s="39" t="str">
        <f t="shared" si="36"/>
        <v xml:space="preserve">EsgotoSecundário </v>
      </c>
      <c r="P33" s="39" t="str">
        <f t="shared" si="37"/>
        <v xml:space="preserve">SEC.Equipamento </v>
      </c>
      <c r="Q33" s="39" t="str">
        <f t="shared" si="43"/>
        <v>Conceitos: BIM Hidrosanitária  Trazado  EsgotoSecundário  SEC.Equipamento</v>
      </c>
      <c r="R33" s="48" t="str">
        <f t="shared" si="44"/>
        <v>Consultar  -</v>
      </c>
      <c r="S33" s="40" t="s">
        <v>27</v>
      </c>
      <c r="T33" s="40" t="s">
        <v>27</v>
      </c>
      <c r="U33" s="44" t="str">
        <f t="shared" si="6"/>
        <v>Hidra-key_33</v>
      </c>
    </row>
    <row r="34" spans="1:21" ht="8.25" customHeight="1" x14ac:dyDescent="0.3">
      <c r="A34" s="38">
        <v>34</v>
      </c>
      <c r="B34" s="20" t="s">
        <v>72</v>
      </c>
      <c r="C34" s="61" t="s">
        <v>120</v>
      </c>
      <c r="D34" s="62" t="s">
        <v>82</v>
      </c>
      <c r="E34" s="45" t="s">
        <v>117</v>
      </c>
      <c r="F34" s="20" t="s">
        <v>91</v>
      </c>
      <c r="G34" s="28" t="s">
        <v>3</v>
      </c>
      <c r="H34" s="28" t="s">
        <v>3</v>
      </c>
      <c r="I34" s="28" t="s">
        <v>3</v>
      </c>
      <c r="J34" s="28" t="s">
        <v>3</v>
      </c>
      <c r="K34" s="28" t="s">
        <v>3</v>
      </c>
      <c r="L34" s="39" t="str">
        <f t="shared" si="42"/>
        <v>Conceitos: BIM</v>
      </c>
      <c r="M34" s="39" t="str">
        <f t="shared" ref="M34:M41" si="45">_xlfn.CONCAT(C34," ")</f>
        <v xml:space="preserve">Hidrosanitária </v>
      </c>
      <c r="N34" s="39" t="str">
        <f t="shared" ref="N34:N41" si="46">_xlfn.CONCAT(D34," ")</f>
        <v xml:space="preserve">Trazado </v>
      </c>
      <c r="O34" s="39" t="str">
        <f t="shared" ref="O34:O41" si="47">_xlfn.CONCAT(E34," ")</f>
        <v xml:space="preserve">Ventilação </v>
      </c>
      <c r="P34" s="39" t="str">
        <f t="shared" ref="P34:P41" si="48">_xlfn.CONCAT(F34," ")</f>
        <v xml:space="preserve">SEC.Tubo </v>
      </c>
      <c r="Q34" s="39" t="str">
        <f t="shared" si="43"/>
        <v>Conceitos: BIM Hidrosanitária  Trazado  Ventilação  SEC.Tubo</v>
      </c>
      <c r="R34" s="39" t="str">
        <f t="shared" si="44"/>
        <v>Consultar  -</v>
      </c>
      <c r="S34" s="40" t="s">
        <v>27</v>
      </c>
      <c r="T34" s="40" t="s">
        <v>27</v>
      </c>
      <c r="U34" s="44" t="str">
        <f t="shared" ref="U34:U41" si="49">_xlfn.CONCAT("Hidra-key_",A34)</f>
        <v>Hidra-key_34</v>
      </c>
    </row>
    <row r="35" spans="1:21" ht="8.25" customHeight="1" x14ac:dyDescent="0.3">
      <c r="A35" s="38">
        <v>35</v>
      </c>
      <c r="B35" s="20" t="s">
        <v>72</v>
      </c>
      <c r="C35" s="61" t="s">
        <v>120</v>
      </c>
      <c r="D35" s="62" t="s">
        <v>82</v>
      </c>
      <c r="E35" s="45" t="s">
        <v>117</v>
      </c>
      <c r="F35" s="20" t="s">
        <v>92</v>
      </c>
      <c r="G35" s="28" t="s">
        <v>3</v>
      </c>
      <c r="H35" s="28" t="s">
        <v>3</v>
      </c>
      <c r="I35" s="28" t="s">
        <v>3</v>
      </c>
      <c r="J35" s="28" t="s">
        <v>3</v>
      </c>
      <c r="K35" s="28" t="s">
        <v>3</v>
      </c>
      <c r="L35" s="39" t="str">
        <f t="shared" si="42"/>
        <v>Conceitos: BIM</v>
      </c>
      <c r="M35" s="39" t="str">
        <f t="shared" si="45"/>
        <v xml:space="preserve">Hidrosanitária </v>
      </c>
      <c r="N35" s="39" t="str">
        <f t="shared" si="46"/>
        <v xml:space="preserve">Trazado </v>
      </c>
      <c r="O35" s="39" t="str">
        <f t="shared" si="47"/>
        <v xml:space="preserve">Ventilação </v>
      </c>
      <c r="P35" s="39" t="str">
        <f t="shared" si="48"/>
        <v xml:space="preserve">SEC.Conexão </v>
      </c>
      <c r="Q35" s="39" t="str">
        <f t="shared" si="43"/>
        <v>Conceitos: BIM Hidrosanitária  Trazado  Ventilação  SEC.Conexão</v>
      </c>
      <c r="R35" s="39" t="str">
        <f t="shared" si="44"/>
        <v>Consultar  -</v>
      </c>
      <c r="S35" s="40" t="s">
        <v>27</v>
      </c>
      <c r="T35" s="40" t="s">
        <v>27</v>
      </c>
      <c r="U35" s="44" t="str">
        <f t="shared" si="49"/>
        <v>Hidra-key_35</v>
      </c>
    </row>
    <row r="36" spans="1:21" ht="8.25" customHeight="1" x14ac:dyDescent="0.3">
      <c r="A36" s="38">
        <v>36</v>
      </c>
      <c r="B36" s="20" t="s">
        <v>72</v>
      </c>
      <c r="C36" s="61" t="s">
        <v>120</v>
      </c>
      <c r="D36" s="62" t="s">
        <v>82</v>
      </c>
      <c r="E36" s="45" t="s">
        <v>117</v>
      </c>
      <c r="F36" s="20" t="s">
        <v>93</v>
      </c>
      <c r="G36" s="28" t="s">
        <v>3</v>
      </c>
      <c r="H36" s="28" t="s">
        <v>3</v>
      </c>
      <c r="I36" s="28" t="s">
        <v>3</v>
      </c>
      <c r="J36" s="28" t="s">
        <v>3</v>
      </c>
      <c r="K36" s="28" t="s">
        <v>3</v>
      </c>
      <c r="L36" s="39" t="str">
        <f t="shared" si="42"/>
        <v>Conceitos: BIM</v>
      </c>
      <c r="M36" s="39" t="str">
        <f t="shared" si="45"/>
        <v xml:space="preserve">Hidrosanitária </v>
      </c>
      <c r="N36" s="39" t="str">
        <f t="shared" si="46"/>
        <v xml:space="preserve">Trazado </v>
      </c>
      <c r="O36" s="39" t="str">
        <f t="shared" si="47"/>
        <v xml:space="preserve">Ventilação </v>
      </c>
      <c r="P36" s="39" t="str">
        <f t="shared" si="48"/>
        <v xml:space="preserve">SEC.Válvula </v>
      </c>
      <c r="Q36" s="39" t="str">
        <f t="shared" si="43"/>
        <v>Conceitos: BIM Hidrosanitária  Trazado  Ventilação  SEC.Válvula</v>
      </c>
      <c r="R36" s="39" t="str">
        <f t="shared" si="44"/>
        <v>Consultar  -</v>
      </c>
      <c r="S36" s="40" t="s">
        <v>27</v>
      </c>
      <c r="T36" s="40" t="s">
        <v>27</v>
      </c>
      <c r="U36" s="44" t="str">
        <f t="shared" si="49"/>
        <v>Hidra-key_36</v>
      </c>
    </row>
    <row r="37" spans="1:21" ht="8.25" customHeight="1" x14ac:dyDescent="0.3">
      <c r="A37" s="38">
        <v>37</v>
      </c>
      <c r="B37" s="20" t="s">
        <v>72</v>
      </c>
      <c r="C37" s="61" t="s">
        <v>120</v>
      </c>
      <c r="D37" s="62" t="s">
        <v>82</v>
      </c>
      <c r="E37" s="45" t="s">
        <v>117</v>
      </c>
      <c r="F37" s="20" t="s">
        <v>94</v>
      </c>
      <c r="G37" s="28" t="s">
        <v>3</v>
      </c>
      <c r="H37" s="28" t="s">
        <v>3</v>
      </c>
      <c r="I37" s="28" t="s">
        <v>3</v>
      </c>
      <c r="J37" s="28" t="s">
        <v>3</v>
      </c>
      <c r="K37" s="28" t="s">
        <v>3</v>
      </c>
      <c r="L37" s="39" t="str">
        <f t="shared" si="42"/>
        <v>Conceitos: BIM</v>
      </c>
      <c r="M37" s="39" t="str">
        <f t="shared" si="45"/>
        <v xml:space="preserve">Hidrosanitária </v>
      </c>
      <c r="N37" s="39" t="str">
        <f t="shared" si="46"/>
        <v xml:space="preserve">Trazado </v>
      </c>
      <c r="O37" s="39" t="str">
        <f t="shared" si="47"/>
        <v xml:space="preserve">Ventilação </v>
      </c>
      <c r="P37" s="39" t="str">
        <f t="shared" si="48"/>
        <v xml:space="preserve">SEC.Acessório </v>
      </c>
      <c r="Q37" s="39" t="str">
        <f t="shared" si="43"/>
        <v>Conceitos: BIM Hidrosanitária  Trazado  Ventilação  SEC.Acessório</v>
      </c>
      <c r="R37" s="39" t="str">
        <f t="shared" si="44"/>
        <v>Consultar  -</v>
      </c>
      <c r="S37" s="40" t="s">
        <v>27</v>
      </c>
      <c r="T37" s="40" t="s">
        <v>27</v>
      </c>
      <c r="U37" s="44" t="str">
        <f t="shared" si="49"/>
        <v>Hidra-key_37</v>
      </c>
    </row>
    <row r="38" spans="1:21" ht="8.25" customHeight="1" x14ac:dyDescent="0.3">
      <c r="A38" s="38">
        <v>38</v>
      </c>
      <c r="B38" s="20" t="s">
        <v>72</v>
      </c>
      <c r="C38" s="61" t="s">
        <v>120</v>
      </c>
      <c r="D38" s="62" t="s">
        <v>82</v>
      </c>
      <c r="E38" s="45" t="s">
        <v>117</v>
      </c>
      <c r="F38" s="20" t="s">
        <v>95</v>
      </c>
      <c r="G38" s="28" t="s">
        <v>3</v>
      </c>
      <c r="H38" s="28" t="s">
        <v>3</v>
      </c>
      <c r="I38" s="28" t="s">
        <v>3</v>
      </c>
      <c r="J38" s="28" t="s">
        <v>3</v>
      </c>
      <c r="K38" s="28" t="s">
        <v>3</v>
      </c>
      <c r="L38" s="39" t="str">
        <f>_xlfn.CONCAT("Conceitos: ", B38)</f>
        <v>Conceitos: BIM</v>
      </c>
      <c r="M38" s="39" t="str">
        <f t="shared" si="45"/>
        <v xml:space="preserve">Hidrosanitária </v>
      </c>
      <c r="N38" s="39" t="str">
        <f t="shared" si="46"/>
        <v xml:space="preserve">Trazado </v>
      </c>
      <c r="O38" s="39" t="str">
        <f t="shared" si="47"/>
        <v xml:space="preserve">Ventilação </v>
      </c>
      <c r="P38" s="39" t="str">
        <f t="shared" si="48"/>
        <v xml:space="preserve">SEC.Bomba </v>
      </c>
      <c r="Q38" s="39" t="str">
        <f>_xlfn.CONCAT(SUBSTITUTE(L38, "null", " ")," ",SUBSTITUTE(M38, "null", " ")," ",SUBSTITUTE(N38, "null", " ")," ",SUBSTITUTE(O38, "null", " ")," ", SUBSTITUTE(F38, "null", " "))</f>
        <v>Conceitos: BIM Hidrosanitária  Trazado  Ventilação  SEC.Bomba</v>
      </c>
      <c r="R38" s="39" t="str">
        <f>_xlfn.CONCAT("Consultar  ",S38)</f>
        <v>Consultar  -</v>
      </c>
      <c r="S38" s="40" t="s">
        <v>27</v>
      </c>
      <c r="T38" s="40" t="s">
        <v>27</v>
      </c>
      <c r="U38" s="44" t="str">
        <f t="shared" si="49"/>
        <v>Hidra-key_38</v>
      </c>
    </row>
    <row r="39" spans="1:21" ht="8.25" customHeight="1" x14ac:dyDescent="0.3">
      <c r="A39" s="38">
        <v>39</v>
      </c>
      <c r="B39" s="20" t="s">
        <v>72</v>
      </c>
      <c r="C39" s="61" t="s">
        <v>120</v>
      </c>
      <c r="D39" s="62" t="s">
        <v>82</v>
      </c>
      <c r="E39" s="45" t="s">
        <v>117</v>
      </c>
      <c r="F39" s="20" t="s">
        <v>96</v>
      </c>
      <c r="G39" s="28" t="s">
        <v>3</v>
      </c>
      <c r="H39" s="28" t="s">
        <v>3</v>
      </c>
      <c r="I39" s="28" t="s">
        <v>3</v>
      </c>
      <c r="J39" s="28" t="s">
        <v>3</v>
      </c>
      <c r="K39" s="28" t="s">
        <v>3</v>
      </c>
      <c r="L39" s="39" t="str">
        <f>_xlfn.CONCAT("Conceitos: ", B39)</f>
        <v>Conceitos: BIM</v>
      </c>
      <c r="M39" s="39" t="str">
        <f t="shared" si="45"/>
        <v xml:space="preserve">Hidrosanitária </v>
      </c>
      <c r="N39" s="39" t="str">
        <f t="shared" si="46"/>
        <v xml:space="preserve">Trazado </v>
      </c>
      <c r="O39" s="39" t="str">
        <f t="shared" si="47"/>
        <v xml:space="preserve">Ventilação </v>
      </c>
      <c r="P39" s="39" t="str">
        <f t="shared" si="48"/>
        <v xml:space="preserve">SEC.Armazenamento </v>
      </c>
      <c r="Q39" s="39" t="str">
        <f>_xlfn.CONCAT(SUBSTITUTE(L39, "null", " ")," ",SUBSTITUTE(M39, "null", " ")," ",SUBSTITUTE(N39, "null", " ")," ",SUBSTITUTE(O39, "null", " ")," ", SUBSTITUTE(F39, "null", " "))</f>
        <v>Conceitos: BIM Hidrosanitária  Trazado  Ventilação  SEC.Armazenamento</v>
      </c>
      <c r="R39" s="39" t="str">
        <f>_xlfn.CONCAT("Consultar  ",S39)</f>
        <v>Consultar  -</v>
      </c>
      <c r="S39" s="40" t="s">
        <v>27</v>
      </c>
      <c r="T39" s="40" t="s">
        <v>27</v>
      </c>
      <c r="U39" s="44" t="str">
        <f t="shared" si="49"/>
        <v>Hidra-key_39</v>
      </c>
    </row>
    <row r="40" spans="1:21" ht="8.25" customHeight="1" x14ac:dyDescent="0.3">
      <c r="A40" s="38">
        <v>40</v>
      </c>
      <c r="B40" s="20" t="s">
        <v>72</v>
      </c>
      <c r="C40" s="61" t="s">
        <v>120</v>
      </c>
      <c r="D40" s="62" t="s">
        <v>82</v>
      </c>
      <c r="E40" s="45" t="s">
        <v>117</v>
      </c>
      <c r="F40" s="20" t="s">
        <v>97</v>
      </c>
      <c r="G40" s="28" t="s">
        <v>3</v>
      </c>
      <c r="H40" s="28" t="s">
        <v>3</v>
      </c>
      <c r="I40" s="28" t="s">
        <v>3</v>
      </c>
      <c r="J40" s="28" t="s">
        <v>3</v>
      </c>
      <c r="K40" s="28" t="s">
        <v>3</v>
      </c>
      <c r="L40" s="39" t="str">
        <f t="shared" ref="L40:L41" si="50">_xlfn.CONCAT("Conceitos: ", B40)</f>
        <v>Conceitos: BIM</v>
      </c>
      <c r="M40" s="39" t="str">
        <f t="shared" si="45"/>
        <v xml:space="preserve">Hidrosanitária </v>
      </c>
      <c r="N40" s="39" t="str">
        <f t="shared" si="46"/>
        <v xml:space="preserve">Trazado </v>
      </c>
      <c r="O40" s="39" t="str">
        <f t="shared" si="47"/>
        <v xml:space="preserve">Ventilação </v>
      </c>
      <c r="P40" s="39" t="str">
        <f t="shared" si="48"/>
        <v xml:space="preserve">SEC.Dispositivo </v>
      </c>
      <c r="Q40" s="39" t="str">
        <f t="shared" ref="Q40:Q41" si="51">_xlfn.CONCAT(SUBSTITUTE(L40, "null", " ")," ",SUBSTITUTE(M40, "null", " ")," ",SUBSTITUTE(N40, "null", " ")," ",SUBSTITUTE(O40, "null", " ")," ", SUBSTITUTE(F40, "null", " "))</f>
        <v>Conceitos: BIM Hidrosanitária  Trazado  Ventilação  SEC.Dispositivo</v>
      </c>
      <c r="R40" s="39" t="str">
        <f t="shared" ref="R40:R41" si="52">_xlfn.CONCAT("Consultar  ",S40)</f>
        <v>Consultar  -</v>
      </c>
      <c r="S40" s="40" t="s">
        <v>27</v>
      </c>
      <c r="T40" s="40" t="s">
        <v>27</v>
      </c>
      <c r="U40" s="44" t="str">
        <f t="shared" si="49"/>
        <v>Hidra-key_40</v>
      </c>
    </row>
    <row r="41" spans="1:21" ht="8.25" customHeight="1" x14ac:dyDescent="0.3">
      <c r="A41" s="38">
        <v>41</v>
      </c>
      <c r="B41" s="63" t="s">
        <v>72</v>
      </c>
      <c r="C41" s="61" t="s">
        <v>120</v>
      </c>
      <c r="D41" s="64" t="s">
        <v>82</v>
      </c>
      <c r="E41" s="69" t="s">
        <v>117</v>
      </c>
      <c r="F41" s="63" t="s">
        <v>98</v>
      </c>
      <c r="G41" s="32" t="s">
        <v>3</v>
      </c>
      <c r="H41" s="32" t="s">
        <v>3</v>
      </c>
      <c r="I41" s="32" t="s">
        <v>3</v>
      </c>
      <c r="J41" s="32" t="s">
        <v>3</v>
      </c>
      <c r="K41" s="32" t="s">
        <v>3</v>
      </c>
      <c r="L41" s="65" t="str">
        <f t="shared" si="50"/>
        <v>Conceitos: BIM</v>
      </c>
      <c r="M41" s="65" t="str">
        <f t="shared" si="45"/>
        <v xml:space="preserve">Hidrosanitária </v>
      </c>
      <c r="N41" s="65" t="str">
        <f t="shared" si="46"/>
        <v xml:space="preserve">Trazado </v>
      </c>
      <c r="O41" s="65" t="str">
        <f t="shared" si="47"/>
        <v xml:space="preserve">Ventilação </v>
      </c>
      <c r="P41" s="65" t="str">
        <f t="shared" si="48"/>
        <v xml:space="preserve">SEC.Equipamento </v>
      </c>
      <c r="Q41" s="65" t="str">
        <f t="shared" si="51"/>
        <v>Conceitos: BIM Hidrosanitária  Trazado  Ventilação  SEC.Equipamento</v>
      </c>
      <c r="R41" s="65" t="str">
        <f t="shared" si="52"/>
        <v>Consultar  -</v>
      </c>
      <c r="S41" s="66" t="s">
        <v>27</v>
      </c>
      <c r="T41" s="66" t="s">
        <v>27</v>
      </c>
      <c r="U41" s="67" t="str">
        <f t="shared" si="49"/>
        <v>Hidra-key_41</v>
      </c>
    </row>
  </sheetData>
  <phoneticPr fontId="1" type="noConversion"/>
  <conditionalFormatting sqref="F1">
    <cfRule type="duplicateValues" dxfId="20" priority="39"/>
    <cfRule type="duplicateValues" dxfId="19" priority="40"/>
  </conditionalFormatting>
  <conditionalFormatting sqref="F42:F1048576 F1">
    <cfRule type="duplicateValues" dxfId="18" priority="17"/>
    <cfRule type="duplicateValues" dxfId="17" priority="30"/>
    <cfRule type="duplicateValues" dxfId="16" priority="31"/>
    <cfRule type="duplicateValues" dxfId="15" priority="32"/>
    <cfRule type="duplicateValues" dxfId="14" priority="33"/>
    <cfRule type="duplicateValues" dxfId="13" priority="34"/>
    <cfRule type="duplicateValues" dxfId="12" priority="36"/>
    <cfRule type="duplicateValues" dxfId="11" priority="37"/>
    <cfRule type="duplicateValues" dxfId="10" priority="38"/>
  </conditionalFormatting>
  <conditionalFormatting sqref="G1:K1048576">
    <cfRule type="cellIs" dxfId="9" priority="29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2:P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9"/>
  <sheetViews>
    <sheetView topLeftCell="Q1" zoomScale="190" zoomScaleNormal="190" workbookViewId="0">
      <pane ySplit="1" topLeftCell="A2" activePane="bottomLeft" state="frozen"/>
      <selection activeCell="B22" sqref="B22"/>
      <selection pane="bottomLeft" activeCell="P5" sqref="P5"/>
    </sheetView>
  </sheetViews>
  <sheetFormatPr defaultColWidth="11.109375" defaultRowHeight="9" customHeight="1" x14ac:dyDescent="0.3"/>
  <cols>
    <col min="1" max="1" width="2.88671875" style="21" customWidth="1"/>
    <col min="2" max="2" width="8" style="22" customWidth="1"/>
    <col min="3" max="3" width="7.21875" style="22" customWidth="1"/>
    <col min="4" max="4" width="7.21875" style="21" customWidth="1"/>
    <col min="5" max="5" width="8.5546875" style="22" customWidth="1"/>
    <col min="6" max="6" width="8.21875" style="22" customWidth="1"/>
    <col min="7" max="7" width="5.77734375" style="21" customWidth="1"/>
    <col min="8" max="8" width="6.77734375" style="21" customWidth="1"/>
    <col min="9" max="9" width="5.88671875" style="21" customWidth="1"/>
    <col min="10" max="10" width="6.21875" style="21" customWidth="1"/>
    <col min="11" max="11" width="6.109375" style="21" customWidth="1"/>
    <col min="12" max="12" width="5.77734375" style="21" customWidth="1"/>
    <col min="13" max="13" width="5.88671875" style="21" customWidth="1"/>
    <col min="14" max="14" width="5.6640625" style="21" customWidth="1"/>
    <col min="15" max="15" width="6.77734375" style="21" customWidth="1"/>
    <col min="16" max="16" width="7.5546875" style="21" customWidth="1"/>
    <col min="17" max="17" width="5.6640625" style="21" bestFit="1" customWidth="1"/>
    <col min="18" max="18" width="36.33203125" style="22" customWidth="1"/>
    <col min="19" max="19" width="10.33203125" style="22" customWidth="1"/>
    <col min="20" max="20" width="6.5546875" style="22" customWidth="1"/>
    <col min="21" max="21" width="28.77734375" style="22" customWidth="1"/>
    <col min="22" max="22" width="9.109375" style="22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50" t="s">
        <v>40</v>
      </c>
      <c r="C1" s="50" t="s">
        <v>41</v>
      </c>
      <c r="D1" s="50" t="s">
        <v>42</v>
      </c>
      <c r="E1" s="50" t="s">
        <v>43</v>
      </c>
      <c r="F1" s="50" t="s">
        <v>44</v>
      </c>
      <c r="G1" s="50" t="s">
        <v>45</v>
      </c>
      <c r="H1" s="50" t="s">
        <v>46</v>
      </c>
      <c r="I1" s="50" t="s">
        <v>47</v>
      </c>
      <c r="J1" s="50" t="s">
        <v>48</v>
      </c>
      <c r="K1" s="50" t="s">
        <v>49</v>
      </c>
      <c r="L1" s="50" t="s">
        <v>50</v>
      </c>
      <c r="M1" s="50" t="s">
        <v>51</v>
      </c>
      <c r="N1" s="50" t="s">
        <v>52</v>
      </c>
      <c r="O1" s="50" t="s">
        <v>53</v>
      </c>
      <c r="P1" s="50" t="s">
        <v>54</v>
      </c>
      <c r="Q1" s="50" t="s">
        <v>55</v>
      </c>
      <c r="R1" s="50" t="s">
        <v>60</v>
      </c>
      <c r="S1" s="50" t="s">
        <v>59</v>
      </c>
      <c r="T1" s="50" t="s">
        <v>56</v>
      </c>
      <c r="U1" s="50" t="s">
        <v>58</v>
      </c>
      <c r="V1" s="51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de.hidrosanit</v>
      </c>
      <c r="D2" s="41" t="s">
        <v>0</v>
      </c>
      <c r="E2" s="6" t="s">
        <v>26</v>
      </c>
      <c r="F2" s="6" t="s">
        <v>121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9" t="s">
        <v>120</v>
      </c>
      <c r="Q2" s="59" t="s">
        <v>82</v>
      </c>
      <c r="R2" s="8" t="str">
        <f t="shared" ref="R2:R8" si="1">_xlfn.CONCAT("Propriedade: ",  F2, "    Domínio: ", P2, "     Range: ", Q2)</f>
        <v>Propriedade: de.hidrosanit    Domínio: Hidrosanitária     Range: Trazado</v>
      </c>
      <c r="S2" s="8" t="str">
        <f t="shared" ref="S2:S8" si="2">_xlfn.CONCAT("Valor:  ", C2)</f>
        <v>Valor:  de.hidrosanit</v>
      </c>
      <c r="T2" s="9" t="s">
        <v>3</v>
      </c>
      <c r="U2" s="10" t="str">
        <f t="shared" ref="U2:U6" si="3">_xlfn.CONCAT("Refere-se a propriedade  ",F2, "  &gt;  ",C2)</f>
        <v>Refere-se a propriedade  de.hidrosanit  &gt;  de.hidrosanit</v>
      </c>
      <c r="V2" s="11" t="str">
        <f t="shared" ref="V2:V6" si="4">C2</f>
        <v>de.hidrosanit</v>
      </c>
    </row>
    <row r="3" spans="1:22" ht="8.4" customHeight="1" x14ac:dyDescent="0.3">
      <c r="A3" s="3">
        <v>3</v>
      </c>
      <c r="B3" s="13" t="str">
        <f>E3</f>
        <v>de.hidrosanit</v>
      </c>
      <c r="C3" s="13" t="str">
        <f t="shared" si="0"/>
        <v>tubulação</v>
      </c>
      <c r="D3" s="42" t="s">
        <v>0</v>
      </c>
      <c r="E3" s="14" t="str">
        <f>F2</f>
        <v>de.hidrosanit</v>
      </c>
      <c r="F3" s="15" t="s">
        <v>73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60" t="str">
        <f t="shared" ref="P3:P15" si="5">P2</f>
        <v>Hidrosanitária</v>
      </c>
      <c r="Q3" s="60" t="str">
        <f t="shared" ref="Q3:Q15" si="6">Q2</f>
        <v>Trazado</v>
      </c>
      <c r="R3" s="8" t="str">
        <f t="shared" si="1"/>
        <v>Propriedade: tubulação    Domínio: Hidrosanitária     Range: Trazado</v>
      </c>
      <c r="S3" s="8" t="str">
        <f t="shared" si="2"/>
        <v>Valor:  tubulação</v>
      </c>
      <c r="T3" s="9" t="s">
        <v>3</v>
      </c>
      <c r="U3" s="10" t="str">
        <f t="shared" si="3"/>
        <v>Refere-se a propriedade  tubulação  &gt;  tubulação</v>
      </c>
      <c r="V3" s="11" t="str">
        <f t="shared" si="4"/>
        <v>tubulação</v>
      </c>
    </row>
    <row r="4" spans="1:22" ht="8.4" customHeight="1" x14ac:dyDescent="0.3">
      <c r="A4" s="3">
        <v>4</v>
      </c>
      <c r="B4" s="17" t="str">
        <f t="shared" ref="B4" si="7">E4</f>
        <v>tubulação</v>
      </c>
      <c r="C4" s="1" t="str">
        <f t="shared" ref="C4" si="8">MID(F4,FIND(".",F4,1)+1,100)</f>
        <v>identidade</v>
      </c>
      <c r="D4" s="43" t="s">
        <v>0</v>
      </c>
      <c r="E4" s="2" t="str">
        <f>F3</f>
        <v>tubulação</v>
      </c>
      <c r="F4" s="18" t="s">
        <v>66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67</v>
      </c>
      <c r="M4" s="19" t="s">
        <v>3</v>
      </c>
      <c r="N4" s="19" t="s">
        <v>3</v>
      </c>
      <c r="O4" s="19" t="s">
        <v>3</v>
      </c>
      <c r="P4" s="60" t="str">
        <f t="shared" si="5"/>
        <v>Hidrosanitária</v>
      </c>
      <c r="Q4" s="60" t="str">
        <f t="shared" si="6"/>
        <v>Trazado</v>
      </c>
      <c r="R4" s="8" t="str">
        <f>_xlfn.CONCAT("Propriedade: ",  F4, "    Domínio: ", P4, "     Range: ", Q4)</f>
        <v>Propriedade: tem.identidade    Domínio: Hidrosanitária     Range: Trazado</v>
      </c>
      <c r="S4" s="8" t="str">
        <f t="shared" si="2"/>
        <v>Valor:  identidade</v>
      </c>
      <c r="T4" s="9" t="s">
        <v>3</v>
      </c>
      <c r="U4" s="10" t="str">
        <f t="shared" si="3"/>
        <v>Refere-se a propriedade  tem.identidade  &gt;  identidade</v>
      </c>
      <c r="V4" s="11" t="str">
        <f t="shared" si="4"/>
        <v>identidade</v>
      </c>
    </row>
    <row r="5" spans="1:22" ht="8.4" customHeight="1" x14ac:dyDescent="0.3">
      <c r="A5" s="3">
        <v>5</v>
      </c>
      <c r="B5" s="17" t="str">
        <f t="shared" ref="B5:B11" si="9">E5</f>
        <v>tubulação</v>
      </c>
      <c r="C5" s="1" t="str">
        <f t="shared" ref="C5:C6" si="10">MID(F5,FIND(".",F5,1)+1,100)</f>
        <v>objeto</v>
      </c>
      <c r="D5" s="43" t="s">
        <v>0</v>
      </c>
      <c r="E5" s="2" t="str">
        <f>E4</f>
        <v>tubulação</v>
      </c>
      <c r="F5" s="52" t="s">
        <v>81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60" t="str">
        <f t="shared" si="5"/>
        <v>Hidrosanitária</v>
      </c>
      <c r="Q5" s="60" t="str">
        <f t="shared" si="6"/>
        <v>Trazado</v>
      </c>
      <c r="R5" s="8" t="str">
        <f t="shared" ref="R5" si="11">_xlfn.CONCAT("Propriedade: ",  F5, "    Domínio: ", P5, "     Range: ", Q5)</f>
        <v>Propriedade: é.objeto    Domínio: Hidrosanitária     Range: Trazado</v>
      </c>
      <c r="S5" s="8" t="str">
        <f t="shared" si="2"/>
        <v>Valor:  objeto</v>
      </c>
      <c r="T5" s="9" t="s">
        <v>3</v>
      </c>
      <c r="U5" s="10" t="str">
        <f>_xlfn.CONCAT("Refere-se a propriedade  ",F5, "  &gt;  ",C5)</f>
        <v>Refere-se a propriedade  é.objeto  &gt;  objeto</v>
      </c>
      <c r="V5" s="11" t="str">
        <f>C5</f>
        <v>objeto</v>
      </c>
    </row>
    <row r="6" spans="1:22" ht="8.4" customHeight="1" x14ac:dyDescent="0.3">
      <c r="A6" s="3">
        <v>6</v>
      </c>
      <c r="B6" s="17" t="str">
        <f t="shared" si="9"/>
        <v>tubulação</v>
      </c>
      <c r="C6" s="1" t="str">
        <f t="shared" si="10"/>
        <v>tema</v>
      </c>
      <c r="D6" s="43" t="s">
        <v>0</v>
      </c>
      <c r="E6" s="2" t="str">
        <f t="shared" ref="E6:E11" si="12">E5</f>
        <v>tubulação</v>
      </c>
      <c r="F6" s="18" t="s">
        <v>80</v>
      </c>
      <c r="G6" s="19" t="s">
        <v>3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60" t="str">
        <f t="shared" si="5"/>
        <v>Hidrosanitária</v>
      </c>
      <c r="Q6" s="60" t="str">
        <f t="shared" si="6"/>
        <v>Trazado</v>
      </c>
      <c r="R6" s="8" t="str">
        <f t="shared" si="1"/>
        <v>Propriedade: é.tema    Domínio: Hidrosanitária     Range: Trazado</v>
      </c>
      <c r="S6" s="8" t="str">
        <f t="shared" si="2"/>
        <v>Valor:  tema</v>
      </c>
      <c r="T6" s="9" t="s">
        <v>3</v>
      </c>
      <c r="U6" s="10" t="str">
        <f t="shared" si="3"/>
        <v>Refere-se a propriedade  é.tema  &gt;  tema</v>
      </c>
      <c r="V6" s="11" t="str">
        <f t="shared" si="4"/>
        <v>tema</v>
      </c>
    </row>
    <row r="7" spans="1:22" ht="8.4" customHeight="1" x14ac:dyDescent="0.3">
      <c r="A7" s="3">
        <v>7</v>
      </c>
      <c r="B7" s="17" t="str">
        <f t="shared" si="9"/>
        <v>tubulação</v>
      </c>
      <c r="C7" s="1" t="str">
        <f t="shared" ref="C7:C8" si="13">MID(F7,FIND(".",F7,1)+1,100)</f>
        <v>diámetro</v>
      </c>
      <c r="D7" s="43" t="s">
        <v>0</v>
      </c>
      <c r="E7" s="2" t="str">
        <f t="shared" si="12"/>
        <v>tubulação</v>
      </c>
      <c r="F7" s="18" t="s">
        <v>74</v>
      </c>
      <c r="G7" s="19" t="s">
        <v>3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60" t="str">
        <f t="shared" si="5"/>
        <v>Hidrosanitária</v>
      </c>
      <c r="Q7" s="60" t="str">
        <f t="shared" si="6"/>
        <v>Trazado</v>
      </c>
      <c r="R7" s="8" t="str">
        <f t="shared" si="1"/>
        <v>Propriedade: tem.diámetro    Domínio: Hidrosanitária     Range: Trazado</v>
      </c>
      <c r="S7" s="8" t="str">
        <f t="shared" si="2"/>
        <v>Valor:  diámetro</v>
      </c>
      <c r="T7" s="9" t="s">
        <v>3</v>
      </c>
      <c r="U7" s="10" t="str">
        <f>_xlfn.CONCAT("Refere-se a propriedade  ",F7, "  &gt;  ",C7)</f>
        <v>Refere-se a propriedade  tem.diámetro  &gt;  diámetro</v>
      </c>
      <c r="V7" s="11" t="str">
        <f>C7</f>
        <v>diámetro</v>
      </c>
    </row>
    <row r="8" spans="1:22" ht="8.4" customHeight="1" x14ac:dyDescent="0.3">
      <c r="A8" s="3">
        <v>8</v>
      </c>
      <c r="B8" s="17" t="str">
        <f t="shared" si="9"/>
        <v>tubulação</v>
      </c>
      <c r="C8" s="1" t="str">
        <f t="shared" si="13"/>
        <v>material</v>
      </c>
      <c r="D8" s="43" t="s">
        <v>0</v>
      </c>
      <c r="E8" s="2" t="str">
        <f t="shared" si="12"/>
        <v>tubulação</v>
      </c>
      <c r="F8" s="18" t="s">
        <v>75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60" t="str">
        <f t="shared" si="5"/>
        <v>Hidrosanitária</v>
      </c>
      <c r="Q8" s="60" t="str">
        <f t="shared" si="6"/>
        <v>Trazado</v>
      </c>
      <c r="R8" s="8" t="str">
        <f t="shared" si="1"/>
        <v>Propriedade: tem.material    Domínio: Hidrosanitária     Range: Trazado</v>
      </c>
      <c r="S8" s="8" t="str">
        <f t="shared" si="2"/>
        <v>Valor:  material</v>
      </c>
      <c r="T8" s="9" t="s">
        <v>3</v>
      </c>
      <c r="U8" s="10" t="str">
        <f>_xlfn.CONCAT("Refere-se a propriedade  ",F8, "  &gt;  ",C8)</f>
        <v>Refere-se a propriedade  tem.material  &gt;  material</v>
      </c>
      <c r="V8" s="11" t="str">
        <f>C8</f>
        <v>material</v>
      </c>
    </row>
    <row r="9" spans="1:22" ht="8.4" customHeight="1" x14ac:dyDescent="0.3">
      <c r="A9" s="3">
        <v>9</v>
      </c>
      <c r="B9" s="17" t="str">
        <f t="shared" si="9"/>
        <v>tubulação</v>
      </c>
      <c r="C9" s="1" t="str">
        <f t="shared" ref="C9" si="14">MID(F9,FIND(".",F9,1)+1,100)</f>
        <v>isolamento</v>
      </c>
      <c r="D9" s="43" t="s">
        <v>0</v>
      </c>
      <c r="E9" s="2" t="str">
        <f t="shared" si="12"/>
        <v>tubulação</v>
      </c>
      <c r="F9" s="52" t="s">
        <v>76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60" t="str">
        <f t="shared" si="5"/>
        <v>Hidrosanitária</v>
      </c>
      <c r="Q9" s="60" t="str">
        <f t="shared" si="6"/>
        <v>Trazado</v>
      </c>
      <c r="R9" s="8" t="str">
        <f t="shared" ref="R9:R15" si="15">_xlfn.CONCAT("Propriedade: ",  F9, "    Domínio: ", P9, "     Range: ", Q9)</f>
        <v>Propriedade: tem.isolamento    Domínio: Hidrosanitária     Range: Trazado</v>
      </c>
      <c r="S9" s="8" t="str">
        <f t="shared" ref="S9:S15" si="16">_xlfn.CONCAT("Valor:  ", C9)</f>
        <v>Valor:  isolamento</v>
      </c>
      <c r="T9" s="9" t="s">
        <v>3</v>
      </c>
      <c r="U9" s="10" t="str">
        <f t="shared" ref="U9:U15" si="17">_xlfn.CONCAT("Refere-se a propriedade  ",F9, "  &gt;  ",C9)</f>
        <v>Refere-se a propriedade  tem.isolamento  &gt;  isolamento</v>
      </c>
      <c r="V9" s="11" t="str">
        <f t="shared" ref="V9:V15" si="18">C9</f>
        <v>isolamento</v>
      </c>
    </row>
    <row r="10" spans="1:22" ht="8.4" customHeight="1" x14ac:dyDescent="0.3">
      <c r="A10" s="3">
        <v>10</v>
      </c>
      <c r="B10" s="17" t="str">
        <f t="shared" si="9"/>
        <v>tubulação</v>
      </c>
      <c r="C10" s="1" t="str">
        <f t="shared" ref="C10" si="19">MID(F10,FIND(".",F10,1)+1,100)</f>
        <v>identificador</v>
      </c>
      <c r="D10" s="43" t="s">
        <v>0</v>
      </c>
      <c r="E10" s="2" t="str">
        <f t="shared" si="12"/>
        <v>tubulação</v>
      </c>
      <c r="F10" s="18" t="s">
        <v>71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60" t="str">
        <f t="shared" si="5"/>
        <v>Hidrosanitária</v>
      </c>
      <c r="Q10" s="60" t="str">
        <f t="shared" si="6"/>
        <v>Trazado</v>
      </c>
      <c r="R10" s="8" t="str">
        <f t="shared" ref="R10" si="20">_xlfn.CONCAT("Propriedade: ",  F10, "    Domínio: ", P10, "     Range: ", Q10)</f>
        <v>Propriedade: tem.identificador    Domínio: Hidrosanitária     Range: Trazado</v>
      </c>
      <c r="S10" s="8" t="str">
        <f t="shared" ref="S10" si="21">_xlfn.CONCAT("Valor:  ", C10)</f>
        <v>Valor:  identificador</v>
      </c>
      <c r="T10" s="9" t="s">
        <v>3</v>
      </c>
      <c r="U10" s="10" t="str">
        <f t="shared" ref="U10" si="22">_xlfn.CONCAT("Refere-se a propriedade  ",F10, "  &gt;  ",C10)</f>
        <v>Refere-se a propriedade  tem.identificador  &gt;  identificador</v>
      </c>
      <c r="V10" s="11" t="str">
        <f t="shared" ref="V10" si="23">C10</f>
        <v>identificador</v>
      </c>
    </row>
    <row r="11" spans="1:22" ht="8.4" customHeight="1" x14ac:dyDescent="0.3">
      <c r="A11" s="3">
        <v>11</v>
      </c>
      <c r="B11" s="17" t="str">
        <f t="shared" si="9"/>
        <v>tubulação</v>
      </c>
      <c r="C11" s="1" t="str">
        <f t="shared" ref="C11" si="24">MID(F11,FIND(".",F11,1)+1,100)</f>
        <v>descrição</v>
      </c>
      <c r="D11" s="43" t="s">
        <v>0</v>
      </c>
      <c r="E11" s="2" t="str">
        <f t="shared" si="12"/>
        <v>tubulação</v>
      </c>
      <c r="F11" s="18" t="s">
        <v>65</v>
      </c>
      <c r="G11" s="19" t="s">
        <v>28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60" t="str">
        <f t="shared" si="5"/>
        <v>Hidrosanitária</v>
      </c>
      <c r="Q11" s="60" t="str">
        <f t="shared" si="6"/>
        <v>Trazado</v>
      </c>
      <c r="R11" s="8" t="str">
        <f t="shared" si="15"/>
        <v>Propriedade: tem.descrição    Domínio: Hidrosanitária     Range: Trazado</v>
      </c>
      <c r="S11" s="8" t="str">
        <f t="shared" si="16"/>
        <v>Valor:  descrição</v>
      </c>
      <c r="T11" s="9" t="s">
        <v>3</v>
      </c>
      <c r="U11" s="10" t="str">
        <f t="shared" si="17"/>
        <v>Refere-se a propriedade  tem.descrição  &gt;  descrição</v>
      </c>
      <c r="V11" s="11" t="str">
        <f t="shared" si="18"/>
        <v>descrição</v>
      </c>
    </row>
    <row r="12" spans="1:22" ht="8.4" customHeight="1" x14ac:dyDescent="0.3">
      <c r="A12" s="3">
        <v>12</v>
      </c>
      <c r="B12" s="13" t="str">
        <f>E12</f>
        <v>de.hidrosanit</v>
      </c>
      <c r="C12" s="13" t="str">
        <f>F12</f>
        <v>funcional</v>
      </c>
      <c r="D12" s="42" t="s">
        <v>0</v>
      </c>
      <c r="E12" s="57" t="str">
        <f>E3</f>
        <v>de.hidrosanit</v>
      </c>
      <c r="F12" s="58" t="s">
        <v>122</v>
      </c>
      <c r="G12" s="16" t="s">
        <v>3</v>
      </c>
      <c r="H12" s="16" t="s">
        <v>3</v>
      </c>
      <c r="I12" s="16" t="s">
        <v>3</v>
      </c>
      <c r="J12" s="16" t="s">
        <v>3</v>
      </c>
      <c r="K12" s="16" t="s">
        <v>3</v>
      </c>
      <c r="L12" s="16" t="s">
        <v>3</v>
      </c>
      <c r="M12" s="16" t="s">
        <v>3</v>
      </c>
      <c r="N12" s="16" t="s">
        <v>3</v>
      </c>
      <c r="O12" s="16" t="s">
        <v>3</v>
      </c>
      <c r="P12" s="60" t="str">
        <f t="shared" si="5"/>
        <v>Hidrosanitária</v>
      </c>
      <c r="Q12" s="60" t="str">
        <f t="shared" si="6"/>
        <v>Trazado</v>
      </c>
      <c r="R12" s="8" t="str">
        <f t="shared" si="15"/>
        <v>Propriedade: funcional    Domínio: Hidrosanitária     Range: Trazado</v>
      </c>
      <c r="S12" s="8" t="str">
        <f t="shared" si="16"/>
        <v>Valor:  funcional</v>
      </c>
      <c r="T12" s="9" t="s">
        <v>3</v>
      </c>
      <c r="U12" s="10" t="str">
        <f t="shared" si="17"/>
        <v>Refere-se a propriedade  funcional  &gt;  funcional</v>
      </c>
      <c r="V12" s="11" t="str">
        <f t="shared" si="18"/>
        <v>funcional</v>
      </c>
    </row>
    <row r="13" spans="1:22" ht="8.4" customHeight="1" x14ac:dyDescent="0.3">
      <c r="A13" s="3">
        <v>13</v>
      </c>
      <c r="B13" s="17" t="str">
        <f>Tabla2[[#This Row],[SuperProp
(4)]]</f>
        <v>funcional</v>
      </c>
      <c r="C13" s="1" t="str">
        <f t="shared" ref="C13" si="25">MID(F13,FIND(".",F13,1)+1,100)</f>
        <v>sistema</v>
      </c>
      <c r="D13" s="43" t="s">
        <v>0</v>
      </c>
      <c r="E13" s="2" t="str">
        <f>F12</f>
        <v>funcional</v>
      </c>
      <c r="F13" s="52" t="s">
        <v>79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60" t="str">
        <f t="shared" si="5"/>
        <v>Hidrosanitária</v>
      </c>
      <c r="Q13" s="60" t="str">
        <f t="shared" si="6"/>
        <v>Trazado</v>
      </c>
      <c r="R13" s="8" t="str">
        <f t="shared" ref="R13" si="26">_xlfn.CONCAT("Propriedade: ",  F13, "    Domínio: ", P13, "     Range: ", Q13)</f>
        <v>Propriedade: tem.sistema    Domínio: Hidrosanitária     Range: Trazado</v>
      </c>
      <c r="S13" s="8" t="str">
        <f t="shared" ref="S13" si="27">_xlfn.CONCAT("Valor:  ", C13)</f>
        <v>Valor:  sistema</v>
      </c>
      <c r="T13" s="9" t="s">
        <v>3</v>
      </c>
      <c r="U13" s="10" t="str">
        <f t="shared" ref="U13" si="28">_xlfn.CONCAT("Refere-se a propriedade  ",F13, "  &gt;  ",C13)</f>
        <v>Refere-se a propriedade  tem.sistema  &gt;  sistema</v>
      </c>
      <c r="V13" s="11" t="str">
        <f t="shared" ref="V13" si="29">C13</f>
        <v>sistema</v>
      </c>
    </row>
    <row r="14" spans="1:22" ht="8.4" customHeight="1" x14ac:dyDescent="0.3">
      <c r="A14" s="3">
        <v>14</v>
      </c>
      <c r="B14" s="17" t="str">
        <f>Tabla2[[#This Row],[SuperProp
(4)]]</f>
        <v>funcional</v>
      </c>
      <c r="C14" s="1" t="str">
        <f t="shared" ref="C14:C15" si="30">MID(F14,FIND(".",F14,1)+1,100)</f>
        <v>vazão</v>
      </c>
      <c r="D14" s="43" t="s">
        <v>0</v>
      </c>
      <c r="E14" s="2" t="str">
        <f>F12</f>
        <v>funcional</v>
      </c>
      <c r="F14" s="52" t="s">
        <v>77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60" t="str">
        <f t="shared" si="5"/>
        <v>Hidrosanitária</v>
      </c>
      <c r="Q14" s="60" t="str">
        <f t="shared" si="6"/>
        <v>Trazado</v>
      </c>
      <c r="R14" s="8" t="str">
        <f t="shared" si="15"/>
        <v>Propriedade: tem.vazão    Domínio: Hidrosanitária     Range: Trazado</v>
      </c>
      <c r="S14" s="8" t="str">
        <f t="shared" si="16"/>
        <v>Valor:  vazão</v>
      </c>
      <c r="T14" s="9" t="s">
        <v>3</v>
      </c>
      <c r="U14" s="10" t="str">
        <f t="shared" si="17"/>
        <v>Refere-se a propriedade  tem.vazão  &gt;  vazão</v>
      </c>
      <c r="V14" s="11" t="str">
        <f t="shared" si="18"/>
        <v>vazão</v>
      </c>
    </row>
    <row r="15" spans="1:22" ht="8.4" customHeight="1" x14ac:dyDescent="0.3">
      <c r="A15" s="3">
        <v>15</v>
      </c>
      <c r="B15" s="17" t="str">
        <f>Tabla2[[#This Row],[SuperProp
(4)]]</f>
        <v>funcional</v>
      </c>
      <c r="C15" s="53" t="str">
        <f t="shared" si="30"/>
        <v>fluído</v>
      </c>
      <c r="D15" s="54" t="s">
        <v>0</v>
      </c>
      <c r="E15" s="55" t="str">
        <f>E14</f>
        <v>funcional</v>
      </c>
      <c r="F15" s="18" t="s">
        <v>78</v>
      </c>
      <c r="G15" s="56" t="s">
        <v>3</v>
      </c>
      <c r="H15" s="56" t="s">
        <v>3</v>
      </c>
      <c r="I15" s="56" t="s">
        <v>3</v>
      </c>
      <c r="J15" s="56" t="s">
        <v>3</v>
      </c>
      <c r="K15" s="56" t="s">
        <v>3</v>
      </c>
      <c r="L15" s="56" t="s">
        <v>3</v>
      </c>
      <c r="M15" s="56" t="s">
        <v>3</v>
      </c>
      <c r="N15" s="56" t="s">
        <v>3</v>
      </c>
      <c r="O15" s="56" t="s">
        <v>3</v>
      </c>
      <c r="P15" s="60" t="str">
        <f t="shared" si="5"/>
        <v>Hidrosanitária</v>
      </c>
      <c r="Q15" s="60" t="str">
        <f t="shared" si="6"/>
        <v>Trazado</v>
      </c>
      <c r="R15" s="8" t="str">
        <f t="shared" si="15"/>
        <v>Propriedade: tem.fluído    Domínio: Hidrosanitária     Range: Trazado</v>
      </c>
      <c r="S15" s="8" t="str">
        <f t="shared" si="16"/>
        <v>Valor:  fluído</v>
      </c>
      <c r="T15" s="9" t="s">
        <v>3</v>
      </c>
      <c r="U15" s="10" t="str">
        <f t="shared" si="17"/>
        <v>Refere-se a propriedade  tem.fluído  &gt;  fluído</v>
      </c>
      <c r="V15" s="11" t="str">
        <f t="shared" si="18"/>
        <v>fluído</v>
      </c>
    </row>
    <row r="16" spans="1:22" ht="9" customHeight="1" x14ac:dyDescent="0.3">
      <c r="G16" s="22"/>
      <c r="H16" s="22"/>
      <c r="I16" s="22"/>
      <c r="J16" s="22"/>
      <c r="K16" s="22"/>
      <c r="L16" s="22"/>
      <c r="M16" s="22"/>
      <c r="N16" s="22"/>
      <c r="O16" s="22"/>
    </row>
    <row r="17" spans="7:15" ht="9" customHeight="1" x14ac:dyDescent="0.3">
      <c r="G17" s="22"/>
      <c r="H17" s="22"/>
      <c r="I17" s="22"/>
      <c r="J17" s="22"/>
      <c r="K17" s="22"/>
      <c r="L17" s="22"/>
      <c r="M17" s="22"/>
      <c r="N17" s="22"/>
      <c r="O17" s="22"/>
    </row>
    <row r="18" spans="7:15" ht="9" customHeight="1" x14ac:dyDescent="0.3">
      <c r="G18" s="22"/>
      <c r="H18" s="22"/>
      <c r="I18" s="22"/>
      <c r="J18" s="22"/>
      <c r="K18" s="22"/>
      <c r="L18" s="22"/>
      <c r="M18" s="22"/>
      <c r="N18" s="22"/>
      <c r="O18" s="22"/>
    </row>
    <row r="19" spans="7:15" ht="9" customHeight="1" x14ac:dyDescent="0.3">
      <c r="G19" s="22"/>
      <c r="H19" s="22"/>
      <c r="I19" s="22"/>
      <c r="J19" s="22"/>
      <c r="K19" s="22"/>
      <c r="L19" s="22"/>
      <c r="M19" s="22"/>
      <c r="N19" s="22"/>
    </row>
  </sheetData>
  <phoneticPr fontId="1" type="noConversion"/>
  <conditionalFormatting sqref="B2 D2:E2 B4:B11 E4:E11 B13:B15 E13:E15">
    <cfRule type="cellIs" dxfId="8" priority="29" operator="equal">
      <formula>"null"</formula>
    </cfRule>
  </conditionalFormatting>
  <conditionalFormatting sqref="D3:D15">
    <cfRule type="cellIs" dxfId="7" priority="28" operator="equal">
      <formula>"null"</formula>
    </cfRule>
  </conditionalFormatting>
  <conditionalFormatting sqref="E3">
    <cfRule type="cellIs" dxfId="6" priority="26" operator="equal">
      <formula>"null"</formula>
    </cfRule>
  </conditionalFormatting>
  <conditionalFormatting sqref="E12">
    <cfRule type="cellIs" dxfId="5" priority="2" operator="equal">
      <formula>"null"</formula>
    </cfRule>
  </conditionalFormatting>
  <conditionalFormatting sqref="G1:O15 T2:T15">
    <cfRule type="cellIs" dxfId="4" priority="5" operator="equal">
      <formula>"null"</formula>
    </cfRule>
  </conditionalFormatting>
  <conditionalFormatting sqref="O19 G20:O1048576">
    <cfRule type="cellIs" dxfId="3" priority="42" operator="equal">
      <formula>"null"</formula>
    </cfRule>
  </conditionalFormatting>
  <conditionalFormatting sqref="Q1">
    <cfRule type="cellIs" dxfId="2" priority="22" operator="equal">
      <formula>"null"</formula>
    </cfRule>
  </conditionalFormatting>
  <conditionalFormatting sqref="Q19:Q1048576">
    <cfRule type="cellIs" dxfId="1" priority="40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2 C12 E5" formula="1"/>
    <ignoredError sqref="B13:B15 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defaultColWidth="11.109375" defaultRowHeight="7.95" customHeight="1" x14ac:dyDescent="0.15"/>
  <cols>
    <col min="1" max="1" width="2.88671875" style="21" bestFit="1" customWidth="1"/>
    <col min="2" max="10" width="6.5546875" style="22" customWidth="1"/>
    <col min="11" max="21" width="6.5546875" style="30" customWidth="1"/>
    <col min="22" max="16384" width="11.109375" style="30"/>
  </cols>
  <sheetData>
    <row r="1" spans="1:21" s="26" customFormat="1" ht="26.25" customHeight="1" x14ac:dyDescent="0.15">
      <c r="A1" s="23" t="s">
        <v>24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  <c r="T1" s="24" t="s">
        <v>22</v>
      </c>
      <c r="U1" s="25" t="s">
        <v>23</v>
      </c>
    </row>
    <row r="2" spans="1:21" ht="13.5" customHeight="1" x14ac:dyDescent="0.15">
      <c r="A2" s="27">
        <v>2</v>
      </c>
      <c r="B2" s="28" t="s">
        <v>3</v>
      </c>
      <c r="C2" s="28" t="s">
        <v>3</v>
      </c>
      <c r="D2" s="28" t="s">
        <v>3</v>
      </c>
      <c r="E2" s="28" t="s">
        <v>3</v>
      </c>
      <c r="F2" s="28" t="s">
        <v>3</v>
      </c>
      <c r="G2" s="28" t="s">
        <v>3</v>
      </c>
      <c r="H2" s="28" t="s">
        <v>3</v>
      </c>
      <c r="I2" s="28" t="s">
        <v>3</v>
      </c>
      <c r="J2" s="28" t="s">
        <v>3</v>
      </c>
      <c r="K2" s="28" t="s">
        <v>3</v>
      </c>
      <c r="L2" s="28" t="s">
        <v>3</v>
      </c>
      <c r="M2" s="28" t="s">
        <v>3</v>
      </c>
      <c r="N2" s="28" t="s">
        <v>3</v>
      </c>
      <c r="O2" s="28" t="s">
        <v>3</v>
      </c>
      <c r="P2" s="28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9" t="s">
        <v>3</v>
      </c>
    </row>
    <row r="3" spans="1:21" ht="13.5" customHeight="1" x14ac:dyDescent="0.15">
      <c r="A3" s="31">
        <v>3</v>
      </c>
      <c r="B3" s="32" t="s">
        <v>3</v>
      </c>
      <c r="C3" s="32" t="s">
        <v>3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3</v>
      </c>
      <c r="I3" s="32" t="s">
        <v>3</v>
      </c>
      <c r="J3" s="32" t="s">
        <v>3</v>
      </c>
      <c r="K3" s="32" t="s">
        <v>3</v>
      </c>
      <c r="L3" s="32" t="s">
        <v>3</v>
      </c>
      <c r="M3" s="32" t="s">
        <v>3</v>
      </c>
      <c r="N3" s="32" t="s">
        <v>3</v>
      </c>
      <c r="O3" s="32" t="s">
        <v>3</v>
      </c>
      <c r="P3" s="32" t="s">
        <v>3</v>
      </c>
      <c r="Q3" s="32" t="s">
        <v>3</v>
      </c>
      <c r="R3" s="32" t="s">
        <v>3</v>
      </c>
      <c r="S3" s="32" t="s">
        <v>3</v>
      </c>
      <c r="T3" s="32" t="s">
        <v>3</v>
      </c>
      <c r="U3" s="33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2024-03-25T14:03:45Z</dcterms:modified>
</cp:coreProperties>
</file>