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4625D4A6-40C0-485C-92AA-8B910FBCAE83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8" i="31" l="1"/>
  <c r="V358" i="31"/>
  <c r="U358" i="31"/>
  <c r="T358" i="31"/>
  <c r="S358" i="31"/>
  <c r="O358" i="31"/>
  <c r="N358" i="31"/>
  <c r="M358" i="31"/>
  <c r="L358" i="31"/>
  <c r="W357" i="31"/>
  <c r="V357" i="31"/>
  <c r="U357" i="31"/>
  <c r="T357" i="31"/>
  <c r="S357" i="31"/>
  <c r="O357" i="31"/>
  <c r="N357" i="31"/>
  <c r="M357" i="31"/>
  <c r="L357" i="31"/>
  <c r="W359" i="31"/>
  <c r="V359" i="31"/>
  <c r="U359" i="31"/>
  <c r="T359" i="31"/>
  <c r="S359" i="31"/>
  <c r="O359" i="31"/>
  <c r="N359" i="31"/>
  <c r="M359" i="31"/>
  <c r="L359" i="31"/>
  <c r="W353" i="31"/>
  <c r="V353" i="31"/>
  <c r="U353" i="31"/>
  <c r="T353" i="31"/>
  <c r="S353" i="31"/>
  <c r="O353" i="31"/>
  <c r="N353" i="31"/>
  <c r="M353" i="31"/>
  <c r="L353" i="31"/>
  <c r="W351" i="31"/>
  <c r="V351" i="31"/>
  <c r="U351" i="31"/>
  <c r="T351" i="31"/>
  <c r="S351" i="31"/>
  <c r="O351" i="31"/>
  <c r="N351" i="31"/>
  <c r="M351" i="31"/>
  <c r="L351" i="31"/>
  <c r="W356" i="31"/>
  <c r="V356" i="31"/>
  <c r="U356" i="31"/>
  <c r="T356" i="31"/>
  <c r="S356" i="31"/>
  <c r="O356" i="31"/>
  <c r="N356" i="31"/>
  <c r="M356" i="31"/>
  <c r="L356" i="31"/>
  <c r="W355" i="31"/>
  <c r="V355" i="31"/>
  <c r="U355" i="31"/>
  <c r="T355" i="31"/>
  <c r="S355" i="31"/>
  <c r="O355" i="31"/>
  <c r="N355" i="31"/>
  <c r="M355" i="31"/>
  <c r="L355" i="31"/>
  <c r="W354" i="31"/>
  <c r="V354" i="31"/>
  <c r="U354" i="31"/>
  <c r="T354" i="31"/>
  <c r="S354" i="31"/>
  <c r="O354" i="31"/>
  <c r="N354" i="31"/>
  <c r="M354" i="31"/>
  <c r="L354" i="31"/>
  <c r="W352" i="31"/>
  <c r="V352" i="31"/>
  <c r="U352" i="31"/>
  <c r="T352" i="31"/>
  <c r="S352" i="31"/>
  <c r="O352" i="31"/>
  <c r="N352" i="31"/>
  <c r="M352" i="31"/>
  <c r="L352" i="31"/>
  <c r="W350" i="31"/>
  <c r="V350" i="31"/>
  <c r="U350" i="31"/>
  <c r="T350" i="31"/>
  <c r="S350" i="31"/>
  <c r="O350" i="31"/>
  <c r="N350" i="31"/>
  <c r="M350" i="31"/>
  <c r="L350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37" i="31"/>
  <c r="V338" i="31"/>
  <c r="V339" i="31"/>
  <c r="V340" i="31"/>
  <c r="V341" i="31"/>
  <c r="V342" i="31"/>
  <c r="V343" i="31"/>
  <c r="V344" i="31"/>
  <c r="V345" i="31"/>
  <c r="V346" i="31"/>
  <c r="V347" i="31"/>
  <c r="V348" i="31"/>
  <c r="V349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34" i="31"/>
  <c r="T334" i="31"/>
  <c r="U334" i="31"/>
  <c r="S335" i="31"/>
  <c r="T335" i="31"/>
  <c r="U335" i="31"/>
  <c r="S336" i="31"/>
  <c r="T336" i="31"/>
  <c r="U336" i="31"/>
  <c r="S337" i="31"/>
  <c r="T337" i="31"/>
  <c r="U337" i="31"/>
  <c r="S338" i="31"/>
  <c r="T338" i="31"/>
  <c r="U338" i="31"/>
  <c r="S339" i="31"/>
  <c r="T339" i="31"/>
  <c r="U339" i="31"/>
  <c r="S340" i="31"/>
  <c r="T340" i="31"/>
  <c r="U340" i="31"/>
  <c r="S341" i="31"/>
  <c r="T341" i="31"/>
  <c r="U341" i="31"/>
  <c r="S342" i="31"/>
  <c r="T342" i="31"/>
  <c r="U342" i="31"/>
  <c r="S343" i="31"/>
  <c r="T343" i="31"/>
  <c r="U343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O343" i="31"/>
  <c r="N343" i="31"/>
  <c r="M343" i="31"/>
  <c r="L343" i="31"/>
  <c r="O342" i="31"/>
  <c r="N342" i="31"/>
  <c r="M342" i="31"/>
  <c r="L342" i="31"/>
  <c r="O341" i="31"/>
  <c r="N341" i="31"/>
  <c r="M341" i="31"/>
  <c r="L341" i="31"/>
  <c r="O340" i="31"/>
  <c r="N340" i="31"/>
  <c r="M340" i="31"/>
  <c r="L340" i="31"/>
  <c r="O339" i="31"/>
  <c r="N339" i="31"/>
  <c r="M339" i="31"/>
  <c r="L339" i="31"/>
  <c r="O338" i="31"/>
  <c r="N338" i="31"/>
  <c r="M338" i="31"/>
  <c r="L338" i="31"/>
  <c r="O337" i="31"/>
  <c r="N337" i="31"/>
  <c r="M337" i="31"/>
  <c r="L337" i="31"/>
  <c r="O336" i="31"/>
  <c r="N336" i="31"/>
  <c r="M336" i="31"/>
  <c r="L336" i="31"/>
  <c r="O335" i="31"/>
  <c r="N335" i="31"/>
  <c r="M335" i="31"/>
  <c r="L335" i="31"/>
  <c r="O334" i="31"/>
  <c r="N334" i="31"/>
  <c r="M334" i="31"/>
  <c r="L334" i="31"/>
  <c r="U323" i="31"/>
  <c r="T323" i="31"/>
  <c r="S323" i="31"/>
  <c r="O323" i="31"/>
  <c r="N323" i="31"/>
  <c r="M323" i="31"/>
  <c r="L323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Q351" i="31"/>
  <c r="Q353" i="31"/>
  <c r="Q354" i="31"/>
  <c r="Q355" i="31"/>
  <c r="Q356" i="31"/>
  <c r="Q357" i="31"/>
  <c r="Q358" i="31"/>
  <c r="Q359" i="31"/>
  <c r="Q352" i="31"/>
  <c r="Q350" i="31"/>
  <c r="Q343" i="31"/>
  <c r="Q37" i="31"/>
  <c r="Q6" i="31"/>
  <c r="Q112" i="31"/>
  <c r="Q113" i="31"/>
  <c r="Q110" i="31"/>
  <c r="Q38" i="31"/>
  <c r="Q7" i="31"/>
  <c r="Q3" i="31"/>
  <c r="Q4" i="31"/>
  <c r="Q5" i="31"/>
  <c r="Q111" i="31"/>
  <c r="Q39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4" i="31"/>
  <c r="U325" i="31"/>
  <c r="U326" i="31"/>
  <c r="U327" i="31"/>
  <c r="U328" i="31"/>
  <c r="U329" i="31"/>
  <c r="U330" i="31"/>
  <c r="U331" i="31"/>
  <c r="U332" i="31"/>
  <c r="U333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Q172" i="31"/>
  <c r="Q173" i="31"/>
  <c r="Q175" i="31"/>
  <c r="Q181" i="31"/>
  <c r="Q49" i="31"/>
  <c r="Q174" i="31"/>
  <c r="Q46" i="31"/>
  <c r="Q178" i="31"/>
  <c r="Q136" i="31"/>
  <c r="Q177" i="31"/>
  <c r="Q179" i="31"/>
  <c r="Q47" i="31"/>
  <c r="Q48" i="31"/>
  <c r="Q176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0" i="31"/>
  <c r="S300" i="31"/>
  <c r="O300" i="31"/>
  <c r="N300" i="31"/>
  <c r="M300" i="31"/>
  <c r="L300" i="31"/>
  <c r="T299" i="31"/>
  <c r="S299" i="31"/>
  <c r="O299" i="31"/>
  <c r="N299" i="31"/>
  <c r="M299" i="31"/>
  <c r="L299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Q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4" i="31"/>
  <c r="T325" i="31"/>
  <c r="T326" i="31"/>
  <c r="T327" i="31"/>
  <c r="T328" i="31"/>
  <c r="T329" i="31"/>
  <c r="T330" i="31"/>
  <c r="T331" i="31"/>
  <c r="T332" i="31"/>
  <c r="T333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4" i="31"/>
  <c r="S325" i="31"/>
  <c r="S326" i="31"/>
  <c r="S327" i="31"/>
  <c r="S328" i="31"/>
  <c r="S329" i="31"/>
  <c r="S330" i="31"/>
  <c r="S331" i="31"/>
  <c r="S332" i="31"/>
  <c r="S333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Q40" i="31"/>
  <c r="Q44" i="31"/>
  <c r="Q42" i="31"/>
  <c r="Q41" i="31"/>
  <c r="Q45" i="31"/>
  <c r="Q43" i="31"/>
  <c r="Q64" i="31"/>
  <c r="O333" i="31" l="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4" i="31"/>
  <c r="N324" i="31"/>
  <c r="M324" i="31"/>
  <c r="L324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<sst xmlns="http://schemas.openxmlformats.org/spreadsheetml/2006/main" count="66385" uniqueCount="5288">
  <si>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</si>
  <si>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</si>
  <si>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</si>
  <si>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</si>
  <si>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</si>
  <si>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</si>
  <si>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</si>
  <si>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</si>
  <si>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</si>
  <si>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</si>
  <si>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</si>
  <si>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</si>
  <si>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</si>
  <si>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</si>
  <si>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</si>
  <si>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</si>
  <si>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</si>
  <si>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</si>
  <si>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</si>
  <si>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</si>
  <si>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</si>
  <si>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</si>
  <si>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</si>
  <si>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</si>
  <si>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</si>
  <si>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</si>
  <si>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</si>
  <si>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</si>
  <si>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</si>
  <si>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</si>
  <si>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</si>
  <si>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</si>
  <si>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</si>
  <si>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</si>
  <si>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</si>
  <si>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</si>
  <si>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</si>
  <si>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</si>
  <si>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</si>
  <si>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</si>
  <si>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</si>
  <si>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</si>
  <si>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</si>
  <si>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</si>
  <si>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</si>
  <si>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</si>
  <si>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</si>
  <si>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</si>
  <si>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</si>
  <si>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</si>
  <si>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</si>
  <si>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</si>
  <si>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</si>
  <si>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</si>
  <si>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</si>
  <si>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</si>
  <si>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</si>
  <si>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</si>
  <si>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</si>
  <si>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</si>
  <si>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</si>
  <si>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</si>
  <si>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</si>
  <si>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</si>
  <si>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</si>
  <si>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</si>
  <si>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</si>
  <si>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</si>
  <si>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</si>
  <si>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</si>
  <si>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</si>
  <si>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</si>
  <si>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</si>
  <si>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</si>
  <si>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</si>
  <si>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</si>
  <si>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</si>
  <si>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</si>
  <si>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</si>
  <si>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</si>
  <si>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</si>
  <si>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</si>
  <si>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</si>
  <si>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</si>
  <si>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</si>
  <si>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</si>
  <si>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</si>
  <si>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</si>
  <si>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</si>
  <si>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</si>
  <si>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</si>
  <si>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</si>
  <si>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</si>
  <si>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</si>
  <si>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</si>
  <si>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</si>
  <si>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</si>
  <si>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</si>
  <si>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</si>
  <si>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</si>
  <si>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</si>
  <si>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</si>
  <si>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</si>
  <si>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</si>
  <si>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</si>
  <si>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</si>
  <si>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</si>
  <si>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</si>
  <si>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</si>
  <si>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</si>
  <si>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</si>
  <si>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</si>
  <si>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</si>
  <si>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</si>
  <si>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</si>
  <si>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</si>
  <si>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</si>
  <si>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</si>
  <si>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</si>
  <si>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</si>
  <si>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</si>
  <si>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</si>
  <si>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</si>
  <si>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</si>
  <si>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</si>
  <si>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</si>
  <si>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</si>
  <si>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</si>
  <si>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</si>
  <si>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</si>
  <si>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</si>
  <si>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</si>
  <si>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</si>
  <si>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</si>
  <si>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</si>
  <si>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</si>
  <si>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</si>
  <si>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</si>
  <si>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</si>
  <si>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</si>
  <si>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</si>
  <si>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</si>
  <si>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</si>
  <si>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</si>
  <si>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</si>
  <si>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</si>
  <si>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</si>
  <si>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</si>
  <si>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</si>
  <si>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</si>
  <si>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</si>
  <si>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</si>
  <si>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</si>
  <si>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</si>
  <si>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</si>
  <si>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</si>
  <si>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</si>
  <si>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</si>
  <si>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</si>
  <si>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</si>
  <si>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</si>
  <si>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</si>
  <si>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</si>
  <si>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</si>
  <si>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</si>
  <si>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</si>
  <si>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</si>
  <si>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</si>
  <si>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</si>
  <si>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</si>
  <si>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</si>
  <si>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</si>
  <si>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</si>
  <si>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</si>
  <si>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</si>
  <si>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</si>
  <si>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</si>
  <si>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</si>
  <si>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</si>
  <si>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</si>
  <si>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</si>
  <si>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</si>
  <si>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</si>
  <si>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</si>
  <si>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</si>
  <si>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</si>
  <si>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</si>
  <si>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</si>
  <si>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</si>
  <si>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</si>
  <si>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</si>
  <si>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</si>
  <si>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</si>
  <si>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</si>
  <si>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</si>
  <si>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</si>
  <si>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</si>
  <si>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</si>
  <si>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</si>
  <si>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</si>
  <si>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</si>
  <si>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</si>
  <si>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</si>
  <si>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</si>
  <si>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</si>
  <si>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</si>
  <si>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</si>
  <si>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</si>
  <si>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</si>
  <si>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</si>
  <si>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</si>
  <si>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</si>
  <si>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</si>
  <si>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</si>
  <si>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</si>
  <si>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</si>
  <si>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</si>
  <si>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</si>
  <si>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</si>
  <si>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</si>
  <si>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</si>
  <si>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</si>
  <si>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</si>
  <si>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</si>
  <si>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</si>
  <si>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</si>
  <si>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</si>
  <si>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</si>
  <si>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</si>
  <si>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</si>
  <si>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</si>
  <si>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</si>
  <si>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</si>
  <si>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</si>
  <si>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</si>
  <si>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</si>
  <si>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</si>
  <si>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</si>
  <si>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</si>
  <si>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</si>
  <si>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</si>
  <si>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</si>
  <si>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</si>
  <si>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</si>
  <si>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</si>
  <si>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</si>
  <si>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</si>
  <si>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</si>
  <si>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</si>
  <si>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</si>
  <si>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</si>
  <si>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</si>
  <si>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</si>
  <si>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</si>
  <si>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</si>
  <si>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</si>
  <si>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</si>
  <si>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</si>
  <si>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</si>
  <si>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</si>
  <si>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</si>
  <si>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</si>
  <si>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</si>
  <si>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</si>
  <si>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</si>
  <si>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</si>
  <si>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</si>
  <si>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</si>
  <si>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</si>
  <si>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</si>
  <si>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</si>
  <si>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</si>
  <si>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</si>
  <si>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</si>
  <si>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</si>
  <si>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</si>
  <si>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</si>
  <si>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</si>
  <si>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</si>
  <si>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</si>
  <si>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</si>
  <si>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</si>
  <si>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</si>
  <si>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</si>
  <si>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</si>
  <si>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</si>
  <si>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</si>
  <si>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</si>
  <si>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</si>
  <si>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</si>
  <si>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</si>
  <si>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</si>
  <si>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</si>
  <si>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</si>
  <si>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</si>
  <si>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</si>
  <si>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</si>
  <si>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</si>
  <si>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</si>
  <si>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</si>
  <si>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</si>
  <si>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</si>
  <si>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</si>
  <si>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</si>
  <si>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</si>
  <si>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</si>
  <si>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</si>
  <si>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</si>
  <si>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</si>
  <si>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</si>
  <si>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</si>
  <si>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</si>
  <si>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</si>
  <si>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</si>
  <si>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</si>
  <si>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</si>
  <si>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</si>
  <si>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</si>
  <si>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</si>
  <si>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</si>
  <si>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</si>
  <si>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</si>
  <si>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</si>
  <si>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</si>
  <si>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</si>
  <si>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</si>
  <si>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</si>
  <si>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</si>
  <si>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</si>
  <si>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</si>
  <si>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</si>
  <si>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</si>
  <si>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</si>
  <si>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</si>
  <si>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</si>
  <si>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</si>
  <si>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</si>
  <si>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</si>
  <si>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</si>
  <si>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</si>
  <si>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</si>
  <si>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</si>
  <si>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</si>
  <si>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</si>
  <si>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</si>
  <si>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</si>
  <si>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</si>
  <si>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</si>
  <si>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</si>
  <si>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</si>
  <si>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</si>
  <si>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</si>
  <si>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</si>
  <si>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</si>
  <si>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</si>
  <si>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</si>
  <si>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</si>
  <si>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</si>
  <si>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</si>
  <si>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</si>
  <si>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</si>
  <si>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</si>
  <si>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</si>
  <si>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</si>
  <si>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</si>
  <si>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</si>
  <si>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</si>
  <si>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</si>
  <si>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</si>
  <si>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</si>
  <si>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</si>
  <si>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</si>
  <si>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</si>
  <si>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</si>
  <si>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</si>
  <si>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</si>
  <si>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</si>
  <si>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</si>
  <si>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</si>
  <si>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</si>
  <si>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</si>
  <si>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</si>
  <si>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</si>
  <si>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</si>
  <si>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</si>
  <si>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</si>
  <si>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</si>
  <si>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</si>
  <si>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</si>
  <si>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</si>
  <si>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</si>
  <si>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</si>
  <si>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</si>
  <si>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</si>
  <si>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</si>
  <si>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</si>
  <si>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</si>
  <si>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</si>
  <si>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</si>
  <si>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</si>
  <si>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</si>
  <si>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</si>
  <si>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</si>
  <si>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</si>
  <si>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</si>
  <si>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</si>
  <si>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</si>
  <si>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</si>
  <si>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</si>
  <si>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</si>
  <si>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</si>
  <si>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</si>
  <si>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</si>
  <si>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</si>
  <si>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</si>
  <si>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</si>
  <si>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</si>
  <si>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</si>
  <si>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</si>
  <si>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</si>
  <si>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</si>
  <si>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</si>
  <si>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</si>
  <si>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</si>
  <si>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</si>
  <si>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</si>
  <si>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</si>
  <si>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</si>
  <si>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</si>
  <si>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</si>
  <si>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</si>
  <si>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</si>
  <si>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</si>
  <si>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</si>
  <si>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</si>
  <si>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</si>
  <si>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</si>
  <si>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</si>
  <si>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</si>
  <si>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</si>
  <si>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</si>
  <si>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</si>
  <si>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</si>
  <si>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</si>
  <si>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</si>
  <si>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</si>
  <si>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</si>
  <si>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</si>
  <si>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</si>
  <si>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</si>
  <si>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</si>
  <si>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</si>
  <si>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</si>
  <si>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</si>
  <si>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</si>
  <si>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</si>
  <si>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</si>
  <si>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</si>
  <si>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</si>
  <si>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</si>
  <si>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</si>
  <si>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</si>
  <si>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</si>
  <si>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</si>
  <si>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</si>
  <si>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</si>
  <si>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</si>
  <si>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</si>
  <si>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</si>
  <si>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</si>
  <si>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</si>
  <si>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</si>
  <si>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</si>
  <si>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</si>
  <si>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</si>
  <si>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</si>
  <si>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</si>
  <si>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</si>
  <si>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</si>
  <si>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</si>
  <si>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</si>
  <si>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</si>
  <si>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</si>
  <si>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</si>
  <si>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</si>
  <si>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</si>
  <si>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</si>
  <si>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</si>
  <si>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</si>
  <si>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</si>
  <si>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</si>
  <si>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</si>
  <si>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</si>
  <si>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</si>
  <si>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</si>
  <si>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</si>
  <si>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</si>
  <si>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</si>
  <si>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</si>
  <si>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</si>
  <si>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</si>
  <si>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</si>
  <si>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</si>
  <si>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</si>
  <si>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</si>
  <si>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</si>
  <si>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</si>
  <si>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</si>
  <si>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</si>
  <si>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</si>
  <si>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</si>
  <si>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</si>
  <si>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</si>
  <si>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</si>
  <si>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</si>
  <si>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</si>
  <si>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</si>
  <si>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</si>
  <si>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</si>
  <si>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</si>
  <si>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</si>
  <si>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</si>
  <si>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</si>
  <si>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</si>
  <si>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</si>
  <si>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</si>
  <si>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</si>
  <si>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</si>
  <si>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</si>
  <si>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</si>
  <si>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</si>
  <si>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</si>
  <si>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</si>
  <si>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</si>
  <si>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</si>
  <si>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</si>
  <si>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</si>
  <si>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</si>
  <si>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</si>
  <si>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</si>
  <si>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</si>
  <si>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</si>
  <si>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</si>
  <si>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</si>
  <si>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</si>
  <si>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</si>
  <si>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</si>
  <si>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</si>
  <si>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</si>
  <si>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</si>
  <si>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</si>
  <si>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</si>
  <si>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</si>
  <si>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</si>
  <si>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</si>
  <si>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</si>
  <si>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</si>
  <si>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</si>
  <si>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</si>
  <si>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</si>
  <si>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</si>
  <si>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</si>
  <si>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</si>
  <si>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</si>
  <si>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</si>
  <si>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</si>
  <si>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</si>
  <si>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</si>
  <si>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</si>
  <si>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</si>
  <si>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</si>
  <si>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</si>
  <si>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</si>
  <si>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</si>
  <si>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</si>
  <si>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</si>
  <si>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</si>
  <si>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</si>
  <si>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</si>
  <si>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</si>
  <si>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</si>
  <si>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</si>
  <si>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</si>
  <si>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</si>
  <si>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</si>
  <si>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</si>
  <si>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</si>
  <si>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</si>
  <si>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</si>
  <si>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</si>
  <si>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</si>
  <si>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</si>
  <si>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</si>
  <si>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</si>
  <si>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</si>
  <si>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</si>
  <si>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</si>
  <si>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</si>
  <si>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</si>
  <si>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</si>
  <si>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</si>
  <si>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</si>
  <si>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</si>
  <si>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</si>
  <si>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</si>
  <si>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</si>
  <si>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</si>
  <si>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</si>
  <si>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</si>
  <si>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</si>
  <si>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</si>
  <si>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</si>
  <si>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</si>
  <si>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</si>
  <si>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</si>
  <si>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</si>
  <si>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</si>
  <si>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</si>
  <si>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</si>
  <si>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</si>
  <si>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</si>
  <si>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</si>
  <si>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</si>
  <si>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</si>
  <si>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</si>
  <si>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</si>
  <si>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</si>
  <si>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</si>
  <si>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</si>
  <si>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</si>
  <si>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</si>
  <si>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</si>
  <si>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</si>
  <si>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</si>
  <si>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</si>
  <si>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</si>
  <si>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</si>
  <si>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</si>
  <si>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</si>
  <si>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</si>
  <si>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</si>
  <si>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</si>
  <si>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</si>
  <si>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</si>
  <si>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</si>
  <si>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</si>
  <si>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</si>
  <si>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</si>
  <si>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</si>
  <si>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</si>
  <si>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</si>
  <si>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</si>
  <si>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</si>
  <si>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</si>
  <si>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</si>
  <si>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</si>
  <si>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</si>
  <si>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</si>
  <si>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</si>
  <si>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</si>
  <si>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</si>
  <si>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</si>
  <si>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</si>
  <si>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</si>
  <si>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</si>
  <si>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</si>
  <si>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</si>
  <si>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</si>
  <si>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</si>
  <si>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</si>
  <si>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</si>
  <si>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</si>
  <si>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</si>
  <si>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</si>
  <si>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</si>
  <si>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</si>
  <si>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</si>
  <si>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</si>
  <si>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</si>
  <si>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</si>
  <si>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</si>
  <si>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</si>
  <si>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</si>
  <si>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</si>
  <si>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</si>
  <si>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</si>
  <si>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</si>
  <si>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</si>
  <si>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</si>
  <si>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</si>
  <si>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</si>
  <si>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</si>
  <si>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</si>
  <si>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</si>
  <si>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</si>
  <si>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</si>
  <si>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</si>
  <si>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</si>
  <si>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</si>
  <si>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</si>
  <si>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</si>
  <si>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</si>
  <si>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</si>
  <si>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</si>
  <si>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</si>
  <si>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</si>
  <si>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</si>
  <si>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</si>
  <si>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</si>
  <si>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</si>
  <si>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</si>
  <si>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</si>
  <si>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</si>
  <si>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</si>
  <si>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</si>
  <si>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</si>
  <si>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</si>
  <si>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</si>
  <si>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</si>
  <si>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</si>
  <si>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</si>
  <si>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</si>
  <si>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</si>
  <si>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</si>
  <si>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</si>
  <si>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</si>
  <si>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</si>
  <si>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</si>
  <si>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</si>
  <si>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</si>
  <si>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</si>
  <si>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</si>
  <si>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</si>
  <si>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</si>
  <si>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</si>
  <si>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</si>
  <si>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</si>
  <si>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</si>
  <si>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</si>
  <si>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</si>
  <si>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</si>
  <si>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</si>
  <si>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</si>
  <si>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</si>
  <si>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</si>
  <si>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</si>
  <si>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</si>
  <si>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</si>
  <si>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</si>
  <si>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</si>
  <si>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</si>
  <si>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</si>
  <si>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</si>
  <si>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</si>
  <si>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</si>
  <si>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</si>
  <si>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</si>
  <si>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</si>
  <si>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</si>
  <si>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</si>
  <si>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</si>
  <si>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</si>
  <si>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</si>
  <si>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</si>
  <si>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</si>
  <si>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</si>
  <si>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</si>
  <si>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</si>
  <si>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</si>
  <si>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</si>
  <si>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</si>
  <si>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</si>
  <si>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</si>
  <si>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</si>
  <si>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</si>
  <si>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</si>
  <si>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</si>
  <si>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</si>
  <si>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</si>
  <si>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</si>
  <si>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</si>
  <si>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</si>
  <si>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</si>
  <si>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</si>
  <si>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</si>
  <si>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</si>
  <si>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</si>
  <si>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</si>
  <si>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</si>
  <si>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</si>
  <si>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</si>
  <si>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</si>
  <si>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</si>
  <si>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</si>
  <si>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</si>
  <si>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</si>
  <si>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</si>
  <si>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</si>
  <si>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</si>
  <si>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</si>
  <si>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</si>
  <si>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</si>
  <si>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</si>
  <si>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</si>
  <si>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</si>
  <si>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</si>
  <si>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</si>
  <si>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</si>
  <si>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</si>
  <si>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</si>
  <si>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</si>
  <si>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</si>
  <si>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</si>
  <si>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</si>
  <si>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</si>
  <si>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</si>
  <si>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</si>
  <si>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</si>
  <si>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</si>
  <si>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</si>
  <si>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</si>
  <si>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</si>
  <si>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</si>
  <si>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</si>
  <si>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</si>
  <si>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</si>
  <si>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</si>
  <si>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</si>
  <si>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</si>
  <si>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</si>
  <si>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</si>
  <si>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</si>
  <si>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</si>
  <si>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</si>
  <si>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</si>
  <si>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</si>
  <si>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</si>
  <si>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</si>
  <si>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</si>
  <si>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</si>
  <si>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</si>
  <si>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</si>
  <si>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</si>
  <si>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</si>
  <si>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</si>
  <si>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</si>
  <si>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</si>
  <si>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</si>
  <si>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</si>
  <si>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</si>
  <si>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</si>
  <si>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</si>
  <si>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</si>
  <si>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</si>
  <si>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</si>
  <si>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</si>
  <si>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</si>
  <si>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</si>
  <si>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</si>
  <si>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</si>
  <si>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</si>
  <si>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</si>
  <si>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</si>
  <si>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</si>
  <si>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</si>
  <si>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</si>
  <si>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</si>
  <si>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</si>
  <si>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</si>
  <si>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</si>
  <si>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</si>
  <si>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</si>
  <si>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</si>
  <si>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</si>
  <si>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</si>
  <si>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</si>
  <si>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</si>
  <si>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</si>
  <si>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</si>
  <si>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</si>
  <si>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</si>
  <si>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</si>
  <si>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</si>
  <si>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</si>
  <si>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</si>
  <si>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</si>
  <si>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</si>
  <si>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</si>
  <si>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</si>
  <si>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</si>
  <si>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</si>
  <si>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</si>
  <si>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</si>
  <si>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</si>
  <si>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</si>
  <si>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</si>
  <si>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</si>
  <si>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</si>
  <si>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</si>
  <si>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</si>
  <si>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</si>
  <si>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</si>
  <si>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</si>
  <si>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</si>
  <si>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</si>
  <si>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</si>
  <si>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</si>
  <si>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</si>
  <si>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</si>
  <si>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</si>
  <si>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</si>
  <si>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</si>
  <si>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</si>
  <si>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</si>
  <si>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</si>
  <si>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</si>
  <si>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</si>
  <si>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</si>
  <si>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</si>
  <si>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</si>
  <si>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</si>
  <si>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</si>
  <si>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</si>
  <si>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</si>
  <si>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</si>
  <si>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</si>
  <si>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</si>
  <si>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</si>
  <si>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</si>
  <si>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</si>
  <si>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</si>
  <si>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</si>
  <si>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</si>
  <si>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</si>
  <si>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</si>
  <si>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</si>
  <si>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</si>
  <si>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</si>
  <si>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</si>
  <si>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</si>
  <si>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</si>
  <si>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</si>
  <si>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</si>
  <si>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</si>
  <si>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</si>
  <si>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</si>
  <si>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</si>
  <si>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</si>
  <si>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</si>
  <si>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</si>
  <si>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</si>
  <si>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</si>
  <si>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</si>
  <si>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</si>
  <si>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</si>
  <si>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</si>
  <si>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</si>
  <si>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</si>
  <si>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</si>
  <si>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</si>
  <si>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</si>
  <si>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</si>
  <si>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</si>
  <si>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</si>
  <si>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</si>
  <si>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</si>
  <si>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</si>
  <si>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</si>
  <si>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</si>
  <si>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</si>
  <si>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</si>
  <si>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</si>
  <si>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</si>
  <si>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</si>
  <si>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</si>
  <si>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</si>
  <si>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</si>
  <si>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</si>
  <si>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</si>
  <si>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</si>
  <si>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</si>
  <si>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</si>
  <si>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</si>
  <si>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</si>
  <si>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</si>
  <si>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</si>
  <si>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</si>
  <si>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</si>
  <si>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</si>
  <si>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</si>
  <si>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</si>
  <si>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</si>
  <si>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</si>
  <si>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</si>
  <si>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</si>
  <si>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</si>
  <si>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</si>
  <si>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</si>
  <si>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</si>
  <si>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</si>
  <si>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</si>
  <si>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</si>
  <si>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</si>
  <si>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</si>
  <si>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</si>
  <si>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</si>
  <si>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</si>
  <si>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</si>
  <si>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</si>
  <si>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</si>
  <si>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</si>
  <si>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</si>
  <si>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</si>
  <si>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</si>
  <si>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</si>
  <si>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</si>
  <si>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</si>
  <si>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</si>
  <si>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</si>
  <si>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</si>
  <si>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</si>
  <si>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</si>
  <si>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</si>
  <si>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</si>
  <si>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</si>
  <si>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</si>
  <si>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</si>
  <si>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</si>
  <si>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</si>
  <si>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</si>
  <si>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</si>
  <si>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</si>
  <si>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</si>
  <si>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</si>
  <si>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</si>
  <si>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</si>
  <si>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</si>
  <si>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</si>
  <si>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</si>
  <si>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</si>
  <si>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</si>
  <si>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</si>
  <si>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</si>
  <si>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</si>
  <si>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</si>
  <si>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</si>
  <si>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</si>
  <si>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</si>
  <si>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</si>
  <si>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</si>
  <si>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</si>
  <si>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</si>
  <si>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</si>
  <si>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</si>
  <si>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</si>
  <si>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</si>
  <si>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</si>
  <si>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</si>
  <si>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</si>
  <si>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</si>
  <si>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</si>
  <si>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</si>
  <si>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</si>
  <si>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</si>
  <si>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</si>
  <si>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</si>
  <si>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</si>
  <si>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</si>
  <si>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</si>
  <si>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</si>
  <si>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</si>
  <si>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</si>
  <si>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</si>
  <si>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</si>
  <si>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</si>
  <si>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</si>
  <si>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</si>
  <si>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</si>
  <si>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</si>
  <si>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</si>
  <si>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</si>
  <si>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</si>
  <si>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</si>
  <si>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</si>
  <si>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</si>
  <si>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</si>
  <si>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</si>
  <si>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</si>
  <si>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</si>
  <si>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</si>
  <si>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</si>
  <si>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</si>
  <si>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</si>
  <si>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</si>
  <si>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</si>
  <si>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</si>
  <si>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</si>
  <si>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</si>
  <si>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</si>
  <si>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</si>
  <si>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</si>
  <si>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</si>
  <si>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</si>
  <si>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</si>
  <si>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</si>
  <si>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</si>
  <si>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</si>
  <si>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</si>
  <si>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</si>
  <si>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</si>
  <si>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</si>
  <si>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</si>
  <si>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</si>
  <si>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</si>
  <si>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</si>
  <si>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</si>
  <si>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</si>
  <si>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</si>
  <si>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</si>
  <si>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</si>
  <si>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</si>
  <si>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</si>
  <si>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</si>
  <si>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</si>
  <si>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</si>
  <si>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</si>
  <si>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</si>
  <si>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</si>
  <si>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</si>
  <si>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</si>
  <si>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</si>
  <si>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</si>
  <si>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</si>
  <si>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</si>
  <si>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</si>
  <si>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</si>
  <si>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</si>
  <si>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</si>
  <si>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</si>
  <si>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</si>
  <si>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</si>
  <si>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</si>
  <si>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</si>
  <si>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</si>
  <si>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</si>
  <si>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</si>
  <si>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</si>
  <si>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</si>
  <si>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</si>
  <si>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</si>
  <si>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</si>
  <si>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</si>
  <si>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</si>
  <si>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</si>
  <si>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</si>
  <si>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</si>
  <si>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</si>
  <si>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</si>
  <si>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</si>
  <si>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</si>
  <si>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</si>
  <si>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</si>
  <si>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</si>
  <si>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</si>
  <si>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</si>
  <si>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</si>
  <si>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</si>
  <si>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</si>
  <si>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</si>
  <si>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</si>
  <si>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</si>
  <si>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</si>
  <si>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</si>
  <si>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</si>
  <si>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</si>
  <si>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</si>
  <si>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</si>
  <si>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</si>
  <si>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</si>
  <si>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</si>
  <si>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</si>
  <si>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</si>
  <si>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</si>
  <si>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</si>
  <si>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</si>
  <si>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</si>
  <si>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</si>
  <si>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</si>
  <si>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</si>
  <si>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</si>
  <si>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</si>
  <si>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</si>
  <si>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</si>
  <si>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</si>
  <si>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</si>
  <si>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</si>
  <si>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</si>
  <si>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</si>
  <si>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</si>
  <si>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</si>
  <si>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</si>
  <si>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</si>
  <si>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</si>
  <si>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</si>
  <si>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</si>
  <si>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</si>
  <si>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</si>
  <si>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</si>
  <si>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</si>
  <si>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</si>
  <si>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</si>
  <si>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</si>
  <si>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</si>
  <si>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</si>
  <si>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</si>
  <si>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</si>
  <si>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</si>
  <si>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</si>
  <si>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</si>
  <si>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</si>
  <si>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</si>
  <si>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</si>
  <si>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</si>
  <si>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</si>
  <si>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</si>
  <si>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</si>
  <si>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</si>
  <si>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</si>
  <si>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</si>
  <si>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</si>
  <si>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</si>
  <si>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</si>
  <si>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</si>
  <si>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</si>
  <si>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</si>
  <si>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</si>
  <si>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</si>
  <si>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</si>
  <si>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</si>
  <si>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</si>
  <si>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</si>
  <si>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</si>
  <si>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</si>
  <si>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</si>
  <si>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</si>
  <si>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</si>
  <si>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</si>
  <si>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</si>
  <si>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</si>
  <si>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</si>
  <si>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</si>
  <si>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</si>
  <si>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</si>
  <si>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</si>
  <si>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</si>
  <si>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</si>
  <si>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</si>
  <si>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</si>
  <si>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</si>
  <si>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</si>
  <si>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</si>
  <si>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</si>
  <si>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</si>
  <si>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</si>
  <si>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</si>
  <si>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</si>
  <si>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</si>
  <si>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</si>
  <si>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</si>
  <si>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</si>
  <si>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</si>
  <si>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</si>
  <si>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</si>
  <si>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</si>
  <si>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</si>
  <si>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</si>
  <si>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</si>
  <si>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</si>
  <si>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</si>
  <si>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</si>
  <si>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</si>
  <si>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</si>
  <si>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</si>
  <si>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</si>
  <si>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</si>
  <si>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</si>
  <si>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</si>
  <si>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</si>
  <si>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</si>
  <si>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</si>
  <si>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</si>
  <si>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</si>
  <si>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</si>
  <si>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</si>
  <si>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</si>
  <si>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</si>
  <si>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</si>
  <si>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</si>
  <si>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</si>
  <si>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</si>
  <si>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</si>
  <si>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</si>
  <si>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</si>
  <si>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</si>
  <si>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</si>
  <si>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</si>
  <si>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</si>
  <si>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</si>
  <si>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</si>
  <si>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</si>
  <si>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</si>
  <si>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</si>
  <si>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</si>
  <si>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</si>
  <si>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</si>
  <si>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</si>
  <si>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</si>
  <si>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</si>
  <si>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</si>
  <si>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</si>
  <si>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</si>
  <si>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</si>
  <si>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</si>
  <si>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</si>
  <si>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</si>
  <si>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</si>
  <si>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</si>
  <si>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</si>
  <si>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</si>
  <si>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</si>
  <si>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</si>
  <si>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</si>
  <si>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</si>
  <si>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</si>
  <si>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</si>
  <si>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</si>
  <si>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</si>
  <si>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</si>
  <si>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</si>
  <si>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</si>
  <si>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</si>
  <si>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</si>
  <si>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</si>
  <si>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</si>
  <si>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</si>
  <si>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</si>
  <si>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</si>
  <si>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</si>
  <si>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</si>
  <si>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</si>
  <si>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</si>
  <si>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</si>
  <si>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</si>
  <si>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</si>
  <si>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</si>
  <si>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</si>
  <si>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</si>
  <si>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</si>
  <si>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</si>
  <si>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</si>
  <si>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</si>
  <si>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</si>
  <si>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</si>
  <si>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</si>
  <si>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</si>
  <si>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</si>
  <si>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</si>
  <si>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</si>
  <si>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</si>
  <si>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</si>
  <si>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</si>
  <si>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</si>
  <si>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</si>
  <si>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</si>
  <si>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</si>
  <si>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</si>
  <si>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</si>
  <si>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</si>
  <si>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</si>
  <si>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</si>
  <si>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</si>
  <si>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</si>
  <si>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</si>
  <si>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</si>
  <si>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</si>
  <si>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</si>
  <si>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</si>
  <si>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</si>
  <si>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</si>
  <si>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</si>
  <si>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</si>
  <si>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</si>
  <si>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</si>
  <si>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</si>
  <si>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</si>
  <si>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</si>
  <si>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</si>
  <si>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</si>
  <si>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</si>
  <si>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</si>
  <si>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</si>
  <si>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</si>
  <si>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</si>
  <si>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</si>
  <si>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</si>
  <si>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</si>
  <si>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</si>
  <si>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</si>
  <si>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</si>
  <si>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</si>
  <si>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</si>
  <si>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</si>
  <si>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</si>
  <si>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</si>
  <si>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</si>
  <si>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</si>
  <si>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</si>
  <si>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</si>
  <si>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</si>
  <si>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</si>
  <si>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</si>
  <si>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</si>
  <si>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</si>
  <si>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</si>
  <si>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</si>
  <si>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</si>
  <si>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</si>
  <si>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</si>
  <si>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</si>
  <si>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</si>
  <si>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</si>
  <si>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</si>
  <si>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</si>
  <si>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</si>
  <si>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</si>
  <si>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</si>
  <si>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</si>
  <si>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</si>
  <si>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</si>
  <si>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</si>
  <si>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</si>
  <si>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</si>
  <si>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</si>
  <si>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</si>
  <si>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</si>
  <si>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</si>
  <si>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</si>
  <si>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</si>
  <si>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</si>
  <si>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</si>
  <si>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</si>
  <si>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</si>
  <si>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</si>
  <si>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</si>
  <si>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</si>
  <si>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</si>
  <si>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</si>
  <si>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</si>
  <si>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</si>
  <si>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</si>
  <si>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</si>
  <si>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</si>
  <si>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</si>
  <si>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</si>
  <si>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</si>
  <si>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</si>
  <si>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</si>
  <si>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</si>
  <si>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</si>
  <si>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</si>
  <si>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</si>
  <si>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</si>
  <si>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</si>
  <si>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</si>
  <si>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</si>
  <si>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</si>
  <si>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</si>
  <si>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</si>
  <si>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</si>
  <si>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</si>
  <si>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</si>
  <si>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</si>
  <si>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</si>
  <si>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</si>
  <si>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</si>
  <si>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</si>
  <si>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</si>
  <si>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</si>
  <si>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</si>
  <si>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</si>
  <si>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</si>
  <si>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</si>
  <si>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</si>
  <si>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</si>
  <si>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</si>
  <si>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</si>
  <si>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</si>
  <si>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</si>
  <si>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</si>
  <si>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</si>
  <si>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</si>
  <si>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</si>
  <si>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</si>
  <si>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</si>
  <si>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</si>
  <si>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</si>
  <si>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</si>
  <si>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</si>
  <si>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</si>
  <si>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</si>
  <si>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</si>
  <si>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</si>
  <si>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</si>
  <si>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</si>
  <si>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</si>
  <si>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</si>
  <si>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</si>
  <si>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</si>
  <si>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</si>
  <si>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</si>
  <si>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</si>
  <si>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</si>
  <si>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</si>
  <si>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</si>
  <si>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</si>
  <si>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</si>
  <si>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</si>
  <si>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</si>
  <si>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</si>
  <si>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</si>
  <si>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</si>
  <si>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</si>
  <si>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</si>
  <si>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</si>
  <si>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</si>
  <si>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</si>
  <si>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</si>
  <si>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</si>
  <si>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</si>
  <si>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</si>
  <si>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</si>
  <si>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</si>
  <si>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</si>
  <si>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</si>
  <si>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</si>
  <si>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</si>
  <si>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</si>
  <si>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</si>
  <si>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</si>
  <si>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</si>
  <si>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</si>
  <si>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</si>
  <si>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</si>
  <si>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</si>
  <si>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</si>
  <si>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</si>
  <si>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</si>
  <si>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</si>
  <si>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</si>
  <si>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</si>
  <si>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</si>
  <si>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</si>
  <si>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</si>
  <si>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</si>
  <si>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</si>
  <si>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</si>
  <si>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</si>
  <si>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</si>
  <si>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</si>
  <si>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</si>
  <si>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</si>
  <si>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</si>
  <si>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</si>
  <si>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</si>
  <si>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</si>
  <si>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</si>
  <si>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</si>
  <si>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</si>
  <si>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</si>
  <si>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</si>
  <si>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</si>
  <si>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</si>
  <si>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</si>
  <si>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</si>
  <si>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</si>
  <si>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</si>
  <si>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</si>
  <si>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</si>
  <si>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</si>
  <si>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</si>
  <si>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</si>
  <si>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</si>
  <si>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</si>
  <si>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</si>
  <si>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</si>
  <si>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</si>
  <si>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</si>
  <si>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</si>
  <si>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</si>
  <si>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</si>
  <si>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</si>
  <si>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</si>
  <si>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</si>
  <si>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</si>
  <si>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</si>
  <si>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</si>
  <si>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</si>
  <si>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</si>
  <si>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</si>
  <si>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</si>
  <si>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</si>
  <si>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</si>
  <si>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</si>
  <si>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</si>
  <si>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</si>
  <si>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</si>
  <si>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</si>
  <si>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</si>
  <si>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</si>
  <si>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</si>
  <si>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</si>
  <si>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</si>
  <si>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</si>
  <si>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</si>
  <si>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</si>
  <si>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</si>
  <si>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</si>
  <si>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</si>
  <si>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</si>
  <si>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</si>
  <si>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</si>
  <si>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</si>
  <si>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</si>
  <si>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</si>
  <si>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</si>
  <si>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</si>
  <si>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</si>
  <si>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</si>
  <si>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</si>
  <si>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</si>
  <si>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</si>
  <si>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</si>
  <si>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</si>
  <si>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</si>
  <si>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</si>
  <si>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</si>
  <si>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</si>
  <si>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</si>
  <si>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</si>
  <si>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</si>
  <si>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</si>
  <si>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</si>
  <si>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</si>
  <si>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</si>
  <si>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</si>
  <si>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</si>
  <si>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</si>
  <si>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</si>
  <si>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</si>
  <si>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</si>
  <si>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</si>
  <si>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</si>
  <si>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</si>
  <si>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</si>
  <si>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</si>
  <si>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</si>
  <si>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</si>
  <si>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</si>
  <si>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</si>
  <si>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</si>
  <si>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</si>
  <si>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</si>
  <si>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</si>
  <si>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</si>
  <si>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</si>
  <si>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</si>
  <si>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</si>
  <si>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</si>
  <si>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</si>
  <si>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</si>
  <si>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</si>
  <si>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</si>
  <si>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</si>
  <si>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</si>
  <si>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</si>
  <si>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</si>
  <si>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</si>
  <si>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</si>
  <si>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</si>
  <si>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</si>
  <si>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</si>
  <si>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</si>
  <si>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</si>
  <si>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</si>
  <si>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</si>
  <si>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</si>
  <si>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</si>
  <si>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</si>
  <si>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</si>
  <si>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</si>
  <si>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</si>
  <si>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</si>
  <si>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</si>
  <si>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</si>
  <si>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</si>
  <si>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</si>
  <si>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</si>
  <si>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</si>
  <si>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</si>
  <si>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</si>
  <si>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</si>
  <si>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</si>
  <si>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</si>
  <si>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</si>
  <si>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</si>
  <si>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</si>
  <si>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</si>
  <si>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</si>
  <si>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</si>
  <si>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</si>
  <si>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</si>
  <si>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</si>
  <si>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</si>
  <si>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</si>
  <si>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</si>
  <si>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</si>
  <si>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</si>
  <si>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</si>
  <si>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</si>
  <si>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</si>
  <si>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</si>
  <si>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</si>
  <si>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</si>
  <si>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</si>
  <si>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</si>
  <si>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</si>
  <si>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</si>
  <si>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</si>
  <si>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</si>
  <si>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</si>
  <si>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</si>
  <si>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</si>
  <si>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</si>
  <si>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</si>
  <si>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</si>
  <si>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</si>
  <si>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</si>
  <si>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</si>
  <si>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</si>
  <si>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</si>
  <si>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</si>
  <si>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</si>
  <si>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</si>
  <si>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</si>
  <si>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</si>
  <si>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</si>
  <si>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</si>
  <si>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</si>
  <si>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</si>
  <si>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</si>
  <si>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</si>
  <si>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</si>
  <si>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</si>
  <si>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</si>
  <si>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</si>
  <si>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</si>
  <si>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</si>
  <si>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</si>
  <si>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</si>
  <si>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</si>
  <si>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</si>
  <si>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</si>
  <si>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</si>
  <si>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</si>
  <si>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</si>
  <si>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</si>
  <si>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</si>
  <si>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</si>
  <si>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</si>
  <si>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</si>
  <si>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</si>
  <si>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</si>
  <si>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</si>
  <si>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</si>
  <si>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</si>
  <si>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</si>
  <si>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</si>
  <si>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</si>
  <si>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</si>
  <si>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</si>
  <si>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</si>
  <si>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</si>
  <si>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</si>
  <si>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</si>
  <si>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</si>
  <si>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</si>
  <si>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</si>
  <si>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</si>
  <si>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</si>
  <si>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</si>
  <si>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</si>
  <si>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</si>
  <si>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</si>
  <si>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</si>
  <si>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</si>
  <si>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</si>
  <si>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</si>
  <si>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</si>
  <si>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</si>
  <si>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</si>
  <si>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</si>
  <si>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</si>
  <si>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</si>
  <si>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</si>
  <si>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</si>
  <si>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</si>
  <si>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</si>
  <si>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</si>
  <si>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</si>
  <si>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</si>
  <si>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</si>
  <si>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</si>
  <si>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</si>
  <si>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</si>
  <si>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</si>
  <si>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</si>
  <si>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</si>
  <si>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</si>
  <si>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</si>
  <si>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</si>
  <si>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</si>
  <si>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</si>
  <si>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</si>
  <si>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</si>
  <si>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</si>
  <si>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</si>
  <si>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</si>
  <si>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</si>
  <si>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</si>
  <si>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</si>
  <si>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</si>
  <si>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</si>
  <si>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</si>
  <si>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</si>
  <si>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</si>
  <si>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</si>
  <si>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</si>
  <si>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</si>
  <si>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</si>
  <si>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</si>
  <si>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</si>
  <si>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</si>
  <si>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</si>
  <si>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</si>
  <si>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</si>
  <si>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</si>
  <si>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</si>
  <si>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</si>
  <si>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</si>
  <si>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</si>
  <si>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</si>
  <si>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</si>
  <si>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</si>
  <si>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</si>
  <si>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</si>
  <si>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</si>
  <si>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</si>
  <si>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</si>
  <si>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</si>
  <si>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</si>
  <si>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</si>
  <si>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</si>
  <si>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</si>
  <si>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</si>
  <si>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</si>
  <si>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</si>
  <si>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</si>
  <si>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</si>
  <si>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</si>
  <si>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</si>
  <si>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</si>
  <si>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</si>
  <si>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</si>
  <si>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</si>
  <si>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</si>
  <si>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</si>
  <si>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</si>
  <si>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</si>
  <si>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</si>
  <si>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</si>
  <si>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</si>
  <si>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</si>
  <si>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</si>
  <si>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</si>
  <si>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</si>
  <si>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</si>
  <si>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</si>
  <si>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</si>
  <si>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</si>
  <si>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</si>
  <si>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</si>
  <si>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</si>
  <si>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</si>
  <si>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</si>
  <si>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</si>
  <si>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</si>
  <si>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</si>
  <si>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</si>
  <si>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</si>
  <si>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</si>
  <si>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</si>
  <si>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</si>
  <si>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</si>
  <si>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</si>
  <si>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</si>
  <si>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</si>
  <si>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</si>
  <si>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</si>
  <si>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</si>
  <si>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</si>
  <si>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</si>
  <si>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</si>
  <si>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</si>
  <si>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</si>
  <si>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</si>
  <si>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</si>
  <si>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</si>
  <si>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</si>
  <si>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</si>
  <si>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</si>
  <si>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</si>
  <si>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</si>
  <si>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</si>
  <si>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</si>
  <si>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</si>
  <si>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</si>
  <si>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</si>
  <si>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</si>
  <si>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</si>
  <si>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</si>
  <si>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</si>
  <si>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</si>
  <si>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</si>
  <si>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</si>
  <si>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</si>
  <si>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</si>
  <si>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</si>
  <si>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</si>
  <si>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</si>
  <si>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</si>
  <si>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</si>
  <si>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</si>
  <si>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</si>
  <si>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</si>
  <si>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</si>
  <si>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</si>
  <si>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</si>
  <si>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</si>
  <si>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</si>
  <si>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</si>
  <si>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</si>
  <si>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</si>
  <si>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</si>
  <si>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</si>
  <si>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</si>
  <si>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</si>
  <si>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</si>
  <si>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</si>
  <si>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</si>
  <si>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</si>
  <si>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</si>
  <si>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</si>
  <si>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</si>
  <si>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</si>
  <si>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</si>
  <si>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</si>
  <si>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</si>
  <si>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</si>
  <si>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</si>
  <si>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</si>
  <si>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</si>
  <si>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</si>
  <si>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</si>
  <si>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</si>
  <si>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</si>
  <si>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</si>
  <si>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</si>
  <si>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</si>
  <si>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</si>
  <si>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</si>
  <si>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</si>
  <si>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</si>
  <si>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</si>
  <si>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</si>
  <si>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</si>
  <si>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</si>
  <si>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</si>
  <si>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</si>
  <si>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</si>
  <si>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</si>
  <si>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</si>
  <si>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</si>
  <si>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</si>
  <si>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</si>
  <si>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</si>
  <si>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</si>
  <si>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</si>
  <si>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</si>
  <si>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</si>
  <si>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</si>
  <si>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</si>
  <si>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</si>
  <si>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</si>
  <si>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</si>
  <si>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</si>
  <si>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</si>
  <si>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</si>
  <si>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</si>
  <si>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</si>
  <si>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</si>
  <si>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</si>
  <si>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</si>
  <si>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</si>
  <si>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</si>
  <si>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</si>
  <si>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</si>
  <si>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</si>
  <si>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</si>
  <si>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</si>
  <si>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</si>
  <si>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</si>
  <si>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</si>
  <si>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</si>
  <si>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</si>
  <si>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</si>
  <si>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</si>
  <si>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</si>
  <si>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</si>
  <si>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</si>
  <si>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</si>
  <si>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</si>
  <si>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</si>
  <si>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</si>
  <si>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</si>
  <si>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</si>
  <si>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</si>
  <si>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</si>
  <si>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</si>
  <si>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</si>
  <si>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</si>
  <si>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</si>
  <si>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</si>
  <si>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</si>
  <si>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</si>
  <si>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</si>
  <si>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</si>
  <si>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</si>
  <si>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</si>
  <si>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</si>
  <si>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</si>
  <si>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</si>
  <si>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</si>
  <si>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</si>
  <si>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</si>
  <si>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</si>
  <si>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</si>
  <si>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</si>
  <si>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</si>
  <si>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</si>
  <si>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</si>
  <si>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</si>
  <si>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</si>
  <si>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</si>
  <si>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</si>
  <si>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</si>
  <si>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</si>
  <si>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</si>
  <si>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</si>
  <si>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</si>
  <si>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</si>
  <si>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</si>
  <si>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</si>
  <si>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</si>
  <si>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</si>
  <si>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</si>
  <si>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</si>
  <si>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</si>
  <si>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</si>
  <si>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</si>
  <si>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</si>
  <si>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</si>
  <si>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</si>
  <si>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</si>
  <si>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</si>
  <si>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</si>
  <si>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</si>
  <si>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</si>
  <si>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</si>
  <si>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</si>
  <si>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</si>
  <si>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</si>
  <si>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</si>
  <si>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</si>
  <si>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</si>
  <si>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</si>
  <si>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</si>
  <si>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</si>
  <si>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</si>
  <si>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</si>
  <si>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</si>
  <si>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</si>
  <si>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</si>
  <si>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</si>
  <si>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</si>
  <si>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</si>
  <si>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</si>
  <si>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</si>
  <si>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</si>
  <si>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</si>
  <si>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</si>
  <si>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</si>
  <si>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</si>
  <si>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</si>
  <si>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</si>
  <si>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</si>
  <si>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</si>
  <si>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</si>
  <si>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</si>
  <si>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</si>
  <si>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</si>
  <si>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</si>
  <si>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</si>
  <si>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</si>
  <si>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</si>
  <si>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</si>
  <si>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</si>
  <si>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</si>
  <si>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</si>
  <si>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</si>
  <si>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</si>
  <si>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</si>
  <si>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</si>
  <si>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</si>
  <si>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</si>
  <si>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</si>
  <si>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</si>
  <si>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</si>
  <si>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</si>
  <si>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</si>
  <si>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</si>
  <si>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</si>
  <si>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</si>
  <si>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</si>
  <si>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</si>
  <si>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</si>
  <si>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</si>
  <si>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</si>
  <si>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</si>
  <si>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</si>
  <si>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</si>
  <si>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</si>
  <si>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</si>
  <si>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</si>
  <si>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</si>
  <si>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</si>
  <si>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</si>
  <si>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</si>
  <si>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</si>
  <si>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</si>
  <si>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</si>
  <si>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</si>
  <si>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</si>
  <si>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</si>
  <si>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</si>
  <si>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</si>
  <si>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</si>
  <si>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</si>
  <si>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</si>
  <si>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</si>
  <si>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</si>
  <si>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</si>
  <si>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</si>
  <si>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</si>
  <si>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</si>
  <si>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</si>
  <si>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</si>
  <si>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</si>
  <si>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</si>
  <si>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</si>
  <si>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</si>
  <si>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</si>
  <si>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</si>
  <si>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</si>
  <si>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</si>
  <si>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</si>
  <si>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</si>
  <si>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</si>
  <si>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</si>
  <si>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</si>
  <si>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</si>
  <si>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</si>
  <si>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</si>
  <si>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</si>
  <si>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</si>
  <si>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</si>
  <si>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</si>
  <si>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</si>
  <si>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</si>
  <si>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</si>
  <si>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</si>
  <si>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</si>
  <si>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</si>
  <si>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</si>
  <si>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</si>
  <si>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</si>
  <si>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</si>
  <si>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</si>
  <si>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</si>
  <si>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</si>
  <si>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</si>
  <si>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</si>
  <si>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</si>
  <si>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</si>
  <si>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</si>
  <si>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</si>
  <si>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</si>
  <si>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</si>
  <si>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</si>
  <si>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</si>
  <si>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</si>
  <si>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</si>
  <si>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</si>
  <si>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</si>
  <si>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</si>
  <si>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</si>
  <si>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</si>
  <si>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</si>
  <si>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</si>
  <si>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</si>
  <si>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</si>
  <si>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</si>
  <si>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</si>
  <si>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</si>
  <si>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</si>
  <si>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</si>
  <si>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</si>
  <si>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</si>
  <si>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</si>
  <si>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</si>
  <si>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</si>
  <si>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</si>
  <si>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</si>
  <si>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</si>
  <si>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</si>
  <si>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</si>
  <si>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</si>
  <si>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</si>
  <si>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</si>
  <si>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</si>
  <si>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</si>
  <si>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</si>
  <si>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</si>
  <si>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</si>
  <si>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</si>
  <si>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</si>
  <si>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</si>
  <si>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</si>
  <si>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</si>
  <si>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</si>
  <si>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</si>
  <si>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</si>
  <si>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</si>
  <si>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</si>
  <si>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</si>
  <si>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</si>
  <si>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</si>
  <si>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</si>
  <si>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</si>
  <si>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</si>
  <si>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</si>
  <si>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</si>
  <si>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</si>
  <si>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</si>
  <si>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</si>
  <si>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</si>
  <si>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</si>
  <si>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</si>
  <si>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</si>
  <si>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</si>
  <si>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</si>
  <si>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</si>
  <si>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</si>
  <si>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</si>
  <si>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</si>
  <si>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</si>
  <si>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</si>
  <si>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</si>
  <si>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</si>
  <si>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</si>
  <si>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</si>
  <si>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</si>
  <si>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</si>
  <si>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</si>
  <si>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</si>
  <si>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</si>
  <si>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</si>
  <si>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</si>
  <si>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</si>
  <si>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</si>
  <si>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</si>
  <si>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</si>
  <si>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</si>
  <si>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</si>
  <si>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</si>
  <si>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</si>
  <si>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</si>
  <si>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</si>
  <si>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</si>
  <si>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</si>
  <si>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</si>
  <si>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</si>
  <si>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</si>
  <si>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</si>
  <si>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</si>
  <si>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</si>
  <si>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</si>
  <si>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</si>
  <si>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</si>
  <si>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</si>
  <si>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</si>
  <si>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</si>
  <si>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</si>
  <si>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</si>
  <si>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</si>
  <si>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</si>
  <si>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</si>
  <si>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</si>
  <si>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</si>
  <si>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</si>
  <si>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</si>
  <si>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</si>
  <si>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</si>
  <si>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</si>
  <si>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</si>
  <si>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</si>
  <si>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</si>
  <si>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</si>
  <si>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</si>
  <si>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</si>
  <si>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</si>
  <si>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</si>
  <si>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</si>
  <si>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</si>
  <si>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</si>
  <si>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</si>
  <si>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</si>
  <si>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</si>
  <si>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</si>
  <si>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</si>
  <si>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</si>
  <si>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</si>
  <si>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</si>
  <si>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</si>
  <si>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</si>
  <si>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</si>
  <si>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</si>
  <si>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</si>
  <si>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</si>
  <si>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</si>
  <si>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</si>
  <si>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</si>
  <si>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</si>
  <si>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</si>
  <si>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</si>
  <si>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</si>
  <si>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</si>
  <si>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</si>
  <si>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</si>
  <si>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</si>
  <si>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</si>
  <si>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</si>
  <si>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</si>
  <si>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</si>
  <si>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</si>
  <si>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</si>
  <si>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</si>
  <si>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</si>
  <si>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</si>
  <si>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</si>
  <si>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</si>
  <si>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</si>
  <si>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</si>
  <si>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</si>
  <si>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</si>
  <si>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</si>
  <si>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</si>
  <si>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</si>
  <si>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</si>
  <si>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</si>
  <si>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</si>
  <si>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</si>
  <si>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</si>
  <si>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</si>
  <si>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</si>
  <si>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</si>
  <si>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</si>
  <si>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</si>
  <si>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</si>
  <si>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</si>
  <si>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</si>
  <si>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</si>
  <si>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</si>
  <si>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</si>
  <si>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</si>
  <si>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</si>
  <si>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</si>
  <si>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</si>
  <si>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</si>
  <si>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</si>
  <si>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</si>
  <si>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</si>
  <si>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</si>
  <si>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</si>
  <si>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</si>
  <si>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</si>
  <si>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</si>
  <si>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</si>
  <si>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</si>
  <si>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</si>
  <si>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</si>
  <si>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</si>
  <si>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</si>
  <si>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</si>
  <si>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</si>
  <si>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</si>
  <si>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</si>
  <si>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</si>
  <si>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</si>
  <si>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</si>
  <si>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</si>
  <si>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</si>
  <si>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</si>
  <si>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</si>
  <si>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</si>
  <si>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</si>
  <si>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</si>
  <si>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</si>
  <si>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</si>
  <si>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</si>
  <si>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</si>
  <si>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</si>
  <si>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</si>
  <si>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</si>
  <si>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</si>
  <si>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</si>
  <si>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</si>
  <si>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</si>
  <si>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</si>
  <si>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</si>
  <si>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</si>
  <si>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</si>
  <si>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</si>
  <si>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</si>
  <si>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</si>
  <si>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</si>
  <si>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</si>
  <si>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</si>
  <si>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</si>
  <si>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</si>
  <si>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</si>
  <si>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</si>
  <si>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</si>
  <si>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</si>
  <si>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</si>
  <si>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</si>
  <si>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</si>
  <si>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</si>
  <si>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</si>
  <si>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</si>
  <si>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</si>
  <si>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</si>
  <si>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</si>
  <si>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</si>
  <si>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</si>
  <si>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</si>
  <si>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</si>
  <si>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</si>
  <si>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</si>
  <si>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</si>
  <si>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</si>
  <si>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</si>
  <si>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</si>
  <si>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</si>
  <si>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</si>
  <si>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</si>
  <si>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</si>
  <si>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</si>
  <si>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</si>
  <si>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</si>
  <si>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</si>
  <si>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</si>
  <si>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</si>
  <si>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</si>
  <si>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</si>
  <si>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</si>
  <si>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</si>
  <si>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</si>
  <si>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</si>
  <si>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</si>
  <si>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</si>
  <si>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</si>
  <si>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</si>
  <si>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</si>
  <si>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</si>
  <si>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</si>
  <si>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</si>
  <si>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</si>
  <si>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</si>
  <si>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</si>
  <si>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</si>
  <si>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</si>
  <si>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</si>
  <si>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</si>
  <si>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</si>
  <si>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</si>
  <si>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</si>
  <si>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</si>
  <si>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</si>
  <si>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</si>
  <si>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</si>
  <si>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</si>
  <si>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</si>
  <si>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</si>
  <si>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</si>
  <si>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</si>
  <si>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</si>
  <si>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</si>
  <si>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</si>
  <si>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</si>
  <si>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</si>
  <si>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</si>
  <si>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</si>
  <si>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</si>
  <si>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</si>
  <si>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</si>
  <si>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</si>
  <si>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</si>
  <si>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</si>
  <si>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</si>
  <si>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</si>
  <si>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</si>
  <si>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</si>
  <si>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</si>
  <si>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</si>
  <si>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</si>
  <si>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</si>
  <si>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</si>
  <si>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</si>
  <si>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</si>
  <si>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</si>
  <si>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</si>
  <si>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</si>
  <si>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</si>
  <si>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</si>
  <si>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</si>
  <si>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</si>
  <si>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</si>
  <si>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</si>
  <si>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</si>
  <si>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</si>
  <si>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</si>
  <si>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</si>
  <si>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</si>
  <si>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</si>
  <si>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</si>
  <si>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</si>
  <si>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</si>
  <si>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</si>
  <si>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</si>
  <si>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</si>
  <si>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</si>
  <si>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</si>
  <si>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</si>
  <si>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</si>
  <si>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</si>
  <si>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</si>
  <si>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</si>
  <si>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</si>
  <si>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</si>
  <si>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</si>
  <si>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</si>
  <si>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</si>
  <si>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</si>
  <si>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</si>
  <si>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</si>
  <si>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</si>
  <si>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</si>
  <si>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</si>
  <si>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</si>
  <si>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</si>
  <si>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</si>
  <si>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</si>
  <si>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</si>
  <si>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</si>
  <si>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</si>
  <si>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</si>
  <si>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</si>
  <si>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</si>
  <si>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</si>
  <si>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</si>
  <si>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</si>
  <si>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</si>
  <si>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</si>
  <si>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</si>
  <si>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</si>
  <si>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</si>
  <si>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</si>
  <si>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</si>
  <si>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</si>
  <si>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</si>
  <si>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</si>
  <si>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</si>
  <si>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</si>
  <si>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</si>
  <si>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</si>
  <si>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</si>
  <si>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</si>
  <si>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</si>
  <si>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</si>
  <si>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</si>
  <si>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</si>
  <si>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</si>
  <si>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</si>
  <si>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</si>
  <si>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</si>
  <si>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</si>
  <si>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</si>
  <si>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</si>
  <si>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</si>
  <si>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</si>
  <si>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</si>
  <si>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</si>
  <si>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</si>
  <si>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</si>
  <si>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</si>
  <si>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</si>
  <si>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</si>
  <si>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</si>
  <si>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</si>
  <si>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</si>
  <si>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</si>
  <si>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</si>
  <si>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</si>
  <si>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</si>
  <si>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</si>
  <si>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</si>
  <si>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</si>
  <si>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</si>
  <si>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</si>
  <si>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</si>
  <si>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</si>
  <si>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</si>
  <si>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</si>
  <si>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</si>
  <si>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</si>
  <si>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</si>
  <si>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</si>
  <si>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</si>
  <si>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</si>
  <si>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</si>
  <si>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</si>
  <si>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</si>
  <si>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</si>
  <si>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</si>
  <si>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</si>
  <si>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</si>
  <si>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</si>
  <si>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</si>
  <si>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</si>
  <si>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</si>
  <si>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</si>
  <si>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</si>
  <si>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</si>
  <si>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</si>
  <si>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</si>
  <si>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</si>
  <si>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</si>
  <si>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</si>
  <si>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</si>
  <si>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</si>
  <si>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</si>
  <si>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</si>
  <si>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</si>
  <si>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</si>
  <si>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</si>
  <si>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</si>
  <si>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</si>
  <si>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</si>
  <si>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</si>
  <si>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</si>
  <si>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</si>
  <si>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</si>
  <si>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</si>
  <si>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</si>
  <si>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</si>
  <si>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</si>
  <si>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</si>
  <si>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</si>
  <si>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</si>
  <si>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</si>
  <si>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</si>
  <si>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</si>
  <si>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</si>
  <si>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</si>
  <si>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</si>
  <si>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</si>
  <si>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</si>
  <si>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</si>
  <si>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</si>
  <si>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</si>
  <si>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</si>
  <si>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</si>
  <si>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</si>
  <si>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</si>
  <si>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</si>
  <si>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</si>
  <si>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</si>
  <si>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</si>
  <si>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</si>
  <si>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</si>
  <si>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</si>
  <si>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</si>
  <si>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</si>
  <si>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</si>
  <si>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</si>
  <si>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</si>
  <si>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</si>
  <si>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</si>
  <si>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</si>
  <si>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</si>
  <si>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</si>
  <si>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</si>
  <si>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</si>
  <si>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</si>
  <si>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</si>
  <si>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</si>
  <si>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</si>
  <si>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</si>
  <si>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</si>
  <si>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</si>
  <si>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</si>
  <si>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</si>
  <si>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</si>
  <si>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</si>
  <si>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</si>
  <si>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</si>
  <si>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</si>
  <si>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</si>
  <si>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</si>
  <si>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</si>
  <si>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</si>
  <si>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</si>
  <si>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</si>
  <si>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</si>
  <si>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</si>
  <si>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</si>
  <si>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</si>
  <si>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</si>
  <si>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</si>
  <si>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</si>
  <si>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</si>
  <si>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</si>
  <si>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</si>
  <si>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</si>
  <si>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</si>
  <si>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</si>
  <si>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</si>
  <si>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</si>
  <si>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</si>
  <si>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</si>
  <si>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</si>
  <si>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</si>
  <si>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</si>
  <si>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</si>
  <si>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</si>
  <si>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</si>
  <si>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</si>
  <si>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</si>
  <si>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</si>
  <si>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</si>
  <si>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</si>
  <si>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</si>
  <si>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</si>
  <si>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</si>
  <si>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</si>
  <si>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</si>
  <si>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</si>
  <si>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</si>
  <si>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</si>
  <si>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</si>
  <si>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</si>
  <si>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</si>
  <si>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</si>
  <si>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</si>
  <si>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</si>
  <si>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</si>
  <si>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</si>
  <si>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</si>
  <si>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</si>
  <si>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</si>
  <si>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</si>
  <si>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</si>
  <si>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</si>
  <si>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</si>
  <si>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</si>
  <si>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</si>
  <si>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</si>
  <si>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</si>
  <si>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</si>
  <si>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</si>
  <si>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</si>
  <si>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</si>
  <si>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</si>
  <si>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</si>
  <si>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</si>
  <si>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</si>
  <si>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</si>
  <si>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</si>
  <si>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</si>
  <si>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</si>
  <si>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</si>
  <si>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</si>
  <si>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</si>
  <si>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</si>
  <si>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</si>
  <si>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</si>
  <si>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</si>
  <si>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</si>
  <si>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</si>
  <si>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</si>
  <si>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</si>
  <si>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</si>
  <si>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</si>
  <si>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</si>
  <si>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</si>
  <si>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</si>
  <si>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</si>
  <si>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</si>
  <si>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</si>
  <si>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</si>
  <si>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</si>
  <si>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</si>
  <si>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</si>
  <si>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</si>
  <si>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</si>
  <si>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</si>
  <si>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</si>
  <si>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</si>
  <si>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</si>
  <si>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</si>
  <si>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</si>
  <si>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</si>
  <si>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</si>
  <si>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</si>
  <si>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</si>
  <si>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</si>
  <si>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</si>
  <si>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</si>
  <si>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</si>
  <si>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</si>
  <si>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</si>
  <si>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</si>
  <si>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</si>
  <si>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</si>
  <si>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</si>
  <si>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</si>
  <si>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</si>
  <si>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</si>
  <si>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</si>
  <si>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</si>
  <si>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</si>
  <si>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</si>
  <si>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</si>
  <si>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</si>
  <si>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</si>
  <si>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</si>
  <si>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</si>
  <si>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</si>
  <si>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</si>
  <si>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</si>
  <si>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</si>
  <si>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</si>
  <si>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</si>
  <si>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</si>
  <si>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</si>
  <si>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</si>
  <si>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</si>
  <si>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</si>
  <si>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</si>
  <si>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</si>
  <si>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</si>
  <si>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</si>
  <si>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</si>
  <si>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</si>
  <si>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</si>
  <si>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</si>
  <si>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</si>
  <si>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</si>
  <si>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</si>
  <si>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</si>
  <si>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</si>
  <si>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</si>
  <si>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</si>
  <si>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</si>
  <si>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</si>
  <si>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</si>
  <si>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</si>
  <si>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</si>
  <si>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</si>
  <si>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</si>
  <si>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</si>
  <si>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</si>
  <si>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</si>
  <si>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</si>
  <si>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</si>
  <si>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</si>
  <si>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</si>
  <si>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</si>
  <si>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</si>
  <si>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</si>
  <si>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</si>
  <si>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</si>
  <si>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</si>
  <si>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</si>
  <si>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</si>
  <si>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</si>
  <si>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</si>
  <si>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</si>
  <si>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</si>
  <si>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</si>
  <si>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</si>
  <si>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</si>
  <si>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</si>
  <si>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</si>
  <si>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</si>
  <si>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</si>
  <si>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</si>
  <si>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</si>
  <si>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</si>
  <si>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</si>
  <si>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</si>
  <si>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</si>
  <si>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</si>
  <si>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</si>
  <si>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</si>
  <si>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</si>
  <si>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</si>
  <si>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</si>
  <si>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</si>
  <si>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</si>
  <si>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</si>
  <si>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</si>
  <si>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</si>
  <si>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</si>
  <si>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</si>
  <si>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</si>
  <si>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</si>
  <si>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</si>
  <si>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</si>
  <si>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</si>
  <si>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</si>
  <si>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</si>
  <si>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</si>
  <si>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</si>
  <si>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</si>
  <si>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</si>
  <si>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</si>
  <si>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</si>
  <si>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</si>
  <si>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</si>
  <si>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</si>
  <si>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</si>
  <si>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</si>
  <si>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</si>
  <si>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</si>
  <si>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</si>
  <si>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</si>
  <si>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</si>
  <si>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</si>
  <si>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</si>
  <si>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</si>
  <si>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</si>
  <si>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</si>
  <si>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</si>
  <si>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</si>
  <si>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</si>
  <si>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</si>
  <si>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</si>
  <si>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</si>
  <si>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</si>
  <si>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</si>
  <si>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</si>
  <si>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</si>
  <si>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</si>
  <si>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</si>
  <si>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</si>
  <si>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</si>
  <si>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</si>
  <si>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</si>
  <si>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</si>
  <si>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</si>
  <si>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</si>
  <si>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</si>
  <si>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</si>
  <si>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</si>
  <si>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</si>
  <si>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</si>
  <si>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</si>
  <si>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</si>
  <si>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</si>
  <si>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</si>
  <si>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</si>
  <si>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</si>
  <si>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</si>
  <si>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</si>
  <si>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</si>
  <si>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</si>
  <si>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</si>
  <si>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</si>
  <si>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</si>
  <si>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</si>
  <si>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</si>
  <si>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</si>
  <si>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</si>
  <si>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</si>
  <si>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</si>
  <si>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</si>
  <si>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</si>
  <si>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</si>
  <si>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</si>
  <si>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</si>
  <si>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</si>
  <si>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</si>
  <si>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</si>
  <si>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</si>
  <si>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</si>
  <si>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</si>
  <si>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</si>
  <si>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</si>
  <si>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</si>
  <si>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</si>
  <si>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</si>
  <si>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</si>
  <si>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</si>
  <si>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</si>
  <si>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</si>
  <si>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</si>
  <si>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</si>
  <si>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</si>
  <si>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</si>
  <si>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</si>
  <si>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</si>
  <si>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</si>
  <si>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</si>
  <si>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</si>
  <si>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</si>
  <si>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</si>
  <si>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</si>
  <si>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</si>
  <si>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</si>
  <si>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</si>
  <si>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</si>
  <si>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</si>
  <si>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</si>
  <si>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</si>
  <si>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</si>
  <si>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</si>
  <si>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</si>
  <si>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</si>
  <si>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</si>
  <si>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</si>
  <si>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</si>
  <si>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</si>
  <si>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</si>
  <si>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</si>
  <si>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</si>
  <si>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</si>
  <si>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</si>
  <si>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</si>
  <si>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</si>
  <si>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</si>
  <si>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</si>
  <si>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</si>
  <si>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</si>
  <si>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</si>
  <si>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</si>
  <si>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</si>
  <si>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</si>
  <si>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</si>
  <si>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</si>
  <si>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</si>
  <si>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</si>
  <si>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</si>
  <si>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</si>
  <si>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</si>
  <si>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</si>
  <si>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</si>
  <si>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</si>
  <si>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</si>
  <si>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</si>
  <si>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</si>
  <si>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</si>
  <si>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</si>
  <si>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</si>
  <si>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</si>
  <si>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</si>
  <si>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</si>
  <si>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</si>
  <si>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</si>
  <si>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</si>
  <si>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</si>
  <si>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</si>
  <si>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</si>
  <si>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</si>
  <si>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</si>
  <si>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</si>
  <si>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</si>
  <si>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</si>
  <si>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</si>
  <si>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</si>
  <si>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</si>
  <si>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</si>
  <si>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</si>
  <si>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</si>
  <si>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</si>
  <si>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</si>
  <si>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</si>
  <si>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</si>
  <si>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</si>
  <si>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</si>
  <si>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</si>
  <si>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</si>
  <si>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</si>
  <si>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</si>
  <si>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</si>
  <si>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</si>
  <si>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</si>
  <si>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</si>
  <si>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</si>
  <si>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</si>
  <si>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</si>
  <si>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</si>
  <si>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</si>
  <si>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</si>
  <si>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</si>
  <si>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</si>
  <si>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</si>
  <si>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</si>
  <si>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</si>
  <si>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</si>
  <si>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</si>
  <si>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</si>
  <si>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</si>
  <si>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</si>
  <si>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</si>
  <si>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</si>
  <si>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</si>
  <si>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</si>
  <si>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</si>
  <si>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</si>
  <si>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</si>
  <si>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</si>
  <si>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</si>
  <si>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</si>
  <si>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</si>
  <si>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</si>
  <si>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</si>
  <si>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</si>
  <si>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</si>
  <si>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</si>
  <si>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</si>
  <si>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</si>
  <si>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</si>
  <si>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</si>
  <si>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</si>
  <si>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</si>
  <si>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</si>
  <si>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</si>
  <si>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</si>
  <si>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</si>
  <si>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</si>
  <si>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</si>
  <si>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</si>
  <si>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</si>
  <si>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</si>
  <si>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</si>
  <si>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</si>
  <si>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</si>
  <si>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</si>
  <si>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</si>
  <si>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</si>
  <si>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</si>
  <si>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</si>
  <si>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</si>
  <si>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</si>
  <si>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</si>
  <si>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</si>
  <si>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</si>
  <si>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</si>
  <si>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</si>
  <si>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</si>
  <si>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</si>
  <si>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</si>
  <si>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</si>
  <si>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</si>
  <si>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</si>
  <si>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</si>
  <si>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</si>
  <si>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</si>
  <si>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</si>
  <si>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</si>
  <si>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</si>
  <si>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</si>
  <si>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</si>
  <si>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</si>
  <si>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</si>
  <si>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</si>
  <si>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</si>
  <si>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</si>
  <si>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</si>
  <si>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</si>
  <si>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</si>
  <si>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</si>
  <si>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</si>
  <si>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</si>
  <si>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</si>
  <si>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</si>
  <si>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</si>
  <si>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</si>
  <si>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</si>
  <si>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</si>
  <si>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</si>
  <si>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</si>
  <si>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</si>
  <si>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</si>
  <si>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</si>
  <si>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</si>
  <si>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</si>
  <si>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</si>
  <si>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</si>
  <si>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</si>
  <si>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</si>
  <si>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</si>
  <si>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</si>
  <si>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</si>
  <si>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</si>
  <si>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</si>
  <si>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</si>
  <si>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</si>
  <si>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</si>
  <si>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</si>
  <si>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</si>
  <si>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</si>
  <si>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</si>
  <si>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</si>
  <si>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</si>
  <si>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</si>
  <si>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</si>
  <si>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</si>
  <si>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</si>
  <si>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</si>
  <si>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</si>
  <si>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</si>
  <si>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</si>
  <si>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</si>
  <si>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</si>
  <si>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</si>
  <si>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</si>
  <si>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</si>
  <si>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</si>
  <si>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</si>
  <si>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</si>
  <si>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</si>
  <si>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</si>
  <si>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</si>
  <si>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</si>
  <si>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</si>
  <si>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</si>
  <si>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</si>
  <si>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</si>
  <si>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</si>
  <si>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</si>
  <si>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</si>
  <si>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</si>
  <si>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</si>
  <si>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</si>
  <si>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</si>
  <si>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</si>
  <si>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</si>
  <si>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</si>
  <si>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</si>
  <si>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</si>
  <si>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</si>
  <si>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</si>
  <si>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</si>
  <si>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</si>
  <si>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</si>
  <si>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</si>
  <si>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</si>
  <si>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</si>
  <si>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</si>
  <si>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</si>
  <si>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</si>
  <si>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</si>
  <si>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</si>
  <si>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</si>
  <si>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</si>
  <si>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</si>
  <si>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</si>
  <si>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</si>
  <si>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</si>
  <si>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</si>
  <si>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</si>
  <si>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</si>
  <si>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</si>
  <si>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</si>
  <si>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</si>
  <si>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</si>
  <si>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</si>
  <si>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</si>
  <si>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</si>
  <si>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</si>
  <si>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</si>
  <si>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</si>
  <si>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</si>
  <si>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</si>
  <si>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</si>
  <si>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</si>
  <si>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</si>
  <si>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</si>
  <si>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</si>
  <si>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</si>
  <si>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</si>
  <si>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</si>
  <si>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</si>
  <si>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</si>
  <si>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</si>
  <si>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</si>
  <si>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</si>
  <si>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</si>
  <si>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</si>
  <si>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</si>
  <si>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</si>
  <si>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</si>
  <si>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</si>
  <si>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</si>
  <si>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</si>
  <si>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</si>
  <si>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</si>
  <si>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</si>
  <si>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</si>
  <si>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</si>
  <si>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</si>
  <si>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</si>
  <si>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</si>
  <si>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</si>
  <si>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</si>
  <si>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</si>
  <si>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</si>
  <si>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</si>
  <si>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</si>
  <si>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</si>
  <si>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</si>
  <si>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</si>
  <si>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</si>
  <si>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</si>
  <si>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</si>
  <si>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</si>
  <si>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</si>
  <si>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</si>
  <si>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</si>
  <si>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</si>
  <si>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</si>
  <si>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</si>
  <si>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</si>
  <si>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</si>
  <si>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</si>
  <si>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</si>
  <si>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</si>
  <si>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</si>
  <si>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</si>
  <si>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</si>
  <si>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</si>
  <si>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</si>
  <si>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</si>
  <si>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</si>
  <si>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</si>
  <si>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</si>
  <si>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</si>
  <si>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</si>
  <si>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</si>
  <si>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</si>
  <si>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</si>
  <si>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</si>
  <si>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</si>
  <si>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</si>
  <si>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</si>
  <si>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</si>
  <si>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</si>
  <si>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</si>
  <si>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</si>
  <si>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</si>
  <si>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</si>
  <si>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</si>
  <si>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</si>
  <si>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</si>
  <si>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</si>
  <si>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</si>
  <si>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</si>
  <si>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</si>
  <si>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</si>
  <si>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</si>
  <si>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</si>
  <si>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</si>
  <si>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</si>
  <si>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</si>
  <si>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</si>
  <si>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</si>
  <si>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</si>
  <si>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</si>
  <si>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</si>
  <si>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</si>
  <si>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</si>
  <si>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</si>
  <si>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</si>
  <si>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</si>
  <si>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</si>
  <si>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</si>
  <si>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</si>
  <si>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</si>
  <si>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</si>
  <si>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</si>
  <si>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</si>
  <si>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</si>
  <si>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</si>
  <si>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</si>
  <si>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</si>
  <si>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</si>
  <si>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</si>
  <si>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</si>
  <si>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</si>
  <si>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</si>
  <si>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</si>
  <si>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</si>
  <si>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</si>
  <si>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</si>
  <si>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</si>
  <si>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</si>
  <si>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</si>
  <si>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</si>
  <si>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</si>
  <si>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</si>
  <si>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</si>
  <si>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</si>
  <si>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</si>
  <si>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</si>
  <si>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</si>
  <si>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</si>
  <si>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</si>
  <si>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</si>
  <si>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</si>
  <si>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</si>
  <si>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</si>
  <si>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</si>
  <si>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</si>
  <si>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</si>
  <si>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</si>
  <si>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</si>
  <si>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</si>
  <si>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</si>
  <si>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</si>
  <si>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</si>
  <si>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</si>
  <si>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</si>
  <si>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</si>
  <si>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</si>
  <si>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</si>
  <si>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</si>
  <si>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</si>
  <si>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</si>
  <si>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</si>
  <si>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</si>
  <si>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</si>
  <si>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</si>
  <si>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</si>
  <si>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</si>
  <si>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</si>
  <si>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</si>
  <si>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</si>
  <si>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</si>
  <si>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</si>
  <si>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</si>
  <si>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</si>
  <si>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</si>
  <si>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</si>
  <si>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</si>
  <si>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</si>
  <si>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</si>
  <si>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</si>
  <si>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</si>
  <si>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</si>
  <si>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</si>
  <si>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</si>
  <si>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</si>
  <si>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</si>
  <si>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</si>
  <si>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</si>
  <si>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</si>
  <si>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</si>
  <si>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</si>
  <si>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</si>
  <si>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</si>
  <si>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</si>
  <si>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</si>
  <si>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</si>
  <si>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</si>
  <si>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</si>
  <si>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</si>
  <si>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</si>
  <si>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</si>
  <si>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</si>
  <si>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</si>
  <si>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</si>
  <si>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</si>
  <si>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</si>
  <si>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</si>
  <si>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</si>
  <si>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</si>
  <si>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</si>
  <si>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</si>
  <si>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</si>
  <si>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</si>
  <si>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</si>
  <si>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</si>
  <si>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</si>
  <si>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</si>
  <si>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</si>
  <si>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</si>
  <si>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</si>
  <si>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</si>
  <si>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</si>
  <si>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</si>
  <si>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</si>
  <si>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</si>
  <si>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</si>
  <si>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</si>
  <si>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</si>
  <si>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</si>
  <si>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</si>
  <si>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</si>
  <si>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</si>
  <si>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</si>
  <si>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</si>
  <si>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</si>
  <si>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</si>
  <si>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</si>
  <si>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</si>
  <si>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</si>
  <si>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</si>
  <si>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</si>
  <si>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</si>
  <si>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</si>
  <si>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</si>
  <si>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</si>
  <si>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</si>
  <si>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</si>
  <si>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</si>
  <si>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</si>
  <si>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</si>
  <si>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</si>
  <si>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</si>
  <si>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</si>
  <si>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</si>
  <si>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</si>
  <si>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</si>
  <si>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</si>
  <si>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</si>
  <si>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</si>
  <si>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</si>
  <si>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</si>
  <si>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</si>
  <si>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</si>
  <si>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</si>
  <si>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</si>
  <si>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</si>
  <si>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</si>
  <si>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</si>
  <si>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</si>
  <si>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</si>
  <si>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</si>
  <si>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</si>
  <si>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</si>
  <si>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</si>
  <si>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</si>
  <si>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</si>
  <si>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</si>
  <si>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</si>
  <si>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</si>
  <si>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</si>
  <si>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</si>
  <si>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</si>
  <si>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</si>
  <si>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</si>
  <si>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</si>
  <si>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</si>
  <si>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</si>
  <si>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</si>
  <si>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</si>
  <si>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</si>
  <si>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</si>
  <si>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</si>
  <si>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</si>
  <si>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</si>
  <si>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</si>
  <si>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</si>
  <si>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</si>
  <si>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</si>
  <si>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</si>
  <si>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</si>
  <si>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</si>
  <si>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</si>
  <si>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</si>
  <si>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</si>
  <si>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</si>
  <si>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</si>
  <si>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</si>
  <si>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</si>
  <si>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</si>
  <si>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</si>
  <si>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</si>
  <si>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</si>
  <si>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</si>
  <si>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</si>
  <si>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</si>
  <si>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</si>
  <si>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</si>
  <si>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</si>
  <si>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</si>
  <si>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</si>
  <si>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</si>
  <si>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</si>
  <si>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</si>
  <si>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</si>
  <si>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</si>
  <si>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</si>
  <si>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</si>
  <si>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</si>
  <si>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</si>
  <si>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</si>
  <si>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</si>
  <si>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</si>
  <si>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</si>
  <si>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</si>
  <si>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</si>
  <si>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</si>
  <si>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</si>
  <si>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</si>
  <si>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</si>
  <si>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</si>
  <si>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</si>
  <si>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</si>
  <si>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</si>
  <si>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</si>
  <si>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</si>
  <si>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</si>
  <si>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</si>
  <si>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</si>
  <si>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</si>
  <si>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</si>
  <si>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</si>
  <si>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</si>
  <si>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</si>
  <si>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</si>
  <si>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</si>
  <si>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</si>
  <si>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</si>
  <si>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</si>
  <si>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</si>
  <si>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</si>
  <si>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</si>
  <si>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</si>
  <si>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</si>
  <si>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</si>
  <si>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</si>
  <si>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</si>
  <si>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</si>
  <si>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</si>
  <si>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</si>
  <si>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</si>
  <si>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</si>
  <si>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</si>
  <si>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</si>
  <si>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</si>
  <si>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</si>
  <si>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</si>
  <si>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</si>
  <si>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</si>
  <si>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</si>
  <si>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</si>
  <si>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</si>
  <si>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</si>
  <si>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</si>
  <si>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</si>
  <si>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</si>
  <si>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</si>
  <si>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</si>
  <si>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</si>
  <si>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</si>
  <si>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</si>
  <si>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</si>
  <si>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</si>
  <si>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</si>
  <si>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</si>
  <si>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</si>
  <si>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</si>
  <si>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</si>
  <si>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</si>
  <si>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</si>
  <si>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</si>
  <si>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</si>
  <si>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</si>
  <si>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</si>
  <si>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</si>
  <si>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</si>
  <si>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</si>
  <si>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</si>
  <si>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</si>
  <si>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</si>
  <si>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</si>
  <si>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</si>
  <si>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</si>
  <si>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</si>
  <si>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</si>
  <si>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</si>
  <si>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</si>
  <si>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</si>
  <si>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</si>
  <si>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</si>
  <si>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</si>
  <si>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</si>
  <si>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</si>
  <si>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</si>
  <si>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</si>
  <si>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</si>
  <si>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</si>
  <si>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</si>
  <si>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</si>
  <si>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</si>
  <si>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</si>
  <si>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</si>
  <si>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</si>
  <si>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</si>
  <si>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</si>
  <si>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</si>
  <si>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</si>
  <si>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</si>
  <si>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</si>
  <si>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</si>
  <si>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</si>
  <si>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</si>
  <si>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</si>
  <si>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</si>
  <si>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</si>
  <si>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</si>
  <si>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</si>
  <si>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</si>
  <si>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</si>
  <si>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</si>
  <si>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</si>
  <si>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</si>
  <si>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</si>
  <si>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</si>
  <si>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</si>
  <si>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</si>
  <si>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</si>
  <si>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</si>
  <si>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</si>
  <si>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</si>
  <si>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</si>
  <si>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</si>
  <si>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</si>
  <si>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</si>
  <si>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</si>
  <si>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</si>
  <si>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</si>
  <si>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</si>
  <si>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</si>
  <si>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</si>
  <si>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</si>
  <si>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</si>
  <si>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</si>
  <si>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</si>
  <si>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</si>
  <si>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</si>
  <si>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</si>
  <si>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</si>
  <si>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</si>
  <si>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</si>
  <si>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</si>
  <si>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</si>
  <si>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</si>
  <si>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</si>
  <si>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</si>
  <si>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</si>
  <si>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</si>
  <si>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</si>
  <si>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</si>
  <si>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</si>
  <si>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</si>
  <si>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</si>
  <si>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</si>
  <si>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</si>
  <si>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</si>
  <si>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</si>
  <si>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</si>
  <si>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</si>
  <si>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</si>
  <si>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</si>
  <si>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</si>
  <si>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</si>
  <si>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</si>
  <si>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</si>
  <si>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</si>
  <si>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</si>
  <si>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</si>
  <si>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</si>
  <si>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</si>
  <si>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</si>
  <si>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</si>
  <si>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</si>
  <si>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</si>
  <si>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</si>
  <si>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</si>
  <si>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</si>
  <si>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</si>
  <si>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</si>
  <si>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</si>
  <si>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</si>
  <si>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</si>
  <si>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</si>
  <si>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</si>
  <si>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</si>
  <si>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</si>
  <si>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</si>
  <si>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</si>
  <si>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</si>
  <si>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</si>
  <si>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</si>
  <si>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</si>
  <si>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</si>
  <si>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</si>
  <si>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</si>
  <si>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</si>
  <si>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</si>
  <si>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</si>
  <si>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</si>
  <si>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</si>
  <si>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</si>
  <si>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</si>
  <si>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</si>
  <si>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</si>
  <si>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</si>
  <si>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</si>
  <si>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</si>
  <si>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</si>
  <si>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</si>
  <si>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</si>
  <si>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</si>
  <si>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</si>
  <si>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</si>
  <si>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</si>
  <si>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</si>
  <si>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</si>
  <si>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</si>
  <si>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</si>
  <si>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</si>
  <si>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</si>
  <si>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</si>
  <si>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</si>
  <si>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</si>
  <si>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</si>
  <si>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</si>
  <si>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</si>
  <si>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</si>
  <si>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</si>
  <si>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</si>
  <si>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</si>
  <si>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</si>
  <si>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</si>
  <si>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</si>
  <si>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</si>
  <si>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</si>
  <si>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</si>
  <si>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</si>
  <si>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</si>
  <si>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</si>
  <si>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</si>
  <si>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</si>
  <si>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</si>
  <si>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</si>
  <si>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</si>
  <si>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</si>
  <si>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</si>
  <si>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</si>
  <si>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</si>
  <si>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</si>
  <si>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</si>
  <si>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</si>
  <si>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</si>
  <si>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</si>
  <si>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</si>
  <si>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</si>
  <si>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</si>
  <si>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</si>
  <si>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</si>
  <si>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</si>
  <si>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</si>
  <si>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</si>
  <si>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</si>
  <si>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</si>
  <si>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</si>
  <si>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</si>
  <si>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</si>
  <si>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</si>
  <si>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</si>
  <si>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</si>
  <si>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</si>
  <si>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</si>
  <si>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</si>
  <si>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</si>
  <si>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</si>
  <si>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</si>
  <si>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</si>
  <si>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</si>
  <si>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</si>
  <si>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</si>
  <si>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</si>
  <si>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</si>
  <si>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</si>
  <si>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</si>
  <si>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</si>
  <si>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</si>
  <si>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</si>
  <si>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</si>
  <si>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</si>
  <si>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</si>
  <si>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</si>
  <si>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</si>
  <si>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</si>
  <si>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</si>
  <si>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</si>
  <si>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</si>
  <si>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</si>
  <si>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</si>
  <si>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</si>
  <si>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</si>
  <si>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</si>
  <si>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</si>
  <si>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</si>
  <si>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</si>
  <si>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</si>
  <si>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</si>
  <si>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</si>
  <si>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</si>
  <si>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</si>
  <si>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</si>
  <si>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</si>
  <si>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</si>
  <si>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</si>
  <si>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</si>
  <si>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</si>
  <si>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</si>
  <si>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</si>
  <si>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</si>
  <si>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</si>
  <si>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</si>
  <si>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</si>
  <si>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</si>
  <si>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</si>
  <si>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</si>
  <si>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</si>
  <si>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</si>
  <si>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</si>
  <si>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</si>
  <si>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</si>
  <si>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</si>
  <si>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</si>
  <si>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</si>
  <si>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</si>
  <si>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</si>
  <si>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</si>
  <si>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</si>
  <si>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</si>
  <si>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</si>
  <si>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</si>
  <si>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</si>
  <si>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</si>
  <si>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</si>
  <si>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</si>
  <si>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</si>
  <si>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</si>
  <si>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</si>
  <si>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</si>
  <si>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</si>
  <si>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</si>
  <si>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</si>
  <si>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</si>
  <si>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</si>
  <si>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</si>
  <si>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</si>
  <si>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</si>
  <si>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</si>
  <si>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</si>
  <si>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</si>
  <si>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</si>
  <si>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</si>
  <si>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</si>
  <si>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</si>
  <si>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</si>
  <si>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</si>
  <si>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</si>
  <si>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</si>
  <si>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</si>
  <si>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</si>
  <si>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</si>
  <si>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</si>
  <si>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</si>
  <si>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</si>
  <si>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</si>
  <si>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</si>
  <si>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</si>
  <si>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</si>
  <si>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</si>
  <si>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</si>
  <si>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</si>
  <si>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</si>
  <si>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</si>
  <si>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</si>
  <si>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</si>
  <si>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</si>
  <si>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</si>
  <si>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</si>
  <si>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</si>
  <si>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</si>
  <si>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</si>
  <si>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</si>
  <si>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</si>
  <si>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</si>
  <si>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</si>
  <si>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</si>
  <si>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</si>
  <si>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</si>
  <si>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</si>
  <si>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</si>
  <si>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</si>
  <si>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</si>
  <si>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</si>
  <si>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</si>
  <si>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</si>
  <si>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</si>
  <si>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</si>
  <si>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</si>
  <si>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</si>
  <si>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</si>
  <si>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</si>
  <si>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</si>
  <si>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</si>
  <si>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</si>
  <si>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</si>
  <si>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</si>
  <si>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</si>
  <si>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</si>
  <si>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</si>
  <si>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</si>
  <si>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</si>
  <si>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</si>
  <si>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</si>
  <si>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</si>
  <si>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</si>
  <si>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</si>
  <si>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</si>
  <si>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</si>
  <si>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</si>
  <si>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</si>
  <si>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</si>
  <si>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</si>
  <si>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</si>
  <si>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</si>
  <si>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</si>
  <si>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</si>
  <si>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</si>
  <si>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</si>
  <si>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</si>
  <si>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</si>
  <si>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</si>
  <si>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</si>
  <si>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</si>
  <si>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</si>
  <si>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</si>
  <si>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</si>
  <si>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</si>
  <si>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</si>
  <si>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</si>
  <si>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</si>
  <si>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</si>
  <si>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</si>
  <si>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</si>
  <si>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</si>
  <si>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</si>
  <si>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</si>
  <si>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</si>
  <si>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</si>
  <si>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</si>
  <si>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</si>
  <si>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</si>
  <si>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</si>
  <si>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</si>
  <si>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</si>
  <si>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</si>
  <si>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</si>
  <si>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</si>
  <si>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</si>
  <si>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</si>
  <si>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</si>
  <si>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</si>
  <si>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</si>
  <si>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</si>
  <si>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</si>
  <si>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</si>
  <si>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</si>
  <si>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</si>
  <si>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</si>
  <si>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</si>
  <si>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</si>
  <si>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</si>
  <si>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</si>
  <si>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</si>
  <si>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</si>
  <si>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</si>
  <si>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</si>
  <si>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</si>
  <si>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</si>
  <si>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</si>
  <si>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</si>
  <si>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</si>
  <si>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</si>
  <si>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</si>
  <si>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</si>
  <si>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</si>
  <si>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</si>
  <si>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</si>
  <si>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</si>
  <si>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</si>
  <si>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</si>
  <si>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</si>
  <si>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</si>
  <si>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</si>
  <si>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</si>
  <si>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</si>
  <si>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</si>
  <si>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</si>
  <si>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</si>
  <si>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</si>
  <si>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</si>
  <si>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</si>
  <si>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</si>
  <si>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</si>
  <si>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</si>
  <si>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</si>
  <si>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</si>
  <si>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</si>
  <si>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</si>
  <si>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</si>
  <si>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</si>
  <si>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</si>
  <si>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</si>
  <si>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</si>
  <si>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</si>
  <si>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</si>
  <si>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</si>
  <si>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</si>
  <si>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</si>
  <si>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</si>
  <si>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</si>
  <si>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</si>
  <si>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</si>
  <si>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</si>
  <si>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</si>
  <si>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</si>
  <si>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</si>
  <si>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</si>
  <si>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</si>
  <si>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</si>
  <si>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</si>
  <si>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</si>
  <si>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</si>
  <si>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</si>
  <si>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</si>
  <si>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</si>
  <si>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</si>
  <si>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</si>
  <si>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</si>
  <si>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</si>
  <si>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</si>
  <si>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</si>
  <si>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</si>
  <si>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</si>
  <si>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</si>
  <si>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</si>
  <si>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</si>
  <si>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</si>
  <si>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</si>
  <si>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</si>
  <si>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</si>
  <si>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</si>
  <si>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</si>
  <si>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</si>
  <si>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</si>
  <si>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</si>
  <si>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</si>
  <si>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</si>
  <si>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</si>
  <si>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</si>
  <si>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</si>
  <si>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</si>
  <si>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</si>
  <si>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</si>
  <si>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</si>
  <si>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</si>
  <si>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</si>
  <si>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</si>
  <si>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</si>
  <si>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</si>
  <si>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</si>
  <si>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</si>
  <si>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</si>
  <si>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</si>
  <si>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</si>
  <si>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</si>
  <si>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</si>
  <si>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</si>
  <si>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</si>
  <si>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</si>
  <si>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</si>
  <si>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</si>
  <si>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</si>
  <si>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</si>
  <si>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</si>
  <si>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</si>
  <si>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</si>
  <si>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</si>
  <si>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</si>
  <si>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</si>
  <si>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</si>
  <si>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</si>
  <si>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</si>
  <si>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</si>
  <si>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</si>
  <si>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</si>
  <si>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</si>
  <si>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</si>
  <si>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</si>
  <si>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</si>
  <si>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</si>
  <si>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</si>
  <si>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</si>
  <si>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</si>
  <si>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</si>
  <si>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</si>
  <si>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</si>
  <si>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</si>
  <si>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</si>
  <si>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</si>
  <si>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</si>
  <si>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</si>
  <si>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</si>
  <si>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</si>
  <si>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</si>
  <si>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</si>
  <si>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</si>
  <si>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</si>
  <si>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</si>
  <si>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</si>
  <si>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</si>
  <si>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</si>
  <si>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</si>
  <si>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</si>
  <si>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</si>
  <si>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</si>
  <si>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</si>
  <si>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</si>
  <si>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</si>
  <si>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</si>
  <si>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</si>
  <si>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</si>
  <si>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</si>
  <si>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</si>
  <si>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</si>
  <si>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</si>
  <si>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</si>
  <si>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</si>
  <si>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</si>
  <si>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</si>
  <si>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</si>
  <si>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</si>
  <si>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</si>
  <si>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</si>
  <si>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</si>
  <si>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</si>
  <si>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</si>
  <si>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</si>
  <si>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</si>
  <si>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</si>
  <si>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</si>
  <si>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</si>
  <si>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</si>
  <si>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</si>
  <si>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</si>
  <si>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</si>
  <si>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</si>
  <si>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</si>
  <si>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</si>
  <si>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</si>
  <si>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</si>
  <si>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</si>
  <si>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</si>
  <si>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</si>
  <si>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</si>
  <si>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</si>
  <si>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</si>
  <si>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</si>
  <si>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</si>
  <si>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</si>
  <si>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</si>
  <si>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</si>
  <si>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</si>
  <si>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</si>
  <si>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</si>
  <si>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</si>
  <si>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</si>
  <si>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</si>
  <si>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</si>
  <si>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</si>
  <si>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</si>
  <si>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</si>
  <si>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</si>
  <si>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</si>
  <si>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</si>
  <si>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</si>
  <si>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</si>
  <si>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</si>
  <si>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</si>
  <si>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</si>
  <si>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</si>
  <si>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</si>
  <si>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</si>
  <si>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</si>
  <si>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</si>
  <si>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</si>
  <si>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</si>
  <si>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</si>
  <si>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</si>
  <si>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</si>
  <si>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</si>
  <si>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</si>
  <si>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</si>
  <si>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</si>
  <si>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</si>
  <si>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</si>
  <si>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</si>
  <si>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</si>
  <si>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</si>
  <si>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</si>
  <si>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</si>
  <si>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</si>
  <si>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</si>
  <si>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</si>
  <si>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</si>
  <si>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</si>
  <si>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</si>
  <si>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</si>
  <si>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</si>
  <si>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</si>
  <si>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</si>
  <si>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</si>
  <si>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</si>
  <si>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</si>
  <si>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</si>
  <si>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</si>
  <si>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</si>
  <si>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</si>
  <si>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</si>
  <si>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</si>
  <si>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</si>
  <si>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</si>
  <si>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</si>
  <si>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</si>
  <si>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</si>
  <si>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</si>
  <si>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</si>
  <si>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</si>
  <si>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</si>
  <si>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</si>
  <si>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</si>
  <si>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</si>
  <si>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</si>
  <si>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</si>
  <si>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</si>
  <si>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</si>
  <si>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</si>
  <si>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</si>
  <si>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</si>
  <si>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</si>
  <si>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</si>
  <si>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</si>
  <si>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</si>
  <si>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</si>
  <si>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</si>
  <si>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</si>
  <si>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</si>
  <si>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</si>
  <si>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</si>
  <si>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</si>
  <si>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</si>
  <si>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</si>
  <si>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</si>
  <si>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</si>
  <si>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</si>
  <si>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</si>
  <si>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</si>
  <si>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</si>
  <si>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</si>
  <si>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</si>
  <si>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</si>
  <si>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</si>
  <si>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</si>
  <si>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</si>
  <si>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</si>
  <si>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</si>
  <si>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</si>
  <si>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</si>
  <si>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</si>
  <si>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</si>
  <si>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</si>
  <si>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</si>
  <si>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</si>
  <si>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</si>
  <si>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</si>
  <si>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</si>
  <si>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</si>
  <si>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</si>
  <si>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</si>
  <si>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</si>
  <si>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</si>
  <si>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</si>
  <si>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</si>
  <si>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</si>
  <si>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</si>
  <si>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</si>
  <si>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</si>
  <si>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</si>
  <si>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</si>
  <si>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</si>
  <si>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</si>
  <si>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</si>
  <si>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</si>
  <si>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</si>
  <si>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</si>
  <si>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</si>
  <si>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</si>
  <si>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</si>
  <si>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</si>
  <si>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</si>
  <si>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</si>
  <si>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</si>
  <si>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</si>
  <si>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</si>
  <si>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</si>
  <si>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</si>
  <si>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</si>
  <si>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</si>
  <si>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</si>
  <si>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</si>
  <si>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</si>
  <si>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</si>
  <si>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</si>
  <si>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</si>
  <si>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</si>
  <si>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</si>
  <si>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</si>
  <si>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</si>
  <si>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</si>
  <si>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</si>
  <si>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</si>
  <si>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</si>
  <si>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</si>
  <si>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</si>
  <si>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</si>
  <si>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</si>
  <si>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</si>
  <si>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</si>
  <si>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</si>
  <si>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</si>
  <si>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</si>
  <si>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</si>
  <si>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</si>
  <si>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</si>
  <si>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</si>
  <si>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</si>
  <si>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</si>
  <si>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</si>
  <si>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</si>
  <si>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</si>
  <si>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</si>
  <si>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</si>
  <si>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</si>
  <si>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</si>
  <si>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</si>
  <si>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</si>
  <si>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</si>
  <si>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</si>
  <si>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</si>
  <si>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</si>
  <si>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</si>
  <si>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</si>
  <si>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</si>
  <si>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</si>
  <si>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</si>
  <si>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</si>
  <si>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</si>
  <si>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</si>
  <si>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</si>
  <si>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</si>
  <si>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</si>
  <si>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</si>
  <si>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</si>
  <si>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</si>
  <si>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</si>
  <si>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</si>
  <si>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</si>
  <si>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</si>
  <si>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</si>
  <si>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</si>
  <si>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</si>
  <si>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</si>
  <si>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</si>
  <si>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</si>
  <si>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</si>
  <si>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</si>
  <si>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</si>
  <si>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</si>
  <si>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</si>
  <si>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</si>
  <si>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</si>
  <si>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</si>
  <si>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</si>
  <si>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</si>
  <si>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</si>
  <si>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</si>
  <si>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</si>
  <si>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</si>
  <si>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</si>
  <si>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</si>
  <si>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</si>
  <si>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</si>
  <si>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</si>
  <si>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</si>
  <si>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</si>
  <si>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</si>
  <si>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</si>
  <si>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</si>
  <si>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</si>
  <si>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</si>
  <si>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</si>
  <si>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</si>
  <si>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</si>
  <si>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</si>
  <si>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</si>
  <si>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</si>
  <si>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</si>
  <si>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</si>
  <si>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</si>
  <si>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</si>
  <si>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</si>
  <si>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</si>
  <si>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</si>
  <si>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</si>
  <si>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</si>
  <si>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</si>
  <si>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</si>
  <si>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</si>
  <si>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</si>
  <si>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</si>
  <si>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</si>
  <si>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</si>
  <si>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</si>
  <si>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</si>
  <si>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</si>
  <si>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</si>
  <si>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</si>
  <si>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</si>
  <si>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</si>
  <si>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</si>
  <si>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</si>
  <si>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</si>
  <si>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</si>
  <si>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</si>
  <si>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</si>
  <si>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</si>
  <si>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</si>
  <si>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</si>
  <si>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</si>
  <si>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</si>
  <si>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</si>
  <si>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</si>
  <si>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</si>
  <si>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</si>
  <si>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</si>
  <si>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</si>
  <si>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</si>
  <si>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</si>
  <si>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</si>
  <si>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</si>
  <si>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</si>
  <si>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</si>
  <si>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</si>
  <si>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</si>
  <si>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</si>
  <si>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</si>
  <si>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</si>
  <si>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</si>
  <si>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</si>
  <si>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</si>
  <si>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</si>
  <si>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</si>
  <si>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</si>
  <si>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</si>
  <si>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</si>
  <si>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</si>
  <si>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</si>
  <si>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</si>
  <si>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</si>
  <si>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</si>
  <si>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</si>
  <si>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</si>
  <si>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</si>
  <si>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</si>
  <si>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</si>
  <si>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</si>
  <si>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</si>
  <si>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</si>
  <si>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</si>
  <si>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</si>
  <si>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</si>
  <si>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</si>
  <si>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</si>
  <si>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</si>
  <si>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</si>
  <si>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</si>
  <si>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</si>
  <si>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</si>
  <si>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</si>
  <si>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</si>
  <si>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</si>
  <si>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</si>
  <si>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</si>
  <si>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</si>
  <si>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</si>
  <si>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</si>
  <si>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</si>
  <si>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</si>
  <si>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</si>
  <si>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</si>
  <si>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</si>
  <si>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</si>
  <si>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</si>
  <si>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</si>
  <si>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</si>
  <si>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</si>
  <si>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</si>
  <si>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</si>
  <si>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</si>
  <si>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</si>
  <si>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</si>
  <si>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</si>
  <si>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</si>
  <si>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</si>
  <si>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</si>
  <si>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</si>
  <si>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</si>
  <si>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</si>
  <si>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</si>
  <si>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</si>
  <si>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</si>
  <si>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</si>
  <si>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</si>
  <si>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</si>
  <si>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</si>
  <si>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</si>
  <si>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</si>
  <si>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</si>
  <si>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</si>
  <si>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</si>
  <si>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</si>
  <si>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</si>
  <si>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</si>
  <si>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</si>
  <si>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</si>
  <si>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</si>
  <si>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</si>
  <si>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</si>
  <si>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</si>
  <si>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</si>
  <si>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</si>
  <si>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</si>
  <si>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</si>
  <si>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</si>
  <si>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</si>
  <si>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</si>
  <si>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</si>
  <si>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</si>
  <si>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</si>
  <si>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</si>
  <si>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</si>
  <si>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</si>
  <si>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</si>
  <si>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</si>
  <si>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</si>
  <si>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</si>
  <si>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</si>
  <si>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</si>
  <si>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</si>
  <si>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</si>
  <si>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</si>
  <si>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</si>
  <si>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</si>
  <si>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</si>
  <si>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</si>
  <si>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</si>
  <si>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</si>
  <si>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</si>
  <si>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</si>
  <si>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</si>
  <si>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</si>
  <si>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</si>
  <si>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</si>
  <si>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</si>
  <si>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</si>
  <si>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</si>
  <si>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</si>
  <si>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</si>
  <si>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</si>
  <si>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</si>
  <si>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</si>
  <si>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</si>
  <si>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</si>
  <si>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</si>
  <si>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</si>
  <si>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</si>
  <si>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</si>
  <si>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</si>
  <si>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</si>
  <si>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</si>
  <si>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</si>
  <si>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</si>
  <si>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</si>
  <si>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</si>
  <si>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</si>
  <si>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</si>
  <si>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</si>
  <si>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</si>
  <si>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</si>
  <si>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</si>
  <si>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</si>
  <si>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</si>
  <si>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</si>
  <si>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</si>
  <si>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</si>
  <si>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</si>
  <si>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</si>
  <si>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</si>
  <si>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</si>
  <si>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</si>
  <si>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</si>
  <si>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</si>
  <si>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</si>
  <si>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</si>
  <si>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</si>
  <si>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</si>
  <si>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</si>
  <si>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</si>
  <si>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</si>
  <si>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</si>
  <si>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</si>
  <si>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</si>
  <si>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</si>
  <si>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</si>
  <si>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</si>
  <si>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</si>
  <si>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</si>
  <si>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</si>
  <si>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</si>
  <si>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</si>
  <si>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</si>
  <si>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</si>
  <si>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</si>
  <si>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</si>
  <si>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</si>
  <si>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</si>
  <si>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</si>
  <si>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</si>
  <si>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</si>
  <si>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</si>
  <si>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</si>
  <si>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</si>
  <si>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</si>
  <si>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</si>
  <si>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</si>
  <si>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</si>
  <si>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</si>
  <si>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</si>
  <si>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</si>
  <si>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</si>
  <si>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</si>
  <si>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</si>
  <si>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</si>
  <si>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</si>
  <si>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</si>
  <si>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</si>
  <si>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</si>
  <si>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</si>
  <si>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</si>
  <si>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</si>
  <si>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</si>
  <si>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</si>
  <si>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</si>
  <si>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</si>
  <si>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</si>
  <si>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</si>
  <si>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</si>
  <si>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</si>
  <si>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</si>
  <si>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</si>
  <si>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</si>
  <si>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</si>
  <si>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</si>
  <si>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</si>
  <si>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</si>
  <si>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</si>
  <si>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</si>
  <si>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</si>
  <si>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</si>
  <si>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</si>
  <si>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</si>
  <si>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</si>
  <si>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</si>
  <si>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</si>
  <si>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</si>
  <si>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</si>
  <si>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</si>
  <si>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</si>
  <si>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</si>
  <si>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</si>
  <si>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</si>
  <si>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</si>
  <si>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</si>
  <si>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</si>
  <si>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</si>
  <si>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</si>
  <si>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</si>
  <si>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</si>
  <si>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</si>
  <si>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</si>
  <si>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</si>
  <si>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</si>
  <si>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</si>
  <si>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</si>
  <si>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</si>
  <si>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</si>
  <si>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</si>
  <si>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</si>
  <si>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</si>
  <si>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</si>
  <si>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</si>
  <si>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</si>
  <si>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</si>
  <si>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</si>
  <si>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</si>
  <si>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</si>
  <si>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</si>
  <si>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</si>
  <si>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</si>
  <si>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</si>
  <si>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</si>
  <si>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</si>
  <si>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</si>
  <si>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</si>
  <si>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</si>
  <si>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</si>
  <si>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</si>
  <si>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</si>
  <si>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</si>
  <si>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</si>
  <si>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</si>
  <si>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</si>
  <si>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</si>
  <si>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</si>
  <si>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</si>
  <si>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</si>
  <si>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</si>
  <si>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</si>
  <si>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</si>
  <si>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</si>
  <si>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</si>
  <si>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</si>
  <si>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</si>
  <si>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</si>
  <si>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</si>
  <si>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</si>
  <si>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</si>
  <si>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</si>
  <si>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</si>
  <si>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</si>
  <si>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</si>
  <si>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</si>
  <si>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</si>
  <si>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</si>
  <si>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</si>
  <si>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</si>
  <si>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</si>
  <si>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</si>
  <si>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</si>
  <si>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</si>
  <si>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</si>
  <si>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</si>
  <si>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</si>
  <si>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</si>
  <si>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</si>
  <si>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</si>
  <si>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</si>
  <si>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</si>
  <si>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</si>
  <si>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</si>
  <si>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</si>
  <si>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</si>
  <si>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</si>
  <si>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</si>
  <si>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</si>
  <si>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</si>
  <si>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</si>
  <si>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</si>
  <si>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</si>
  <si>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</si>
  <si>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</si>
  <si>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</si>
  <si>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</si>
  <si>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</si>
  <si>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</si>
  <si>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</si>
  <si>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</si>
  <si>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</si>
  <si>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</si>
  <si>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</si>
  <si>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</si>
  <si>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</si>
  <si>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</si>
  <si>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</si>
  <si>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</si>
  <si>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</si>
  <si>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</si>
  <si>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</si>
  <si>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</si>
  <si>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</si>
  <si>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</si>
  <si>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</si>
  <si>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</si>
  <si>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</si>
  <si>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</si>
  <si>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</si>
  <si>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</si>
  <si>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</si>
  <si>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</si>
  <si>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</si>
  <si>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</si>
  <si>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</si>
  <si>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</si>
  <si>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</si>
  <si>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</si>
  <si>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</si>
  <si>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</si>
  <si>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</si>
  <si>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</si>
  <si>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</si>
  <si>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</si>
  <si>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</si>
  <si>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</si>
  <si>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</si>
  <si>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</si>
  <si>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</si>
  <si>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</si>
  <si>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</si>
  <si>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</si>
  <si>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</si>
  <si>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</si>
  <si>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</si>
  <si>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</si>
  <si>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</si>
  <si>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</si>
  <si>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</si>
  <si>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</si>
  <si>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</si>
  <si>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</si>
  <si>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</si>
  <si>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</si>
  <si>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</si>
  <si>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</si>
  <si>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</si>
  <si>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</si>
  <si>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</si>
  <si>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</si>
  <si>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</si>
  <si>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</si>
  <si>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</si>
  <si>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</si>
  <si>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</si>
  <si>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</si>
  <si>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</si>
  <si>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</si>
  <si>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</si>
  <si>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</si>
  <si>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</si>
  <si>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</si>
  <si>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</si>
  <si>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</si>
  <si>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</si>
  <si>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</si>
  <si>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</si>
  <si>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</si>
  <si>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</si>
  <si>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</si>
  <si>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</si>
  <si>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</si>
  <si>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</si>
  <si>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</si>
  <si>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</si>
  <si>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</si>
  <si>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</si>
  <si>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</si>
  <si>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</si>
  <si>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</si>
  <si>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</si>
  <si>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</si>
  <si>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</si>
  <si>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</si>
  <si>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</si>
  <si>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</si>
  <si>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</si>
  <si>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</si>
  <si>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</si>
  <si>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</si>
  <si>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</si>
  <si>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</si>
  <si>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</si>
  <si>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</si>
  <si>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</si>
  <si>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</si>
  <si>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</si>
  <si>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</si>
  <si>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</si>
  <si>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</si>
  <si>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</si>
  <si>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</si>
  <si>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</si>
  <si>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</si>
  <si>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</si>
  <si>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</si>
  <si>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</si>
  <si>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</si>
  <si>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</si>
  <si>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</si>
  <si>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</si>
  <si>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</si>
  <si>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</si>
  <si>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</si>
  <si>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</si>
  <si>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</si>
  <si>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</si>
  <si>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</si>
  <si>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</si>
  <si>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</si>
  <si>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</si>
  <si>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</si>
  <si>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</si>
  <si>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</si>
  <si>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</si>
  <si>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</si>
  <si>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</si>
  <si>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</si>
  <si>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</si>
  <si>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</si>
  <si>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</si>
  <si>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</si>
  <si>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</si>
  <si>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</si>
  <si>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</si>
  <si>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</si>
  <si>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</si>
  <si>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</si>
  <si>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</si>
  <si>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</si>
  <si>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</si>
  <si>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</si>
  <si>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</si>
  <si>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</si>
  <si>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</si>
  <si>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</si>
  <si>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</si>
  <si>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</si>
  <si>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</si>
  <si>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</si>
  <si>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</si>
  <si>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</si>
  <si>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</si>
  <si>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</si>
  <si>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</si>
  <si>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</si>
  <si>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</si>
  <si>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</si>
  <si>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</si>
  <si>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</si>
  <si>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</si>
  <si>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</si>
  <si>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</si>
  <si>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</si>
  <si>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</si>
  <si>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</si>
  <si>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</si>
  <si>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</si>
  <si>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</si>
  <si>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</si>
  <si>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</si>
  <si>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</si>
  <si>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</si>
  <si>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</si>
  <si>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</si>
  <si>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</si>
  <si>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</si>
  <si>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</si>
  <si>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</si>
  <si>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</si>
  <si>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</si>
  <si>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</si>
  <si>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</si>
  <si>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</si>
  <si>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</si>
  <si>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</si>
  <si>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</si>
  <si>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</si>
  <si>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</si>
  <si>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</si>
  <si>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</si>
  <si>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</si>
  <si>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</si>
  <si>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</si>
  <si>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</si>
  <si>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</si>
  <si>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</si>
  <si>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</si>
  <si>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</si>
  <si>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</si>
  <si>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</si>
  <si>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</si>
  <si>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</si>
  <si>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</si>
  <si>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</si>
  <si>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</si>
  <si>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</si>
  <si>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</si>
  <si>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</si>
  <si>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</si>
  <si>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</si>
  <si>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</si>
  <si>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</si>
  <si>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</si>
  <si>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</si>
  <si>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</si>
  <si>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</si>
  <si>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</si>
  <si>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</si>
  <si>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</si>
  <si>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</si>
  <si>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</si>
  <si>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</si>
  <si>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</si>
  <si>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</si>
  <si>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</si>
  <si>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</si>
  <si>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</si>
  <si>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</si>
  <si>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</si>
  <si>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</si>
  <si>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</si>
  <si>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</si>
  <si>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</si>
  <si>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</si>
  <si>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</si>
  <si>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</si>
  <si>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</si>
  <si>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</si>
  <si>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</si>
  <si>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</si>
  <si>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</si>
  <si>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</si>
  <si>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</si>
  <si>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</si>
  <si>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</si>
  <si>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</si>
  <si>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 elétrica de iluminação pública urbana.</t>
  </si>
  <si>
    <t>Red eléctrica de alumbrado público urbano.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</si>
  <si>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</si>
  <si>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</si>
  <si>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</si>
  <si>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</si>
  <si>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</si>
  <si>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</si>
  <si>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</si>
  <si>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</si>
  <si>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</si>
  <si>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</si>
  <si>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</si>
  <si>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</si>
  <si>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</si>
  <si>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</si>
  <si>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</si>
  <si>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</si>
  <si>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 Internet Móvel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</si>
  <si>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</si>
  <si>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</si>
  <si>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</si>
  <si>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</si>
  <si>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</si>
  <si>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</si>
  <si>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</si>
  <si>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</si>
  <si>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</si>
  <si>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</si>
  <si>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</si>
  <si>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</si>
  <si>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</si>
  <si>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</si>
  <si>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</si>
  <si>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</si>
  <si>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</si>
  <si>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</si>
  <si>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</si>
  <si>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</si>
  <si>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</si>
  <si>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</si>
  <si>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</si>
  <si>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</si>
  <si>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</si>
  <si>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</si>
  <si>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</si>
  <si>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</si>
  <si>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</si>
  <si>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</si>
  <si>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</si>
  <si>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Rede.Net.Móvel.Aerea</t>
  </si>
  <si>
    <t>Rede.Net.Móvel.Subterrânea</t>
  </si>
  <si>
    <t>Rede.Telefonia.Aerea</t>
  </si>
  <si>
    <t>Rede.Telefonia.Subterrânea</t>
  </si>
  <si>
    <t>Redes.de.Fibra.Ótica</t>
  </si>
  <si>
    <t>Redes.de.Dados</t>
  </si>
  <si>
    <t>Redes.de.Net.Fixa</t>
  </si>
  <si>
    <t>Redes.de.Net.Móvel</t>
  </si>
  <si>
    <t>Redes.de.Telefonia</t>
  </si>
  <si>
    <t>Rede.Pública.de.Iluminação</t>
  </si>
  <si>
    <t>Rede.Pública.de.Sinalização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</si>
</sst>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45941.387854629633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59"/>
  <sheetViews>
    <sheetView tabSelected="1" zoomScale="235" zoomScaleNormal="235" workbookViewId="0">
      <pane ySplit="1" topLeftCell="A347" activePane="bottomLeft" state="frozen"/>
      <selection pane="bottomLeft" activeCell="F361" sqref="F361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8.07421875" customWidth="1"/>
    <col min="5" max="5" width="9.7656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7.07421875" customWidth="1"/>
    <col min="21" max="21" width="9.921875" customWidth="1"/>
    <col min="22" max="22" width="9.4609375" customWidth="1"/>
    <col min="23" max="23" width="6.765625" customWidth="1"/>
    <col min="24" max="24" width="112.61328125" bestFit="1" customWidth="1"/>
    <col min="25" max="25" width="20.5351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5247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5248</v>
      </c>
      <c r="D3" s="41" t="s">
        <v>5249</v>
      </c>
      <c r="E3" s="41" t="s">
        <v>5250</v>
      </c>
      <c r="F3" s="61" t="s">
        <v>5251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5252</v>
      </c>
      <c r="Q3" s="56" t="str">
        <f>_xlfn.TRANSLATE(P3,"pt","es")</f>
        <v>Tubería de hierro fundido para redes de agua y alcantarillado de saneamiento básico.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5253</v>
      </c>
      <c r="Y3" s="36" t="s">
        <v>5254</v>
      </c>
    </row>
    <row r="4" spans="1:25" ht="6.55" customHeight="1" x14ac:dyDescent="0.4">
      <c r="A4" s="34">
        <v>4</v>
      </c>
      <c r="B4" s="41" t="s">
        <v>78</v>
      </c>
      <c r="C4" s="42" t="s">
        <v>5248</v>
      </c>
      <c r="D4" s="41" t="s">
        <v>5249</v>
      </c>
      <c r="E4" s="41" t="s">
        <v>5250</v>
      </c>
      <c r="F4" s="61" t="s">
        <v>5255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5256</v>
      </c>
      <c r="Q4" s="56" t="str">
        <f t="shared" ref="Q4:Q7" si="4">_xlfn.TRANSLATE(P4,"pt","es")</f>
        <v>Tubería de PVC (Cloruro de Polivinilo) para redes de agua y alcantarillado doméstico.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5253</v>
      </c>
      <c r="Y4" s="36" t="s">
        <v>5254</v>
      </c>
    </row>
    <row r="5" spans="1:25" ht="6.55" customHeight="1" x14ac:dyDescent="0.4">
      <c r="A5" s="34">
        <v>5</v>
      </c>
      <c r="B5" s="41" t="s">
        <v>78</v>
      </c>
      <c r="C5" s="42" t="s">
        <v>5248</v>
      </c>
      <c r="D5" s="41" t="s">
        <v>5249</v>
      </c>
      <c r="E5" s="41" t="s">
        <v>5250</v>
      </c>
      <c r="F5" s="61" t="s">
        <v>5257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5258</v>
      </c>
      <c r="Q5" s="56" t="str">
        <f t="shared" si="4"/>
        <v>Tubería de PVC Orientada (Cloruro de Polivinilo). Material más resistente que el PVC normal para redes de agua y alcantarillado.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5253</v>
      </c>
      <c r="Y5" s="36" t="s">
        <v>5254</v>
      </c>
    </row>
    <row r="6" spans="1:25" ht="6.55" customHeight="1" x14ac:dyDescent="0.4">
      <c r="A6" s="34">
        <v>6</v>
      </c>
      <c r="B6" s="41" t="s">
        <v>78</v>
      </c>
      <c r="C6" s="42" t="s">
        <v>5248</v>
      </c>
      <c r="D6" s="41" t="s">
        <v>5249</v>
      </c>
      <c r="E6" s="41" t="s">
        <v>5250</v>
      </c>
      <c r="F6" s="61" t="s">
        <v>5259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5260</v>
      </c>
      <c r="Q6" s="56" t="str">
        <f t="shared" si="4"/>
        <v>Tubería de latón para redes de agua.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5253</v>
      </c>
      <c r="Y6" s="36" t="s">
        <v>5254</v>
      </c>
    </row>
    <row r="7" spans="1:25" ht="6.55" customHeight="1" x14ac:dyDescent="0.4">
      <c r="A7" s="34">
        <v>7</v>
      </c>
      <c r="B7" s="41" t="s">
        <v>78</v>
      </c>
      <c r="C7" s="42" t="s">
        <v>5248</v>
      </c>
      <c r="D7" s="41" t="s">
        <v>5249</v>
      </c>
      <c r="E7" s="41" t="s">
        <v>5250</v>
      </c>
      <c r="F7" s="61" t="s">
        <v>5261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5262</v>
      </c>
      <c r="Q7" s="56" t="str">
        <f t="shared" si="4"/>
        <v>Tubería de cobre para redes de agua caliente o gas.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5253</v>
      </c>
      <c r="Y7" s="36" t="s">
        <v>5254</v>
      </c>
    </row>
    <row r="8" spans="1:25" ht="6.55" customHeight="1" x14ac:dyDescent="0.4">
      <c r="A8" s="34">
        <v>8</v>
      </c>
      <c r="B8" s="41" t="s">
        <v>78</v>
      </c>
      <c r="C8" s="42" t="s">
        <v>5248</v>
      </c>
      <c r="D8" s="41" t="s">
        <v>5249</v>
      </c>
      <c r="E8" s="41" t="s">
        <v>5250</v>
      </c>
      <c r="F8" s="61" t="s">
        <v>5263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5264</v>
      </c>
      <c r="Q8" s="56" t="s">
        <v>5265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5253</v>
      </c>
      <c r="Y8" s="36" t="s">
        <v>5254</v>
      </c>
    </row>
    <row r="9" spans="1:25" ht="6.55" customHeight="1" x14ac:dyDescent="0.4">
      <c r="A9" s="34">
        <v>9</v>
      </c>
      <c r="B9" s="41" t="s">
        <v>78</v>
      </c>
      <c r="C9" s="42" t="s">
        <v>5248</v>
      </c>
      <c r="D9" s="41" t="s">
        <v>5249</v>
      </c>
      <c r="E9" s="41" t="s">
        <v>5250</v>
      </c>
      <c r="F9" s="61" t="s">
        <v>5266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5267</v>
      </c>
      <c r="Q9" s="40" t="s">
        <v>5268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5253</v>
      </c>
      <c r="Y9" s="36" t="s">
        <v>5254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5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6">SUBSTITUTE(C10, ".", " ")</f>
        <v>Fronteiras</v>
      </c>
      <c r="T10" s="38" t="str">
        <f t="shared" ref="T10:T88" si="7">SUBSTITUTE(D10, ".", " ")</f>
        <v>Geográficas</v>
      </c>
      <c r="U10" s="38" t="str">
        <f t="shared" ref="U10:U88" si="8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5"/>
        <v>Fronteiras</v>
      </c>
      <c r="M11" s="40" t="str">
        <f t="shared" ref="M11:O53" si="9">_xlfn.CONCAT(SUBSTITUTE(D11,"."," "))</f>
        <v>Geográficas</v>
      </c>
      <c r="N11" s="40" t="str">
        <f t="shared" si="9"/>
        <v>Naturais</v>
      </c>
      <c r="O11" s="40" t="str">
        <f t="shared" si="9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6"/>
        <v>Fronteiras</v>
      </c>
      <c r="T11" s="38" t="str">
        <f t="shared" si="7"/>
        <v>Geográficas</v>
      </c>
      <c r="U11" s="38" t="str">
        <f t="shared" si="8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5"/>
        <v>Fronteiras</v>
      </c>
      <c r="M12" s="40" t="str">
        <f t="shared" si="9"/>
        <v>Geográficas</v>
      </c>
      <c r="N12" s="40" t="str">
        <f t="shared" si="9"/>
        <v>Naturais</v>
      </c>
      <c r="O12" s="40" t="str">
        <f t="shared" si="9"/>
        <v>Bioma</v>
      </c>
      <c r="P12" s="40" t="s">
        <v>5091</v>
      </c>
      <c r="Q12" s="40" t="s">
        <v>675</v>
      </c>
      <c r="R12" s="37" t="s">
        <v>1</v>
      </c>
      <c r="S12" s="38" t="str">
        <f t="shared" si="6"/>
        <v>Fronteiras</v>
      </c>
      <c r="T12" s="38" t="str">
        <f t="shared" si="7"/>
        <v>Geográficas</v>
      </c>
      <c r="U12" s="38" t="str">
        <f t="shared" si="8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5"/>
        <v>Fronteiras</v>
      </c>
      <c r="M13" s="40" t="str">
        <f t="shared" si="9"/>
        <v>Geográficas</v>
      </c>
      <c r="N13" s="40" t="str">
        <f t="shared" si="9"/>
        <v>Políticas</v>
      </c>
      <c r="O13" s="40" t="str">
        <f t="shared" si="9"/>
        <v>País</v>
      </c>
      <c r="P13" s="40" t="s">
        <v>5092</v>
      </c>
      <c r="Q13" s="56" t="s">
        <v>676</v>
      </c>
      <c r="R13" s="37" t="s">
        <v>1</v>
      </c>
      <c r="S13" s="38" t="str">
        <f t="shared" si="6"/>
        <v>Fronteiras</v>
      </c>
      <c r="T13" s="38" t="str">
        <f t="shared" si="7"/>
        <v>Geográficas</v>
      </c>
      <c r="U13" s="38" t="str">
        <f t="shared" si="8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5"/>
        <v>Fronteiras</v>
      </c>
      <c r="M14" s="40" t="str">
        <f t="shared" si="9"/>
        <v>Geográficas</v>
      </c>
      <c r="N14" s="40" t="str">
        <f t="shared" si="9"/>
        <v>Políticas</v>
      </c>
      <c r="O14" s="40" t="str">
        <f t="shared" si="9"/>
        <v>Nação</v>
      </c>
      <c r="P14" s="40" t="s">
        <v>677</v>
      </c>
      <c r="Q14" s="56" t="s">
        <v>678</v>
      </c>
      <c r="R14" s="37" t="s">
        <v>1</v>
      </c>
      <c r="S14" s="38" t="str">
        <f t="shared" si="6"/>
        <v>Fronteiras</v>
      </c>
      <c r="T14" s="38" t="str">
        <f t="shared" si="7"/>
        <v>Geográficas</v>
      </c>
      <c r="U14" s="38" t="str">
        <f t="shared" si="8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5"/>
        <v>Fronteiras</v>
      </c>
      <c r="M15" s="40" t="str">
        <f t="shared" si="9"/>
        <v>Geográficas</v>
      </c>
      <c r="N15" s="40" t="str">
        <f t="shared" si="9"/>
        <v>Políticas</v>
      </c>
      <c r="O15" s="40" t="str">
        <f t="shared" si="9"/>
        <v>Região</v>
      </c>
      <c r="P15" s="40" t="s">
        <v>5093</v>
      </c>
      <c r="Q15" s="56" t="s">
        <v>681</v>
      </c>
      <c r="R15" s="37" t="s">
        <v>1</v>
      </c>
      <c r="S15" s="38" t="str">
        <f t="shared" si="6"/>
        <v>Fronteiras</v>
      </c>
      <c r="T15" s="38" t="str">
        <f t="shared" si="7"/>
        <v>Geográficas</v>
      </c>
      <c r="U15" s="38" t="str">
        <f t="shared" si="8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5"/>
        <v>Fronteiras</v>
      </c>
      <c r="M16" s="40" t="str">
        <f t="shared" si="9"/>
        <v>Geográficas</v>
      </c>
      <c r="N16" s="40" t="str">
        <f t="shared" si="9"/>
        <v>Políticas</v>
      </c>
      <c r="O16" s="40" t="str">
        <f t="shared" si="9"/>
        <v>Estado</v>
      </c>
      <c r="P16" s="40" t="s">
        <v>5094</v>
      </c>
      <c r="Q16" s="56" t="s">
        <v>682</v>
      </c>
      <c r="R16" s="37" t="s">
        <v>1</v>
      </c>
      <c r="S16" s="38" t="str">
        <f t="shared" si="6"/>
        <v>Fronteiras</v>
      </c>
      <c r="T16" s="38" t="str">
        <f t="shared" si="7"/>
        <v>Geográficas</v>
      </c>
      <c r="U16" s="38" t="str">
        <f t="shared" si="8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5"/>
        <v>Fronteiras</v>
      </c>
      <c r="M17" s="40" t="str">
        <f t="shared" si="9"/>
        <v>Geográficas</v>
      </c>
      <c r="N17" s="40" t="str">
        <f t="shared" si="9"/>
        <v>Políticas</v>
      </c>
      <c r="O17" s="40" t="str">
        <f t="shared" si="9"/>
        <v>UF</v>
      </c>
      <c r="P17" s="40" t="s">
        <v>5095</v>
      </c>
      <c r="Q17" s="40" t="s">
        <v>684</v>
      </c>
      <c r="R17" s="37" t="s">
        <v>1</v>
      </c>
      <c r="S17" s="38" t="str">
        <f t="shared" si="6"/>
        <v>Fronteiras</v>
      </c>
      <c r="T17" s="38" t="str">
        <f t="shared" si="7"/>
        <v>Geográficas</v>
      </c>
      <c r="U17" s="38" t="str">
        <f t="shared" si="8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5"/>
        <v>Fronteiras</v>
      </c>
      <c r="M18" s="40" t="str">
        <f t="shared" si="9"/>
        <v>Geográficas</v>
      </c>
      <c r="N18" s="40" t="str">
        <f t="shared" si="9"/>
        <v>Políticas</v>
      </c>
      <c r="O18" s="40" t="str">
        <f t="shared" si="9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6"/>
        <v>Fronteiras</v>
      </c>
      <c r="T18" s="38" t="str">
        <f t="shared" si="7"/>
        <v>Geográficas</v>
      </c>
      <c r="U18" s="38" t="str">
        <f t="shared" si="8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5"/>
        <v>Fronteiras</v>
      </c>
      <c r="M19" s="40" t="str">
        <f t="shared" si="9"/>
        <v>Geográficas</v>
      </c>
      <c r="N19" s="40" t="str">
        <f t="shared" si="9"/>
        <v>Políticas</v>
      </c>
      <c r="O19" s="40" t="str">
        <f t="shared" si="9"/>
        <v>Capital</v>
      </c>
      <c r="P19" s="40" t="s">
        <v>5097</v>
      </c>
      <c r="Q19" s="56" t="s">
        <v>687</v>
      </c>
      <c r="R19" s="37" t="s">
        <v>1</v>
      </c>
      <c r="S19" s="38" t="str">
        <f t="shared" si="6"/>
        <v>Fronteiras</v>
      </c>
      <c r="T19" s="38" t="str">
        <f t="shared" si="7"/>
        <v>Geográficas</v>
      </c>
      <c r="U19" s="38" t="str">
        <f t="shared" si="8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5"/>
        <v>Fronteiras</v>
      </c>
      <c r="M20" s="40" t="str">
        <f t="shared" si="9"/>
        <v>Geográficas</v>
      </c>
      <c r="N20" s="40" t="str">
        <f t="shared" si="9"/>
        <v>Políticas</v>
      </c>
      <c r="O20" s="40" t="str">
        <f t="shared" si="9"/>
        <v>Cidade</v>
      </c>
      <c r="P20" s="40" t="s">
        <v>5098</v>
      </c>
      <c r="Q20" s="56" t="s">
        <v>688</v>
      </c>
      <c r="R20" s="37" t="s">
        <v>1</v>
      </c>
      <c r="S20" s="38" t="str">
        <f t="shared" si="6"/>
        <v>Fronteiras</v>
      </c>
      <c r="T20" s="38" t="str">
        <f t="shared" si="7"/>
        <v>Geográficas</v>
      </c>
      <c r="U20" s="38" t="str">
        <f t="shared" si="8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5"/>
        <v>Fronteiras</v>
      </c>
      <c r="M21" s="40" t="str">
        <f t="shared" si="9"/>
        <v>Geográficas</v>
      </c>
      <c r="N21" s="40" t="str">
        <f t="shared" si="9"/>
        <v>Políticas</v>
      </c>
      <c r="O21" s="40" t="str">
        <f t="shared" si="9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6"/>
        <v>Fronteiras</v>
      </c>
      <c r="T21" s="38" t="str">
        <f t="shared" si="7"/>
        <v>Geográficas</v>
      </c>
      <c r="U21" s="38" t="str">
        <f t="shared" si="8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5"/>
        <v>Fronteiras</v>
      </c>
      <c r="M22" s="40" t="str">
        <f t="shared" si="9"/>
        <v>Geográficas</v>
      </c>
      <c r="N22" s="40" t="str">
        <f t="shared" si="9"/>
        <v>Políticas</v>
      </c>
      <c r="O22" s="40" t="str">
        <f t="shared" si="9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6"/>
        <v>Fronteiras</v>
      </c>
      <c r="T22" s="38" t="str">
        <f t="shared" si="7"/>
        <v>Geográficas</v>
      </c>
      <c r="U22" s="38" t="str">
        <f t="shared" si="8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10">_xlfn.CONCAT(SUBSTITUTE(C23,"1.",""))</f>
        <v>Fronteiras</v>
      </c>
      <c r="M23" s="40" t="str">
        <f t="shared" ref="M23:M25" si="11">_xlfn.CONCAT(SUBSTITUTE(D23,"."," "))</f>
        <v>Térmicas</v>
      </c>
      <c r="N23" s="40" t="str">
        <f t="shared" ref="N23:N25" si="12">_xlfn.CONCAT(SUBSTITUTE(E23,"."," "))</f>
        <v>Bioclimáticas</v>
      </c>
      <c r="O23" s="40" t="str">
        <f t="shared" ref="O23:O25" si="13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6"/>
        <v>Fronteiras</v>
      </c>
      <c r="T23" s="38" t="str">
        <f t="shared" si="7"/>
        <v>Térmicas</v>
      </c>
      <c r="U23" s="38" t="str">
        <f t="shared" si="8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10"/>
        <v>Fronteiras</v>
      </c>
      <c r="M24" s="40" t="str">
        <f t="shared" si="11"/>
        <v>Térmicas</v>
      </c>
      <c r="N24" s="40" t="str">
        <f t="shared" si="12"/>
        <v>Bioclimáticas</v>
      </c>
      <c r="O24" s="40" t="str">
        <f t="shared" si="13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6"/>
        <v>Fronteiras</v>
      </c>
      <c r="T24" s="38" t="str">
        <f t="shared" si="7"/>
        <v>Térmicas</v>
      </c>
      <c r="U24" s="38" t="str">
        <f t="shared" si="8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10"/>
        <v>Fronteiras</v>
      </c>
      <c r="M25" s="40" t="str">
        <f t="shared" si="11"/>
        <v>Térmicas</v>
      </c>
      <c r="N25" s="40" t="str">
        <f t="shared" si="12"/>
        <v>Ilhas de Calor</v>
      </c>
      <c r="O25" s="40" t="str">
        <f t="shared" si="13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6"/>
        <v>Fronteiras</v>
      </c>
      <c r="T25" s="38" t="str">
        <f t="shared" si="7"/>
        <v>Térmicas</v>
      </c>
      <c r="U25" s="38" t="str">
        <f t="shared" si="8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4">CONCATENATE("", C26)</f>
        <v>Fronteiras</v>
      </c>
      <c r="M26" s="35" t="str">
        <f t="shared" ref="M26:M36" si="15">CONCATENATE("", D26)</f>
        <v>Demarcadas</v>
      </c>
      <c r="N26" s="35" t="str">
        <f t="shared" ref="N26:N36" si="16">(SUBSTITUTE(SUBSTITUTE(CONCATENATE("",E26),"."," ")," De "," de "))</f>
        <v>Marcos</v>
      </c>
      <c r="O26" s="36" t="str">
        <f t="shared" ref="O26:O36" si="17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8">SUBSTITUTE(C26, "_", " ")</f>
        <v>Fronteiras</v>
      </c>
      <c r="T26" s="38" t="str">
        <f t="shared" ref="T26:T36" si="19">SUBSTITUTE(D26, "_", " ")</f>
        <v>Demarcadas</v>
      </c>
      <c r="U26" s="38" t="str">
        <f t="shared" si="8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4"/>
        <v>Fronteiras</v>
      </c>
      <c r="M27" s="35" t="str">
        <f t="shared" si="15"/>
        <v>Demarcadas</v>
      </c>
      <c r="N27" s="35" t="str">
        <f t="shared" si="16"/>
        <v>Marcos</v>
      </c>
      <c r="O27" s="36" t="str">
        <f t="shared" si="17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8"/>
        <v>Fronteiras</v>
      </c>
      <c r="T27" s="38" t="str">
        <f t="shared" si="19"/>
        <v>Demarcadas</v>
      </c>
      <c r="U27" s="38" t="str">
        <f t="shared" si="8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4"/>
        <v>Fronteiras</v>
      </c>
      <c r="M28" s="35" t="str">
        <f t="shared" si="15"/>
        <v>Demarcadas</v>
      </c>
      <c r="N28" s="35" t="str">
        <f t="shared" si="16"/>
        <v>Marcos</v>
      </c>
      <c r="O28" s="36" t="str">
        <f t="shared" si="17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8"/>
        <v>Fronteiras</v>
      </c>
      <c r="T28" s="38" t="str">
        <f t="shared" si="19"/>
        <v>Demarcadas</v>
      </c>
      <c r="U28" s="38" t="str">
        <f t="shared" si="8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20">CONCATENATE("", C29)</f>
        <v>Fronteiras</v>
      </c>
      <c r="M29" s="35" t="str">
        <f t="shared" ref="M29" si="21">CONCATENATE("", D29)</f>
        <v>Demarcadas</v>
      </c>
      <c r="N29" s="35" t="str">
        <f t="shared" ref="N29" si="22">(SUBSTITUTE(SUBSTITUTE(CONCATENATE("",E29),"."," ")," De "," de "))</f>
        <v>Marcos</v>
      </c>
      <c r="O29" s="36" t="str">
        <f t="shared" ref="O29" si="23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4">SUBSTITUTE(C29, "_", " ")</f>
        <v>Fronteiras</v>
      </c>
      <c r="T29" s="38" t="str">
        <f t="shared" ref="T29" si="25">SUBSTITUTE(D29, "_", " ")</f>
        <v>Demarcadas</v>
      </c>
      <c r="U29" s="38" t="str">
        <f t="shared" ref="U29" si="26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4"/>
        <v>Fronteiras</v>
      </c>
      <c r="M30" s="35" t="str">
        <f t="shared" si="15"/>
        <v>Demarcadas</v>
      </c>
      <c r="N30" s="35" t="str">
        <f t="shared" si="16"/>
        <v>Marcos</v>
      </c>
      <c r="O30" s="36" t="str">
        <f t="shared" si="17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8"/>
        <v>Fronteiras</v>
      </c>
      <c r="T30" s="38" t="str">
        <f t="shared" si="19"/>
        <v>Demarcadas</v>
      </c>
      <c r="U30" s="38" t="str">
        <f t="shared" si="8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4"/>
        <v>Fronteiras</v>
      </c>
      <c r="M31" s="35" t="str">
        <f t="shared" si="15"/>
        <v>Demarcadas</v>
      </c>
      <c r="N31" s="35" t="str">
        <f t="shared" si="16"/>
        <v>Marcos</v>
      </c>
      <c r="O31" s="36" t="str">
        <f t="shared" si="17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8"/>
        <v>Fronteiras</v>
      </c>
      <c r="T31" s="38" t="str">
        <f t="shared" si="19"/>
        <v>Demarcadas</v>
      </c>
      <c r="U31" s="38" t="str">
        <f t="shared" si="8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4"/>
        <v>Fronteiras</v>
      </c>
      <c r="M32" s="35" t="str">
        <f t="shared" si="15"/>
        <v>Demarcadas</v>
      </c>
      <c r="N32" s="35" t="str">
        <f t="shared" si="16"/>
        <v>Marcos</v>
      </c>
      <c r="O32" s="36" t="str">
        <f t="shared" si="17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8"/>
        <v>Fronteiras</v>
      </c>
      <c r="T32" s="38" t="str">
        <f t="shared" si="19"/>
        <v>Demarcadas</v>
      </c>
      <c r="U32" s="38" t="str">
        <f t="shared" si="8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4"/>
        <v>Fronteiras</v>
      </c>
      <c r="M33" s="35" t="str">
        <f t="shared" si="15"/>
        <v>Demarcadas</v>
      </c>
      <c r="N33" s="35" t="str">
        <f t="shared" si="16"/>
        <v>Marcos</v>
      </c>
      <c r="O33" s="36" t="str">
        <f t="shared" si="17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8"/>
        <v>Fronteiras</v>
      </c>
      <c r="T33" s="38" t="str">
        <f t="shared" si="19"/>
        <v>Demarcadas</v>
      </c>
      <c r="U33" s="38" t="str">
        <f t="shared" si="8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4"/>
        <v>Fronteiras</v>
      </c>
      <c r="M34" s="35" t="str">
        <f t="shared" si="15"/>
        <v>Demarcadas</v>
      </c>
      <c r="N34" s="35" t="str">
        <f t="shared" si="16"/>
        <v>Marcos</v>
      </c>
      <c r="O34" s="36" t="str">
        <f t="shared" si="17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8"/>
        <v>Fronteiras</v>
      </c>
      <c r="T34" s="38" t="str">
        <f t="shared" si="19"/>
        <v>Demarcadas</v>
      </c>
      <c r="U34" s="38" t="str">
        <f t="shared" si="8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4"/>
        <v>Fronteiras</v>
      </c>
      <c r="M35" s="35" t="str">
        <f t="shared" si="15"/>
        <v>Demarcadas</v>
      </c>
      <c r="N35" s="35" t="str">
        <f t="shared" si="16"/>
        <v>Marcos</v>
      </c>
      <c r="O35" s="36" t="str">
        <f t="shared" si="17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8"/>
        <v>Fronteiras</v>
      </c>
      <c r="T35" s="38" t="str">
        <f t="shared" si="19"/>
        <v>Demarcadas</v>
      </c>
      <c r="U35" s="38" t="str">
        <f t="shared" si="8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4"/>
        <v>Fronteiras</v>
      </c>
      <c r="M36" s="35" t="str">
        <f t="shared" si="15"/>
        <v>Demarcadas</v>
      </c>
      <c r="N36" s="35" t="str">
        <f t="shared" si="16"/>
        <v>Marcos</v>
      </c>
      <c r="O36" s="36" t="str">
        <f t="shared" si="17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8"/>
        <v>Fronteiras</v>
      </c>
      <c r="T36" s="38" t="str">
        <f t="shared" si="19"/>
        <v>Demarcadas</v>
      </c>
      <c r="U36" s="38" t="str">
        <f t="shared" si="8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7">_xlfn.CONCAT(SUBSTITUTE(C37,"1.",""))</f>
        <v>Topografias</v>
      </c>
      <c r="M37" s="40" t="str">
        <f t="shared" ref="M37:M38" si="28">_xlfn.CONCAT(SUBSTITUTE(D37,"."," "))</f>
        <v>Altimetrias</v>
      </c>
      <c r="N37" s="40" t="str">
        <f t="shared" ref="N37:N38" si="29">_xlfn.CONCAT(SUBSTITUTE(E37,"."," "))</f>
        <v>Pontos Cotados</v>
      </c>
      <c r="O37" s="40" t="str">
        <f t="shared" ref="O37:O38" si="30">_xlfn.CONCAT(SUBSTITUTE(F37,"."," "))</f>
        <v>Ponto Interno</v>
      </c>
      <c r="P37" s="40" t="s">
        <v>5088</v>
      </c>
      <c r="Q37" s="56" t="str">
        <f t="shared" ref="Q37:Q38" si="31">_xlfn.TRANSLATE(P37,"pt","es")</f>
        <v>Puntos de elevación colocados dentro del terreno.</v>
      </c>
      <c r="R37" s="37" t="s">
        <v>1</v>
      </c>
      <c r="S37" s="38" t="str">
        <f t="shared" ref="S37:S38" si="32">SUBSTITUTE(C37, ".", " ")</f>
        <v>Topografias</v>
      </c>
      <c r="T37" s="38" t="str">
        <f t="shared" ref="T37:T38" si="33">SUBSTITUTE(D37, ".", " ")</f>
        <v>Altimetrias</v>
      </c>
      <c r="U37" s="38" t="str">
        <f t="shared" ref="U37:U38" si="34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7"/>
        <v>Topografias</v>
      </c>
      <c r="M38" s="40" t="str">
        <f t="shared" si="28"/>
        <v>Altimetrias</v>
      </c>
      <c r="N38" s="40" t="str">
        <f t="shared" si="29"/>
        <v>Pontos Cotados</v>
      </c>
      <c r="O38" s="40" t="str">
        <f t="shared" si="30"/>
        <v>Ponto Perimetral</v>
      </c>
      <c r="P38" s="40" t="s">
        <v>5089</v>
      </c>
      <c r="Q38" s="56" t="str">
        <f t="shared" si="31"/>
        <v>Puntos de elevación altimétricos colocados en el perímetro del terreno.</v>
      </c>
      <c r="R38" s="37" t="s">
        <v>1</v>
      </c>
      <c r="S38" s="38" t="str">
        <f t="shared" si="32"/>
        <v>Topografias</v>
      </c>
      <c r="T38" s="38" t="str">
        <f t="shared" si="33"/>
        <v>Altimetrias</v>
      </c>
      <c r="U38" s="38" t="str">
        <f t="shared" si="34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5">_xlfn.CONCAT(SUBSTITUTE(C39,"1.",""))</f>
        <v>Topografias</v>
      </c>
      <c r="M39" s="40" t="str">
        <f t="shared" ref="M39" si="36">_xlfn.CONCAT(SUBSTITUTE(D39,"."," "))</f>
        <v>Altimetrias</v>
      </c>
      <c r="N39" s="40" t="str">
        <f t="shared" ref="N39" si="37">_xlfn.CONCAT(SUBSTITUTE(E39,"."," "))</f>
        <v>Terrenos</v>
      </c>
      <c r="O39" s="40" t="str">
        <f t="shared" ref="O39" si="38">_xlfn.CONCAT(SUBSTITUTE(F39,"."," "))</f>
        <v>Terreno 3D Sólido</v>
      </c>
      <c r="P39" s="40" t="s">
        <v>5082</v>
      </c>
      <c r="Q39" s="56" t="str">
        <f>_xlfn.TRANSLATE(P39,"pt","es")</f>
        <v>Terreno sólido tridimensional. Los modelos de Revit por encima de 2024 utilizan modelos de terreno sólido, a la vez que mantienen el esquema de malla de terreno.</v>
      </c>
      <c r="R39" s="37" t="s">
        <v>1</v>
      </c>
      <c r="S39" s="38" t="str">
        <f t="shared" ref="S39" si="39">SUBSTITUTE(C39, ".", " ")</f>
        <v>Topografias</v>
      </c>
      <c r="T39" s="38" t="str">
        <f t="shared" ref="T39" si="40">SUBSTITUTE(D39, ".", " ")</f>
        <v>Altimetrias</v>
      </c>
      <c r="U39" s="38" t="str">
        <f t="shared" ref="U39" si="41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5"/>
        <v>Topografias</v>
      </c>
      <c r="M40" s="40" t="str">
        <f t="shared" si="9"/>
        <v>Altimetrias</v>
      </c>
      <c r="N40" s="40" t="str">
        <f t="shared" si="9"/>
        <v>Terrenos</v>
      </c>
      <c r="O40" s="40" t="str">
        <f t="shared" ref="O40:O45" si="42">_xlfn.CONCAT(SUBSTITUTE(F40,"."," "))</f>
        <v>Terreno 3D Superficial</v>
      </c>
      <c r="P40" s="40" t="s">
        <v>5083</v>
      </c>
      <c r="Q40" s="56" t="str">
        <f t="shared" ref="Q40:Q49" si="43">_xlfn.TRANSLATE(P40,"pt","es")</f>
        <v>Maha tridimensional del terreno. Los modelos de Revit anteriores a 2024 utilizan modelos de terreno de superficie.</v>
      </c>
      <c r="R40" s="37" t="s">
        <v>1</v>
      </c>
      <c r="S40" s="38" t="str">
        <f t="shared" si="6"/>
        <v>Topografias</v>
      </c>
      <c r="T40" s="38" t="str">
        <f t="shared" si="7"/>
        <v>Altimetrias</v>
      </c>
      <c r="U40" s="38" t="str">
        <f t="shared" si="8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5"/>
        <v>Topografias</v>
      </c>
      <c r="M41" s="40" t="str">
        <f t="shared" si="9"/>
        <v>Altimetrias</v>
      </c>
      <c r="N41" s="40" t="str">
        <f t="shared" si="9"/>
        <v>Terrenos</v>
      </c>
      <c r="O41" s="40" t="str">
        <f t="shared" si="42"/>
        <v>MDT Camada Núcleo</v>
      </c>
      <c r="P41" s="40" t="s">
        <v>5105</v>
      </c>
      <c r="Q41" s="56" t="str">
        <f t="shared" si="43"/>
        <v>Terreno tridimensional sólido: capa central.</v>
      </c>
      <c r="R41" s="37" t="s">
        <v>1</v>
      </c>
      <c r="S41" s="38" t="str">
        <f t="shared" si="6"/>
        <v>Topografias</v>
      </c>
      <c r="T41" s="38" t="str">
        <f t="shared" si="7"/>
        <v>Altimetrias</v>
      </c>
      <c r="U41" s="38" t="str">
        <f t="shared" si="8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5"/>
        <v>Topografias</v>
      </c>
      <c r="M42" s="40" t="str">
        <f t="shared" si="9"/>
        <v>Altimetrias</v>
      </c>
      <c r="N42" s="40" t="str">
        <f t="shared" si="9"/>
        <v>Terrenos</v>
      </c>
      <c r="O42" s="40" t="str">
        <f t="shared" si="42"/>
        <v>MDT Camada Substrato</v>
      </c>
      <c r="P42" s="40" t="s">
        <v>5107</v>
      </c>
      <c r="Q42" s="56" t="str">
        <f t="shared" si="43"/>
        <v>Sólido tridimensional del terreno: capa de sustrato.</v>
      </c>
      <c r="R42" s="37" t="s">
        <v>1</v>
      </c>
      <c r="S42" s="38" t="str">
        <f t="shared" si="6"/>
        <v>Topografias</v>
      </c>
      <c r="T42" s="38" t="str">
        <f t="shared" si="7"/>
        <v>Altimetrias</v>
      </c>
      <c r="U42" s="38" t="str">
        <f t="shared" si="8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5"/>
        <v>Topografias</v>
      </c>
      <c r="M43" s="40" t="str">
        <f t="shared" si="9"/>
        <v>Altimetrias</v>
      </c>
      <c r="N43" s="40" t="str">
        <f t="shared" si="9"/>
        <v>Terrenos</v>
      </c>
      <c r="O43" s="40" t="str">
        <f t="shared" si="42"/>
        <v>MDT Camada Membrana</v>
      </c>
      <c r="P43" s="40" t="s">
        <v>5106</v>
      </c>
      <c r="Q43" s="56" t="str">
        <f t="shared" si="43"/>
        <v>Sólido tridimensional del terreno: capa de membrana.</v>
      </c>
      <c r="R43" s="37" t="s">
        <v>1</v>
      </c>
      <c r="S43" s="38" t="str">
        <f t="shared" si="6"/>
        <v>Topografias</v>
      </c>
      <c r="T43" s="38" t="str">
        <f t="shared" si="7"/>
        <v>Altimetrias</v>
      </c>
      <c r="U43" s="38" t="str">
        <f t="shared" si="8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5"/>
        <v>Topografias</v>
      </c>
      <c r="M44" s="40" t="str">
        <f t="shared" si="9"/>
        <v>Altimetrias</v>
      </c>
      <c r="N44" s="40" t="str">
        <f t="shared" si="9"/>
        <v>Terrenos</v>
      </c>
      <c r="O44" s="40" t="str">
        <f t="shared" si="42"/>
        <v>MDT Camada Isolamento</v>
      </c>
      <c r="P44" s="40" t="s">
        <v>5109</v>
      </c>
      <c r="Q44" s="56" t="str">
        <f t="shared" si="43"/>
        <v>Terreno sólido tridimensional: capa de aislamiento.</v>
      </c>
      <c r="R44" s="37" t="s">
        <v>1</v>
      </c>
      <c r="S44" s="38" t="str">
        <f t="shared" si="6"/>
        <v>Topografias</v>
      </c>
      <c r="T44" s="38" t="str">
        <f t="shared" si="7"/>
        <v>Altimetrias</v>
      </c>
      <c r="U44" s="38" t="str">
        <f t="shared" si="8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4">_xlfn.CONCAT(SUBSTITUTE(C45,"1.",""))</f>
        <v>Topografias</v>
      </c>
      <c r="M45" s="40" t="str">
        <f t="shared" si="9"/>
        <v>Altimetrias</v>
      </c>
      <c r="N45" s="40" t="str">
        <f t="shared" si="9"/>
        <v>Terrenos</v>
      </c>
      <c r="O45" s="40" t="str">
        <f t="shared" si="42"/>
        <v>MDT Camada Superficial</v>
      </c>
      <c r="P45" s="40" t="s">
        <v>5108</v>
      </c>
      <c r="Q45" s="56" t="str">
        <f t="shared" si="43"/>
        <v>Sólido tridimensional del terreno: capa superficial.</v>
      </c>
      <c r="R45" s="37" t="s">
        <v>1</v>
      </c>
      <c r="S45" s="38" t="str">
        <f t="shared" si="6"/>
        <v>Topografias</v>
      </c>
      <c r="T45" s="38" t="str">
        <f t="shared" si="7"/>
        <v>Altimetrias</v>
      </c>
      <c r="U45" s="38" t="str">
        <f t="shared" si="8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4"/>
        <v>Topografias</v>
      </c>
      <c r="M46" s="40" t="str">
        <f t="shared" si="9"/>
        <v>Altimetrias</v>
      </c>
      <c r="N46" s="40" t="str">
        <f t="shared" si="9"/>
        <v>Curvas de Nível</v>
      </c>
      <c r="O46" s="40" t="str">
        <f t="shared" ref="O46:O49" si="45">_xlfn.CONCAT(SUBSTITUTE(F46,"."," "))</f>
        <v>Curva de Nível 10m</v>
      </c>
      <c r="P46" s="40" t="s">
        <v>5110</v>
      </c>
      <c r="Q46" s="56" t="str">
        <f t="shared" si="43"/>
        <v>Curva de nivel de 10 metros.</v>
      </c>
      <c r="R46" s="37" t="s">
        <v>1</v>
      </c>
      <c r="S46" s="38" t="str">
        <f t="shared" si="6"/>
        <v>Topografias</v>
      </c>
      <c r="T46" s="38" t="str">
        <f t="shared" si="7"/>
        <v>Altimetrias</v>
      </c>
      <c r="U46" s="38" t="str">
        <f t="shared" si="8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4"/>
        <v>Topografias</v>
      </c>
      <c r="M47" s="40" t="str">
        <f t="shared" si="9"/>
        <v>Altimetrias</v>
      </c>
      <c r="N47" s="40" t="str">
        <f t="shared" si="9"/>
        <v>Curvas de Nível</v>
      </c>
      <c r="O47" s="40" t="str">
        <f t="shared" si="45"/>
        <v>Curva de Nível 05m</v>
      </c>
      <c r="P47" s="40" t="s">
        <v>5111</v>
      </c>
      <c r="Q47" s="56" t="str">
        <f t="shared" si="43"/>
        <v>Curva de nivel de 5 metros.</v>
      </c>
      <c r="R47" s="37" t="s">
        <v>1</v>
      </c>
      <c r="S47" s="38" t="str">
        <f t="shared" si="6"/>
        <v>Topografias</v>
      </c>
      <c r="T47" s="38" t="str">
        <f t="shared" si="7"/>
        <v>Altimetrias</v>
      </c>
      <c r="U47" s="38" t="str">
        <f t="shared" si="8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6">_xlfn.CONCAT(SUBSTITUTE(C48,"1.",""))</f>
        <v>Topografias</v>
      </c>
      <c r="M48" s="40" t="str">
        <f t="shared" ref="M48" si="47">_xlfn.CONCAT(SUBSTITUTE(D48,"."," "))</f>
        <v>Altimetrias</v>
      </c>
      <c r="N48" s="40" t="str">
        <f t="shared" ref="N48" si="48">_xlfn.CONCAT(SUBSTITUTE(E48,"."," "))</f>
        <v>Curvas de Nível</v>
      </c>
      <c r="O48" s="40" t="str">
        <f t="shared" ref="O48" si="49">_xlfn.CONCAT(SUBSTITUTE(F48,"."," "))</f>
        <v>Curva de Nível 01m</v>
      </c>
      <c r="P48" s="40" t="s">
        <v>4964</v>
      </c>
      <c r="Q48" s="56" t="str">
        <f t="shared" si="43"/>
        <v>Curva de nivel de 1 metro.</v>
      </c>
      <c r="R48" s="37" t="s">
        <v>1</v>
      </c>
      <c r="S48" s="38" t="str">
        <f t="shared" ref="S48" si="50">SUBSTITUTE(C48, ".", " ")</f>
        <v>Topografias</v>
      </c>
      <c r="T48" s="38" t="str">
        <f t="shared" ref="T48" si="51">SUBSTITUTE(D48, ".", " ")</f>
        <v>Altimetrias</v>
      </c>
      <c r="U48" s="38" t="str">
        <f t="shared" ref="U48" si="52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4"/>
        <v>Topografias</v>
      </c>
      <c r="M49" s="40" t="str">
        <f t="shared" si="9"/>
        <v>Altimetrias</v>
      </c>
      <c r="N49" s="40" t="str">
        <f t="shared" si="9"/>
        <v>Curvas de Nível</v>
      </c>
      <c r="O49" s="40" t="str">
        <f t="shared" si="45"/>
        <v>Curva de Nível Submétrica</v>
      </c>
      <c r="P49" s="40" t="s">
        <v>4965</v>
      </c>
      <c r="Q49" s="56" t="str">
        <f t="shared" si="43"/>
        <v>Línea de contorno submétrica, su valor debe ser inferior a 1m y puede ser de 5 cm, 10 cm, 25 cm, etc. Para ajustes de cajas o postes en el suelo.</v>
      </c>
      <c r="R49" s="37" t="s">
        <v>1</v>
      </c>
      <c r="S49" s="38" t="str">
        <f t="shared" si="6"/>
        <v>Topografias</v>
      </c>
      <c r="T49" s="38" t="str">
        <f t="shared" si="7"/>
        <v>Altimetrias</v>
      </c>
      <c r="U49" s="38" t="str">
        <f t="shared" si="8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3">_xlfn.CONCAT(SUBSTITUTE(C50,"1.",""))</f>
        <v>Topografias</v>
      </c>
      <c r="M50" s="40" t="str">
        <f t="shared" ref="M50" si="54">_xlfn.CONCAT(SUBSTITUTE(D50,"."," "))</f>
        <v>Altimetrias</v>
      </c>
      <c r="N50" s="40" t="str">
        <f t="shared" ref="N50" si="55">_xlfn.CONCAT(SUBSTITUTE(E50,"."," "))</f>
        <v>Sondagens</v>
      </c>
      <c r="O50" s="40" t="str">
        <f t="shared" ref="O50" si="56">_xlfn.CONCAT(SUBSTITUTE(F50,"."," "))</f>
        <v>Ponto de Sondagem</v>
      </c>
      <c r="P50" s="40" t="s">
        <v>5112</v>
      </c>
      <c r="Q50" s="56" t="str">
        <f t="shared" ref="Q50" si="57">_xlfn.TRANSLATE(P50,"pt","es")</f>
        <v>Punto de votación en tierra.</v>
      </c>
      <c r="R50" s="37" t="s">
        <v>1</v>
      </c>
      <c r="S50" s="38" t="str">
        <f t="shared" ref="S50" si="58">SUBSTITUTE(C50, ".", " ")</f>
        <v>Topografias</v>
      </c>
      <c r="T50" s="38" t="str">
        <f t="shared" ref="T50" si="59">SUBSTITUTE(D50, ".", " ")</f>
        <v>Altimetrias</v>
      </c>
      <c r="U50" s="38" t="str">
        <f t="shared" si="8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5"/>
        <v>Planejamentos</v>
      </c>
      <c r="M51" s="40" t="str">
        <f t="shared" si="9"/>
        <v>Urbanísticos</v>
      </c>
      <c r="N51" s="40" t="str">
        <f t="shared" si="9"/>
        <v>Zonificações</v>
      </c>
      <c r="O51" s="40" t="str">
        <f t="shared" si="9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6"/>
        <v>Planejamentos</v>
      </c>
      <c r="T51" s="38" t="str">
        <f t="shared" si="7"/>
        <v>Urbanísticos</v>
      </c>
      <c r="U51" s="38" t="str">
        <f t="shared" si="8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5"/>
        <v>Planejamentos</v>
      </c>
      <c r="M52" s="40" t="str">
        <f t="shared" si="9"/>
        <v>Urbanísticos</v>
      </c>
      <c r="N52" s="40" t="str">
        <f t="shared" si="9"/>
        <v>Zonificações</v>
      </c>
      <c r="O52" s="40" t="str">
        <f t="shared" si="9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6"/>
        <v>Planejamentos</v>
      </c>
      <c r="T52" s="38" t="str">
        <f t="shared" si="7"/>
        <v>Urbanísticos</v>
      </c>
      <c r="U52" s="38" t="str">
        <f t="shared" si="8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5"/>
        <v>Planejamentos</v>
      </c>
      <c r="M53" s="40" t="str">
        <f t="shared" si="9"/>
        <v>Urbanísticos</v>
      </c>
      <c r="N53" s="40" t="str">
        <f t="shared" si="9"/>
        <v>Zonificações</v>
      </c>
      <c r="O53" s="40" t="str">
        <f t="shared" si="9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6"/>
        <v>Planejamentos</v>
      </c>
      <c r="T53" s="38" t="str">
        <f t="shared" si="7"/>
        <v>Urbanísticos</v>
      </c>
      <c r="U53" s="38" t="str">
        <f t="shared" si="8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5"/>
        <v>Planejamentos</v>
      </c>
      <c r="M54" s="40" t="str">
        <f t="shared" ref="M54:O69" si="60">_xlfn.CONCAT(SUBSTITUTE(D54,"."," "))</f>
        <v>Urbanísticos</v>
      </c>
      <c r="N54" s="40" t="str">
        <f t="shared" si="60"/>
        <v>Zonificações</v>
      </c>
      <c r="O54" s="40" t="str">
        <f t="shared" si="60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6"/>
        <v>Planejamentos</v>
      </c>
      <c r="T54" s="38" t="str">
        <f t="shared" si="7"/>
        <v>Urbanísticos</v>
      </c>
      <c r="U54" s="38" t="str">
        <f t="shared" si="8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5"/>
        <v>Planejamentos</v>
      </c>
      <c r="M55" s="40" t="str">
        <f t="shared" si="60"/>
        <v>Urbanísticos</v>
      </c>
      <c r="N55" s="40" t="str">
        <f t="shared" si="60"/>
        <v>Zonificações</v>
      </c>
      <c r="O55" s="40" t="str">
        <f t="shared" si="60"/>
        <v>Zona</v>
      </c>
      <c r="P55" s="40" t="s">
        <v>5116</v>
      </c>
      <c r="Q55" s="56" t="s">
        <v>708</v>
      </c>
      <c r="R55" s="37" t="s">
        <v>1</v>
      </c>
      <c r="S55" s="38" t="str">
        <f t="shared" si="6"/>
        <v>Planejamentos</v>
      </c>
      <c r="T55" s="38" t="str">
        <f t="shared" si="7"/>
        <v>Urbanísticos</v>
      </c>
      <c r="U55" s="38" t="str">
        <f t="shared" si="8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5"/>
        <v>Planejamentos</v>
      </c>
      <c r="M56" s="40" t="str">
        <f t="shared" si="60"/>
        <v>Urbanísticos</v>
      </c>
      <c r="N56" s="40" t="str">
        <f t="shared" si="60"/>
        <v>Zonificações</v>
      </c>
      <c r="O56" s="40" t="str">
        <f t="shared" si="60"/>
        <v>Bairro</v>
      </c>
      <c r="P56" s="40" t="s">
        <v>710</v>
      </c>
      <c r="Q56" s="56" t="s">
        <v>711</v>
      </c>
      <c r="R56" s="37" t="s">
        <v>1</v>
      </c>
      <c r="S56" s="38" t="str">
        <f t="shared" si="6"/>
        <v>Planejamentos</v>
      </c>
      <c r="T56" s="38" t="str">
        <f t="shared" si="7"/>
        <v>Urbanísticos</v>
      </c>
      <c r="U56" s="38" t="str">
        <f t="shared" si="8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5"/>
        <v>Planejamentos</v>
      </c>
      <c r="M57" s="40" t="str">
        <f t="shared" si="60"/>
        <v>Urbanísticos</v>
      </c>
      <c r="N57" s="40" t="str">
        <f t="shared" si="60"/>
        <v>Zonificações</v>
      </c>
      <c r="O57" s="40" t="str">
        <f t="shared" si="60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6"/>
        <v>Planejamentos</v>
      </c>
      <c r="T57" s="38" t="str">
        <f t="shared" si="7"/>
        <v>Urbanísticos</v>
      </c>
      <c r="U57" s="38" t="str">
        <f t="shared" si="8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5"/>
        <v>Planejamentos</v>
      </c>
      <c r="M58" s="40" t="str">
        <f t="shared" si="60"/>
        <v>Urbanísticos</v>
      </c>
      <c r="N58" s="40" t="str">
        <f t="shared" si="60"/>
        <v>Zonificações</v>
      </c>
      <c r="O58" s="40" t="str">
        <f t="shared" si="60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6"/>
        <v>Planejamentos</v>
      </c>
      <c r="T58" s="38" t="str">
        <f t="shared" si="7"/>
        <v>Urbanísticos</v>
      </c>
      <c r="U58" s="38" t="str">
        <f t="shared" si="8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5"/>
        <v>Planejamentos</v>
      </c>
      <c r="M59" s="40" t="str">
        <f t="shared" si="60"/>
        <v>Urbanísticos</v>
      </c>
      <c r="N59" s="40" t="str">
        <f t="shared" si="60"/>
        <v>Frações</v>
      </c>
      <c r="O59" s="40" t="str">
        <f t="shared" si="60"/>
        <v>Quadra</v>
      </c>
      <c r="P59" s="40" t="s">
        <v>5118</v>
      </c>
      <c r="Q59" s="56" t="s">
        <v>716</v>
      </c>
      <c r="R59" s="37" t="s">
        <v>1</v>
      </c>
      <c r="S59" s="38" t="str">
        <f t="shared" si="6"/>
        <v>Planejamentos</v>
      </c>
      <c r="T59" s="38" t="str">
        <f t="shared" si="7"/>
        <v>Urbanísticos</v>
      </c>
      <c r="U59" s="38" t="str">
        <f t="shared" si="8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5"/>
        <v>Planejamentos</v>
      </c>
      <c r="M60" s="40" t="str">
        <f t="shared" si="60"/>
        <v>Urbanísticos</v>
      </c>
      <c r="N60" s="40" t="str">
        <f t="shared" si="60"/>
        <v>Frações</v>
      </c>
      <c r="O60" s="40" t="str">
        <f t="shared" si="60"/>
        <v>Gleba</v>
      </c>
      <c r="P60" s="40" t="s">
        <v>5119</v>
      </c>
      <c r="Q60" s="40" t="s">
        <v>718</v>
      </c>
      <c r="R60" s="37" t="s">
        <v>1</v>
      </c>
      <c r="S60" s="38" t="str">
        <f t="shared" si="6"/>
        <v>Planejamentos</v>
      </c>
      <c r="T60" s="38" t="str">
        <f t="shared" si="7"/>
        <v>Urbanísticos</v>
      </c>
      <c r="U60" s="38" t="str">
        <f t="shared" si="8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5"/>
        <v>Planejamentos</v>
      </c>
      <c r="M61" s="40" t="str">
        <f t="shared" si="60"/>
        <v>Urbanísticos</v>
      </c>
      <c r="N61" s="40" t="str">
        <f t="shared" si="60"/>
        <v>Frações</v>
      </c>
      <c r="O61" s="40" t="str">
        <f t="shared" si="60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6"/>
        <v>Planejamentos</v>
      </c>
      <c r="T61" s="38" t="str">
        <f t="shared" si="7"/>
        <v>Urbanísticos</v>
      </c>
      <c r="U61" s="38" t="str">
        <f t="shared" si="8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5"/>
        <v>Planejamentos</v>
      </c>
      <c r="M62" s="40" t="str">
        <f t="shared" si="60"/>
        <v>Urbanísticos</v>
      </c>
      <c r="N62" s="40" t="str">
        <f t="shared" si="60"/>
        <v>Frações</v>
      </c>
      <c r="O62" s="40" t="str">
        <f t="shared" si="60"/>
        <v>Parcela</v>
      </c>
      <c r="P62" s="40" t="s">
        <v>5120</v>
      </c>
      <c r="Q62" s="56" t="s">
        <v>722</v>
      </c>
      <c r="R62" s="37" t="s">
        <v>1</v>
      </c>
      <c r="S62" s="38" t="str">
        <f t="shared" si="6"/>
        <v>Planejamentos</v>
      </c>
      <c r="T62" s="38" t="str">
        <f t="shared" si="7"/>
        <v>Urbanísticos</v>
      </c>
      <c r="U62" s="38" t="str">
        <f t="shared" si="8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5"/>
        <v>Planejamentos</v>
      </c>
      <c r="M63" s="40" t="str">
        <f t="shared" si="60"/>
        <v>Urbanísticos</v>
      </c>
      <c r="N63" s="40" t="str">
        <f t="shared" si="60"/>
        <v>Frações</v>
      </c>
      <c r="O63" s="40" t="str">
        <f t="shared" si="60"/>
        <v>Lote</v>
      </c>
      <c r="P63" s="40" t="s">
        <v>5121</v>
      </c>
      <c r="Q63" s="56" t="s">
        <v>724</v>
      </c>
      <c r="R63" s="37" t="s">
        <v>1</v>
      </c>
      <c r="S63" s="38" t="str">
        <f t="shared" si="6"/>
        <v>Planejamentos</v>
      </c>
      <c r="T63" s="38" t="str">
        <f t="shared" si="7"/>
        <v>Urbanísticos</v>
      </c>
      <c r="U63" s="38" t="str">
        <f t="shared" si="8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5"/>
        <v>Ocupações</v>
      </c>
      <c r="M64" s="40" t="str">
        <f t="shared" si="60"/>
        <v>Prediais</v>
      </c>
      <c r="N64" s="40" t="str">
        <f t="shared" si="60"/>
        <v>Construídas</v>
      </c>
      <c r="O64" s="40" t="str">
        <f t="shared" si="60"/>
        <v>Prédio</v>
      </c>
      <c r="P64" s="40" t="s">
        <v>5123</v>
      </c>
      <c r="Q64" s="56" t="str">
        <f t="shared" ref="Q64" si="61">_xlfn.TRANSLATE(P64,"pt","es")</f>
        <v>Edificio.</v>
      </c>
      <c r="R64" s="37" t="s">
        <v>1</v>
      </c>
      <c r="S64" s="38" t="str">
        <f t="shared" si="6"/>
        <v>Ocupações</v>
      </c>
      <c r="T64" s="38" t="str">
        <f t="shared" si="7"/>
        <v>Prediais</v>
      </c>
      <c r="U64" s="38" t="str">
        <f t="shared" si="8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5"/>
        <v>Ocupações</v>
      </c>
      <c r="M65" s="40" t="str">
        <f t="shared" si="60"/>
        <v>Prediais</v>
      </c>
      <c r="N65" s="40" t="str">
        <f t="shared" si="60"/>
        <v>Construídas</v>
      </c>
      <c r="O65" s="40" t="str">
        <f t="shared" si="60"/>
        <v>Bloco</v>
      </c>
      <c r="P65" s="40" t="s">
        <v>5122</v>
      </c>
      <c r="Q65" s="56" t="s">
        <v>726</v>
      </c>
      <c r="R65" s="37" t="s">
        <v>1</v>
      </c>
      <c r="S65" s="38" t="str">
        <f t="shared" si="6"/>
        <v>Ocupações</v>
      </c>
      <c r="T65" s="38" t="str">
        <f t="shared" si="7"/>
        <v>Prediais</v>
      </c>
      <c r="U65" s="38" t="str">
        <f t="shared" si="8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5"/>
        <v>Ocupações</v>
      </c>
      <c r="M66" s="40" t="str">
        <f t="shared" si="60"/>
        <v>Prediais</v>
      </c>
      <c r="N66" s="40" t="str">
        <f t="shared" si="60"/>
        <v>Construídas</v>
      </c>
      <c r="O66" s="40" t="str">
        <f t="shared" si="60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6"/>
        <v>Ocupações</v>
      </c>
      <c r="T66" s="38" t="str">
        <f t="shared" si="7"/>
        <v>Prediais</v>
      </c>
      <c r="U66" s="38" t="str">
        <f t="shared" si="8"/>
        <v>Construídas</v>
      </c>
      <c r="V66" s="37" t="str">
        <f t="shared" ref="V66:V129" si="62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5"/>
        <v>Ocupações</v>
      </c>
      <c r="M67" s="40" t="str">
        <f t="shared" si="60"/>
        <v>Prediais</v>
      </c>
      <c r="N67" s="40" t="str">
        <f t="shared" si="60"/>
        <v>Construídas</v>
      </c>
      <c r="O67" s="40" t="str">
        <f t="shared" si="60"/>
        <v>Casa</v>
      </c>
      <c r="P67" s="40" t="s">
        <v>5128</v>
      </c>
      <c r="Q67" s="56" t="s">
        <v>729</v>
      </c>
      <c r="R67" s="37" t="s">
        <v>1</v>
      </c>
      <c r="S67" s="38" t="str">
        <f t="shared" si="6"/>
        <v>Ocupações</v>
      </c>
      <c r="T67" s="38" t="str">
        <f t="shared" si="7"/>
        <v>Prediais</v>
      </c>
      <c r="U67" s="38" t="str">
        <f t="shared" si="8"/>
        <v>Construídas</v>
      </c>
      <c r="V67" s="37" t="str">
        <f t="shared" si="62"/>
        <v>Ocupações</v>
      </c>
      <c r="W67" s="20" t="str">
        <f t="shared" ref="W67:W130" si="63">CONCATENATE("K.",LEFT(C67,3),".",A67)</f>
        <v>K.Ocu.67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5"/>
        <v>Ocupações</v>
      </c>
      <c r="M68" s="40" t="str">
        <f t="shared" si="60"/>
        <v>Prediais</v>
      </c>
      <c r="N68" s="40" t="str">
        <f t="shared" si="60"/>
        <v>Construídas</v>
      </c>
      <c r="O68" s="40" t="str">
        <f t="shared" si="60"/>
        <v>HIS</v>
      </c>
      <c r="P68" s="40" t="s">
        <v>5126</v>
      </c>
      <c r="Q68" s="40" t="s">
        <v>731</v>
      </c>
      <c r="R68" s="37" t="s">
        <v>1</v>
      </c>
      <c r="S68" s="38" t="str">
        <f t="shared" si="6"/>
        <v>Ocupações</v>
      </c>
      <c r="T68" s="38" t="str">
        <f t="shared" si="7"/>
        <v>Prediais</v>
      </c>
      <c r="U68" s="38" t="str">
        <f t="shared" si="8"/>
        <v>Construídas</v>
      </c>
      <c r="V68" s="37" t="str">
        <f t="shared" si="62"/>
        <v>Ocupações</v>
      </c>
      <c r="W68" s="20" t="str">
        <f t="shared" si="63"/>
        <v>K.Ocu.68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5"/>
        <v>Ocupações</v>
      </c>
      <c r="M69" s="40" t="str">
        <f t="shared" si="60"/>
        <v>Prediais</v>
      </c>
      <c r="N69" s="40" t="str">
        <f t="shared" si="60"/>
        <v>Construídas</v>
      </c>
      <c r="O69" s="40" t="str">
        <f t="shared" si="60"/>
        <v>Galpão</v>
      </c>
      <c r="P69" s="40" t="s">
        <v>5129</v>
      </c>
      <c r="Q69" s="56" t="s">
        <v>734</v>
      </c>
      <c r="R69" s="37" t="s">
        <v>1</v>
      </c>
      <c r="S69" s="38" t="str">
        <f t="shared" si="6"/>
        <v>Ocupações</v>
      </c>
      <c r="T69" s="38" t="str">
        <f t="shared" si="7"/>
        <v>Prediais</v>
      </c>
      <c r="U69" s="38" t="str">
        <f t="shared" si="8"/>
        <v>Construídas</v>
      </c>
      <c r="V69" s="37" t="str">
        <f t="shared" si="62"/>
        <v>Ocupações</v>
      </c>
      <c r="W69" s="20" t="str">
        <f t="shared" si="63"/>
        <v>K.Ocu.69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5"/>
        <v>Ocupações</v>
      </c>
      <c r="M70" s="40" t="str">
        <f t="shared" ref="M70:O85" si="64">_xlfn.CONCAT(SUBSTITUTE(D70,"."," "))</f>
        <v>Prediais</v>
      </c>
      <c r="N70" s="40" t="str">
        <f t="shared" si="64"/>
        <v>Construídas</v>
      </c>
      <c r="O70" s="40" t="str">
        <f t="shared" si="64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6"/>
        <v>Ocupações</v>
      </c>
      <c r="T70" s="38" t="str">
        <f t="shared" si="7"/>
        <v>Prediais</v>
      </c>
      <c r="U70" s="38" t="str">
        <f t="shared" si="8"/>
        <v>Construídas</v>
      </c>
      <c r="V70" s="37" t="str">
        <f t="shared" si="62"/>
        <v>Ocupações</v>
      </c>
      <c r="W70" s="20" t="str">
        <f t="shared" si="63"/>
        <v>K.Ocu.70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5"/>
        <v>Ocupações</v>
      </c>
      <c r="M71" s="40" t="str">
        <f t="shared" si="64"/>
        <v>Funcionais</v>
      </c>
      <c r="N71" s="40" t="str">
        <f t="shared" si="64"/>
        <v>Organizativas</v>
      </c>
      <c r="O71" s="40" t="str">
        <f t="shared" si="64"/>
        <v>Unidade</v>
      </c>
      <c r="P71" s="40" t="s">
        <v>5130</v>
      </c>
      <c r="Q71" s="56" t="s">
        <v>738</v>
      </c>
      <c r="R71" s="37" t="s">
        <v>1</v>
      </c>
      <c r="S71" s="38" t="str">
        <f t="shared" si="6"/>
        <v>Ocupações</v>
      </c>
      <c r="T71" s="38" t="str">
        <f t="shared" si="7"/>
        <v>Funcionais</v>
      </c>
      <c r="U71" s="38" t="str">
        <f t="shared" si="8"/>
        <v>Organizativas</v>
      </c>
      <c r="V71" s="37" t="str">
        <f t="shared" si="62"/>
        <v>Ocupações</v>
      </c>
      <c r="W71" s="20" t="str">
        <f t="shared" si="63"/>
        <v>K.Ocu.71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5"/>
        <v>Ocupações</v>
      </c>
      <c r="M72" s="40" t="str">
        <f t="shared" si="64"/>
        <v>Funcionais</v>
      </c>
      <c r="N72" s="40" t="str">
        <f t="shared" si="64"/>
        <v>Organizativas</v>
      </c>
      <c r="O72" s="40" t="str">
        <f t="shared" si="64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6"/>
        <v>Ocupações</v>
      </c>
      <c r="T72" s="38" t="str">
        <f t="shared" si="7"/>
        <v>Funcionais</v>
      </c>
      <c r="U72" s="38" t="str">
        <f t="shared" si="8"/>
        <v>Organizativas</v>
      </c>
      <c r="V72" s="37" t="str">
        <f t="shared" si="62"/>
        <v>Ocupações</v>
      </c>
      <c r="W72" s="20" t="str">
        <f t="shared" si="63"/>
        <v>K.Ocu.72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5"/>
        <v>Ocupações</v>
      </c>
      <c r="M73" s="40" t="str">
        <f t="shared" si="64"/>
        <v>Funcionais</v>
      </c>
      <c r="N73" s="40" t="str">
        <f t="shared" si="64"/>
        <v>Organizativas</v>
      </c>
      <c r="O73" s="40" t="str">
        <f t="shared" si="64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6"/>
        <v>Ocupações</v>
      </c>
      <c r="T73" s="38" t="str">
        <f t="shared" si="7"/>
        <v>Funcionais</v>
      </c>
      <c r="U73" s="38" t="str">
        <f t="shared" si="8"/>
        <v>Organizativas</v>
      </c>
      <c r="V73" s="37" t="str">
        <f t="shared" si="62"/>
        <v>Ocupações</v>
      </c>
      <c r="W73" s="20" t="str">
        <f t="shared" si="63"/>
        <v>K.Ocu.73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5"/>
        <v>Ocupações</v>
      </c>
      <c r="M74" s="40" t="str">
        <f t="shared" si="64"/>
        <v>Funcionais</v>
      </c>
      <c r="N74" s="40" t="str">
        <f t="shared" si="64"/>
        <v>Organizativas</v>
      </c>
      <c r="O74" s="40" t="str">
        <f t="shared" si="64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6"/>
        <v>Ocupações</v>
      </c>
      <c r="T74" s="38" t="str">
        <f t="shared" si="7"/>
        <v>Funcionais</v>
      </c>
      <c r="U74" s="38" t="str">
        <f t="shared" si="8"/>
        <v>Organizativas</v>
      </c>
      <c r="V74" s="37" t="str">
        <f t="shared" si="62"/>
        <v>Ocupações</v>
      </c>
      <c r="W74" s="20" t="str">
        <f t="shared" si="63"/>
        <v>K.Ocu.74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5"/>
        <v>Ocupações</v>
      </c>
      <c r="M75" s="40" t="str">
        <f t="shared" si="64"/>
        <v>Funcionais</v>
      </c>
      <c r="N75" s="40" t="str">
        <f t="shared" si="64"/>
        <v>Distribuição</v>
      </c>
      <c r="O75" s="40" t="str">
        <f t="shared" si="64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6"/>
        <v>Ocupações</v>
      </c>
      <c r="T75" s="38" t="str">
        <f t="shared" si="7"/>
        <v>Funcionais</v>
      </c>
      <c r="U75" s="38" t="str">
        <f t="shared" si="8"/>
        <v>Distribuição</v>
      </c>
      <c r="V75" s="37" t="str">
        <f t="shared" si="62"/>
        <v>Ocupações</v>
      </c>
      <c r="W75" s="20" t="str">
        <f t="shared" si="63"/>
        <v>K.Ocu.75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5"/>
        <v>Ocupações</v>
      </c>
      <c r="M76" s="40" t="str">
        <f t="shared" si="64"/>
        <v>Funcionais</v>
      </c>
      <c r="N76" s="40" t="str">
        <f t="shared" si="64"/>
        <v>Distribuição</v>
      </c>
      <c r="O76" s="40" t="str">
        <f t="shared" si="64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6"/>
        <v>Ocupações</v>
      </c>
      <c r="T76" s="38" t="str">
        <f t="shared" si="7"/>
        <v>Funcionais</v>
      </c>
      <c r="U76" s="38" t="str">
        <f t="shared" si="8"/>
        <v>Distribuição</v>
      </c>
      <c r="V76" s="37" t="str">
        <f t="shared" si="62"/>
        <v>Ocupações</v>
      </c>
      <c r="W76" s="20" t="str">
        <f t="shared" si="63"/>
        <v>K.Ocu.76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5"/>
        <v>Ocupações</v>
      </c>
      <c r="M77" s="40" t="str">
        <f t="shared" si="64"/>
        <v>Funcionais</v>
      </c>
      <c r="N77" s="40" t="str">
        <f t="shared" si="64"/>
        <v>Distribuição</v>
      </c>
      <c r="O77" s="40" t="str">
        <f t="shared" si="64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6"/>
        <v>Ocupações</v>
      </c>
      <c r="T77" s="38" t="str">
        <f t="shared" si="7"/>
        <v>Funcionais</v>
      </c>
      <c r="U77" s="38" t="str">
        <f t="shared" si="8"/>
        <v>Distribuição</v>
      </c>
      <c r="V77" s="37" t="str">
        <f t="shared" si="62"/>
        <v>Ocupações</v>
      </c>
      <c r="W77" s="20" t="str">
        <f t="shared" si="63"/>
        <v>K.Ocu.77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5"/>
        <v>Instituições.Públicas</v>
      </c>
      <c r="M78" s="40" t="str">
        <f t="shared" si="64"/>
        <v>Serviços</v>
      </c>
      <c r="N78" s="40" t="str">
        <f t="shared" si="64"/>
        <v>Saúde</v>
      </c>
      <c r="O78" s="40" t="str">
        <f t="shared" si="64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6"/>
        <v>Instituições Públicas</v>
      </c>
      <c r="T78" s="38" t="str">
        <f t="shared" si="7"/>
        <v>Serviços</v>
      </c>
      <c r="U78" s="38" t="str">
        <f t="shared" si="8"/>
        <v>Saúde</v>
      </c>
      <c r="V78" s="37" t="str">
        <f t="shared" si="62"/>
        <v>Instituições Públicas</v>
      </c>
      <c r="W78" s="20" t="str">
        <f t="shared" si="63"/>
        <v>K.Ins.78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5"/>
        <v>Instituições.Públicas</v>
      </c>
      <c r="M79" s="40" t="str">
        <f t="shared" si="64"/>
        <v>Serviços</v>
      </c>
      <c r="N79" s="40" t="str">
        <f t="shared" si="64"/>
        <v>Saúde</v>
      </c>
      <c r="O79" s="40" t="str">
        <f t="shared" si="64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6"/>
        <v>Instituições Públicas</v>
      </c>
      <c r="T79" s="38" t="str">
        <f t="shared" si="7"/>
        <v>Serviços</v>
      </c>
      <c r="U79" s="38" t="str">
        <f t="shared" si="8"/>
        <v>Saúde</v>
      </c>
      <c r="V79" s="37" t="str">
        <f t="shared" si="62"/>
        <v>Instituições Públicas</v>
      </c>
      <c r="W79" s="20" t="str">
        <f t="shared" si="63"/>
        <v>K.Ins.79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5"/>
        <v>Instituições.Públicas</v>
      </c>
      <c r="M80" s="40" t="str">
        <f t="shared" si="64"/>
        <v>Serviços</v>
      </c>
      <c r="N80" s="40" t="str">
        <f t="shared" si="64"/>
        <v>Saúde</v>
      </c>
      <c r="O80" s="40" t="str">
        <f t="shared" si="64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6"/>
        <v>Instituições Públicas</v>
      </c>
      <c r="T80" s="38" t="str">
        <f t="shared" si="7"/>
        <v>Serviços</v>
      </c>
      <c r="U80" s="38" t="str">
        <f t="shared" si="8"/>
        <v>Saúde</v>
      </c>
      <c r="V80" s="37" t="str">
        <f t="shared" si="62"/>
        <v>Instituições Públicas</v>
      </c>
      <c r="W80" s="20" t="str">
        <f t="shared" si="63"/>
        <v>K.Ins.80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5"/>
        <v>Instituições.Públicas</v>
      </c>
      <c r="M81" s="40" t="str">
        <f t="shared" si="64"/>
        <v>Serviços</v>
      </c>
      <c r="N81" s="40" t="str">
        <f t="shared" si="64"/>
        <v>Saúde</v>
      </c>
      <c r="O81" s="40" t="str">
        <f t="shared" si="64"/>
        <v>UBS</v>
      </c>
      <c r="P81" s="40" t="s">
        <v>755</v>
      </c>
      <c r="Q81" s="40" t="s">
        <v>756</v>
      </c>
      <c r="R81" s="37" t="s">
        <v>1</v>
      </c>
      <c r="S81" s="38" t="str">
        <f t="shared" si="6"/>
        <v>Instituições Públicas</v>
      </c>
      <c r="T81" s="38" t="str">
        <f t="shared" si="7"/>
        <v>Serviços</v>
      </c>
      <c r="U81" s="38" t="str">
        <f t="shared" si="8"/>
        <v>Saúde</v>
      </c>
      <c r="V81" s="37" t="str">
        <f t="shared" si="62"/>
        <v>Instituições Públicas</v>
      </c>
      <c r="W81" s="20" t="str">
        <f t="shared" si="63"/>
        <v>K.Ins.81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5"/>
        <v>Instituições.Públicas</v>
      </c>
      <c r="M82" s="40" t="str">
        <f t="shared" si="64"/>
        <v>Serviços</v>
      </c>
      <c r="N82" s="40" t="str">
        <f t="shared" si="64"/>
        <v>Saúde</v>
      </c>
      <c r="O82" s="40" t="str">
        <f t="shared" si="64"/>
        <v>UPA</v>
      </c>
      <c r="P82" s="40" t="s">
        <v>758</v>
      </c>
      <c r="Q82" s="40" t="s">
        <v>759</v>
      </c>
      <c r="R82" s="37" t="s">
        <v>1</v>
      </c>
      <c r="S82" s="38" t="str">
        <f t="shared" si="6"/>
        <v>Instituições Públicas</v>
      </c>
      <c r="T82" s="38" t="str">
        <f t="shared" si="7"/>
        <v>Serviços</v>
      </c>
      <c r="U82" s="38" t="str">
        <f t="shared" si="8"/>
        <v>Saúde</v>
      </c>
      <c r="V82" s="37" t="str">
        <f t="shared" si="62"/>
        <v>Instituições Públicas</v>
      </c>
      <c r="W82" s="20" t="str">
        <f t="shared" si="63"/>
        <v>K.Ins.82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5"/>
        <v>Instituições.Públicas</v>
      </c>
      <c r="M83" s="40" t="str">
        <f t="shared" si="64"/>
        <v>Serviços</v>
      </c>
      <c r="N83" s="40" t="str">
        <f t="shared" si="64"/>
        <v>Educacionais</v>
      </c>
      <c r="O83" s="40" t="str">
        <f t="shared" si="64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6"/>
        <v>Instituições Públicas</v>
      </c>
      <c r="T83" s="38" t="str">
        <f t="shared" si="7"/>
        <v>Serviços</v>
      </c>
      <c r="U83" s="38" t="str">
        <f t="shared" si="8"/>
        <v>Educacionais</v>
      </c>
      <c r="V83" s="37" t="str">
        <f t="shared" si="62"/>
        <v>Instituições Públicas</v>
      </c>
      <c r="W83" s="20" t="str">
        <f t="shared" si="63"/>
        <v>K.Ins.83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5"/>
        <v>Instituições.Públicas</v>
      </c>
      <c r="M84" s="40" t="str">
        <f t="shared" si="64"/>
        <v>Serviços</v>
      </c>
      <c r="N84" s="40" t="str">
        <f t="shared" si="64"/>
        <v>Educacionais</v>
      </c>
      <c r="O84" s="40" t="str">
        <f t="shared" si="64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6"/>
        <v>Instituições Públicas</v>
      </c>
      <c r="T84" s="38" t="str">
        <f t="shared" si="7"/>
        <v>Serviços</v>
      </c>
      <c r="U84" s="38" t="str">
        <f t="shared" si="8"/>
        <v>Educacionais</v>
      </c>
      <c r="V84" s="37" t="str">
        <f t="shared" si="62"/>
        <v>Instituições Públicas</v>
      </c>
      <c r="W84" s="20" t="str">
        <f t="shared" si="63"/>
        <v>K.Ins.84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5"/>
        <v>Instituições.Públicas</v>
      </c>
      <c r="M85" s="40" t="str">
        <f t="shared" si="64"/>
        <v>Serviços</v>
      </c>
      <c r="N85" s="40" t="str">
        <f t="shared" si="64"/>
        <v>Educacionais</v>
      </c>
      <c r="O85" s="40" t="str">
        <f t="shared" si="64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6"/>
        <v>Instituições Públicas</v>
      </c>
      <c r="T85" s="38" t="str">
        <f t="shared" si="7"/>
        <v>Serviços</v>
      </c>
      <c r="U85" s="38" t="str">
        <f t="shared" si="8"/>
        <v>Educacionais</v>
      </c>
      <c r="V85" s="37" t="str">
        <f t="shared" si="62"/>
        <v>Instituições Públicas</v>
      </c>
      <c r="W85" s="20" t="str">
        <f t="shared" si="63"/>
        <v>K.Ins.85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5"/>
        <v>Instituições.Públicas</v>
      </c>
      <c r="M86" s="40" t="str">
        <f t="shared" ref="M86:O92" si="65">_xlfn.CONCAT(SUBSTITUTE(D86,"."," "))</f>
        <v>Serviços</v>
      </c>
      <c r="N86" s="40" t="str">
        <f t="shared" si="65"/>
        <v>Educacionais</v>
      </c>
      <c r="O86" s="40" t="str">
        <f t="shared" si="65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6"/>
        <v>Instituições Públicas</v>
      </c>
      <c r="T86" s="38" t="str">
        <f t="shared" si="7"/>
        <v>Serviços</v>
      </c>
      <c r="U86" s="38" t="str">
        <f t="shared" si="8"/>
        <v>Educacionais</v>
      </c>
      <c r="V86" s="37" t="str">
        <f t="shared" si="62"/>
        <v>Instituições Públicas</v>
      </c>
      <c r="W86" s="20" t="str">
        <f t="shared" si="63"/>
        <v>K.Ins.86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5"/>
        <v>Instituições.Públicas</v>
      </c>
      <c r="M87" s="40" t="str">
        <f t="shared" si="65"/>
        <v>Serviços</v>
      </c>
      <c r="N87" s="40" t="str">
        <f t="shared" si="65"/>
        <v>INMET</v>
      </c>
      <c r="O87" s="40" t="str">
        <f t="shared" si="65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6"/>
        <v>Instituições Públicas</v>
      </c>
      <c r="T87" s="38" t="str">
        <f t="shared" si="7"/>
        <v>Serviços</v>
      </c>
      <c r="U87" s="38" t="str">
        <f t="shared" si="8"/>
        <v>INMET</v>
      </c>
      <c r="V87" s="37" t="str">
        <f t="shared" si="62"/>
        <v>Instituições Públicas</v>
      </c>
      <c r="W87" s="20" t="str">
        <f t="shared" si="63"/>
        <v>K.Ins.87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5"/>
        <v>Instituições.Públicas</v>
      </c>
      <c r="M88" s="40" t="str">
        <f t="shared" si="65"/>
        <v>Serviços</v>
      </c>
      <c r="N88" s="40" t="str">
        <f t="shared" si="65"/>
        <v>IBGE</v>
      </c>
      <c r="O88" s="40" t="str">
        <f t="shared" si="65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6"/>
        <v>Instituições Públicas</v>
      </c>
      <c r="T88" s="38" t="str">
        <f t="shared" si="7"/>
        <v>Serviços</v>
      </c>
      <c r="U88" s="38" t="str">
        <f t="shared" si="8"/>
        <v>IBGE</v>
      </c>
      <c r="V88" s="37" t="str">
        <f t="shared" si="62"/>
        <v>Instituições Públicas</v>
      </c>
      <c r="W88" s="20" t="str">
        <f t="shared" si="63"/>
        <v>K.Ins.88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5"/>
        <v>Instituições.Públicas</v>
      </c>
      <c r="M89" s="40" t="str">
        <f t="shared" si="65"/>
        <v>Serviços</v>
      </c>
      <c r="N89" s="40" t="str">
        <f t="shared" si="65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6">SUBSTITUTE(C89, ".", " ")</f>
        <v>Instituições Públicas</v>
      </c>
      <c r="T89" s="38" t="str">
        <f t="shared" ref="T89:U221" si="67">SUBSTITUTE(D89, ".", " ")</f>
        <v>Serviços</v>
      </c>
      <c r="U89" s="38" t="str">
        <f t="shared" si="67"/>
        <v>IBGE</v>
      </c>
      <c r="V89" s="37" t="str">
        <f t="shared" si="62"/>
        <v>Instituições Públicas</v>
      </c>
      <c r="W89" s="20" t="str">
        <f t="shared" si="63"/>
        <v>K.Ins.89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5"/>
        <v>Instituições.Públicas</v>
      </c>
      <c r="M90" s="40" t="str">
        <f t="shared" si="65"/>
        <v>Serviços</v>
      </c>
      <c r="N90" s="40" t="str">
        <f t="shared" si="65"/>
        <v>IBGE</v>
      </c>
      <c r="O90" s="40" t="str">
        <f t="shared" si="65"/>
        <v>IDU</v>
      </c>
      <c r="P90" s="40" t="s">
        <v>778</v>
      </c>
      <c r="Q90" s="40" t="s">
        <v>779</v>
      </c>
      <c r="R90" s="37" t="s">
        <v>1</v>
      </c>
      <c r="S90" s="38" t="str">
        <f t="shared" si="66"/>
        <v>Instituições Públicas</v>
      </c>
      <c r="T90" s="38" t="str">
        <f t="shared" si="67"/>
        <v>Serviços</v>
      </c>
      <c r="U90" s="38" t="str">
        <f t="shared" si="67"/>
        <v>IBGE</v>
      </c>
      <c r="V90" s="37" t="str">
        <f t="shared" si="62"/>
        <v>Instituições Públicas</v>
      </c>
      <c r="W90" s="20" t="str">
        <f t="shared" si="63"/>
        <v>K.Ins.90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5"/>
        <v>Instituições.Públicas</v>
      </c>
      <c r="M91" s="40" t="str">
        <f t="shared" si="65"/>
        <v>Serviços</v>
      </c>
      <c r="N91" s="40" t="str">
        <f t="shared" si="65"/>
        <v>IBGE</v>
      </c>
      <c r="O91" s="40" t="str">
        <f t="shared" si="65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6"/>
        <v>Instituições Públicas</v>
      </c>
      <c r="T91" s="38" t="str">
        <f t="shared" si="67"/>
        <v>Serviços</v>
      </c>
      <c r="U91" s="38" t="str">
        <f t="shared" si="67"/>
        <v>IBGE</v>
      </c>
      <c r="V91" s="37" t="str">
        <f t="shared" si="62"/>
        <v>Instituições Públicas</v>
      </c>
      <c r="W91" s="20" t="str">
        <f t="shared" si="63"/>
        <v>K.Ins.91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5"/>
        <v>Instituições.Públicas</v>
      </c>
      <c r="M92" s="40" t="str">
        <f t="shared" si="65"/>
        <v>Serviços</v>
      </c>
      <c r="N92" s="40" t="str">
        <f t="shared" si="65"/>
        <v>IBGE</v>
      </c>
      <c r="O92" s="40" t="str">
        <f t="shared" si="65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6"/>
        <v>Instituições Públicas</v>
      </c>
      <c r="T92" s="38" t="str">
        <f t="shared" si="67"/>
        <v>Serviços</v>
      </c>
      <c r="U92" s="38" t="str">
        <f t="shared" si="67"/>
        <v>IBGE</v>
      </c>
      <c r="V92" s="37" t="str">
        <f t="shared" si="62"/>
        <v>Instituições Públicas</v>
      </c>
      <c r="W92" s="20" t="str">
        <f t="shared" si="63"/>
        <v>K.Ins.92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8">_xlfn.CONCAT(C93)</f>
        <v>Transportes</v>
      </c>
      <c r="M93" s="35" t="str">
        <f t="shared" ref="M93:M102" si="69">CONCATENATE("", D93)</f>
        <v>Ferroviários</v>
      </c>
      <c r="N93" s="35" t="str">
        <f t="shared" ref="N93:N102" si="70">(SUBSTITUTE(SUBSTITUTE(CONCATENATE("",E93),"."," ")," De "," de "))</f>
        <v>Trens</v>
      </c>
      <c r="O93" s="36" t="str">
        <f t="shared" ref="O93:O102" si="71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6"/>
        <v>Transportes</v>
      </c>
      <c r="T93" s="38" t="str">
        <f t="shared" si="67"/>
        <v>Ferroviários</v>
      </c>
      <c r="U93" s="38" t="str">
        <f t="shared" si="67"/>
        <v>Trens</v>
      </c>
      <c r="V93" s="37" t="str">
        <f t="shared" si="62"/>
        <v>Transportes</v>
      </c>
      <c r="W93" s="20" t="str">
        <f t="shared" si="63"/>
        <v>K.Tra.93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8"/>
        <v>Transportes</v>
      </c>
      <c r="M94" s="35" t="str">
        <f t="shared" si="69"/>
        <v>Ferroviários</v>
      </c>
      <c r="N94" s="35" t="str">
        <f t="shared" si="70"/>
        <v>Trens</v>
      </c>
      <c r="O94" s="36" t="str">
        <f t="shared" si="71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6"/>
        <v>Transportes</v>
      </c>
      <c r="T94" s="38" t="str">
        <f t="shared" si="67"/>
        <v>Ferroviários</v>
      </c>
      <c r="U94" s="38" t="str">
        <f t="shared" si="67"/>
        <v>Trens</v>
      </c>
      <c r="V94" s="37" t="str">
        <f t="shared" si="62"/>
        <v>Transportes</v>
      </c>
      <c r="W94" s="20" t="str">
        <f t="shared" si="63"/>
        <v>K.Tra.94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8"/>
        <v>Transportes</v>
      </c>
      <c r="M95" s="35" t="str">
        <f t="shared" si="69"/>
        <v>Ferroviários</v>
      </c>
      <c r="N95" s="35" t="str">
        <f t="shared" si="70"/>
        <v>Trens</v>
      </c>
      <c r="O95" s="36" t="str">
        <f t="shared" si="71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6"/>
        <v>Transportes</v>
      </c>
      <c r="T95" s="38" t="str">
        <f t="shared" si="67"/>
        <v>Ferroviários</v>
      </c>
      <c r="U95" s="38" t="str">
        <f t="shared" si="67"/>
        <v>Trens</v>
      </c>
      <c r="V95" s="37" t="str">
        <f t="shared" si="62"/>
        <v>Transportes</v>
      </c>
      <c r="W95" s="20" t="str">
        <f t="shared" si="63"/>
        <v>K.Tra.95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8"/>
        <v>Transportes</v>
      </c>
      <c r="M96" s="35" t="str">
        <f t="shared" si="69"/>
        <v>Ferroviários</v>
      </c>
      <c r="N96" s="35" t="str">
        <f t="shared" si="70"/>
        <v>Trens</v>
      </c>
      <c r="O96" s="36" t="str">
        <f t="shared" si="71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6"/>
        <v>Transportes</v>
      </c>
      <c r="T96" s="38" t="str">
        <f t="shared" si="67"/>
        <v>Ferroviários</v>
      </c>
      <c r="U96" s="38" t="str">
        <f t="shared" si="67"/>
        <v>Trens</v>
      </c>
      <c r="V96" s="37" t="str">
        <f t="shared" si="62"/>
        <v>Transportes</v>
      </c>
      <c r="W96" s="20" t="str">
        <f t="shared" si="63"/>
        <v>K.Tra.96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8"/>
        <v>Transportes</v>
      </c>
      <c r="M97" s="35" t="str">
        <f t="shared" si="69"/>
        <v>Ferroviários</v>
      </c>
      <c r="N97" s="35" t="str">
        <f t="shared" si="70"/>
        <v>Trens</v>
      </c>
      <c r="O97" s="36" t="str">
        <f t="shared" si="71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6"/>
        <v>Transportes</v>
      </c>
      <c r="T97" s="38" t="str">
        <f t="shared" si="67"/>
        <v>Ferroviários</v>
      </c>
      <c r="U97" s="38" t="str">
        <f t="shared" si="67"/>
        <v>Trens</v>
      </c>
      <c r="V97" s="37" t="str">
        <f t="shared" si="62"/>
        <v>Transportes</v>
      </c>
      <c r="W97" s="20" t="str">
        <f t="shared" si="63"/>
        <v>K.Tra.97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8"/>
        <v>Transportes</v>
      </c>
      <c r="M98" s="35" t="str">
        <f t="shared" si="69"/>
        <v>Ferroviários</v>
      </c>
      <c r="N98" s="35" t="str">
        <f t="shared" si="70"/>
        <v>Trens</v>
      </c>
      <c r="O98" s="36" t="str">
        <f t="shared" si="71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6"/>
        <v>Transportes</v>
      </c>
      <c r="T98" s="38" t="str">
        <f t="shared" si="67"/>
        <v>Ferroviários</v>
      </c>
      <c r="U98" s="38" t="str">
        <f t="shared" si="67"/>
        <v>Trens</v>
      </c>
      <c r="V98" s="37" t="str">
        <f t="shared" si="62"/>
        <v>Transportes</v>
      </c>
      <c r="W98" s="20" t="str">
        <f t="shared" si="63"/>
        <v>K.Tra.98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72">_xlfn.CONCAT(C99)</f>
        <v>Transportes</v>
      </c>
      <c r="M99" s="35" t="str">
        <f t="shared" ref="M99:M101" si="73">CONCATENATE("", D99)</f>
        <v>Ferroviários</v>
      </c>
      <c r="N99" s="35" t="str">
        <f t="shared" ref="N99:N101" si="74">(SUBSTITUTE(SUBSTITUTE(CONCATENATE("",E99),"."," ")," De "," de "))</f>
        <v>Trens</v>
      </c>
      <c r="O99" s="36" t="str">
        <f t="shared" ref="O99:O101" si="75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6">SUBSTITUTE(C99, ".", " ")</f>
        <v>Transportes</v>
      </c>
      <c r="T99" s="38" t="str">
        <f t="shared" ref="T99:T101" si="77">SUBSTITUTE(D99, ".", " ")</f>
        <v>Ferroviários</v>
      </c>
      <c r="U99" s="38" t="str">
        <f t="shared" ref="U99:U101" si="78">SUBSTITUTE(E99, ".", " ")</f>
        <v>Trens</v>
      </c>
      <c r="V99" s="37" t="str">
        <f t="shared" si="62"/>
        <v>Transportes</v>
      </c>
      <c r="W99" s="20" t="str">
        <f t="shared" si="63"/>
        <v>K.Tra.99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9">_xlfn.CONCAT(C100)</f>
        <v>Transportes</v>
      </c>
      <c r="M100" s="35" t="str">
        <f t="shared" ref="M100" si="80">CONCATENATE("", D100)</f>
        <v>Ferroviários</v>
      </c>
      <c r="N100" s="35" t="str">
        <f t="shared" ref="N100" si="81">(SUBSTITUTE(SUBSTITUTE(CONCATENATE("",E100),"."," ")," De "," de "))</f>
        <v>Trens</v>
      </c>
      <c r="O100" s="36" t="str">
        <f t="shared" ref="O100" si="82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83">SUBSTITUTE(C100, ".", " ")</f>
        <v>Transportes</v>
      </c>
      <c r="T100" s="38" t="str">
        <f t="shared" ref="T100" si="84">SUBSTITUTE(D100, ".", " ")</f>
        <v>Ferroviários</v>
      </c>
      <c r="U100" s="38" t="str">
        <f t="shared" ref="U100" si="85">SUBSTITUTE(E100, ".", " ")</f>
        <v>Trens</v>
      </c>
      <c r="V100" s="37" t="str">
        <f t="shared" si="62"/>
        <v>Transportes</v>
      </c>
      <c r="W100" s="20" t="str">
        <f t="shared" si="63"/>
        <v>K.Tra.100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72"/>
        <v>Transportes</v>
      </c>
      <c r="M101" s="35" t="str">
        <f t="shared" si="73"/>
        <v>Ferroviários</v>
      </c>
      <c r="N101" s="35" t="str">
        <f t="shared" si="74"/>
        <v>Trens</v>
      </c>
      <c r="O101" s="36" t="str">
        <f t="shared" si="75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6"/>
        <v>Transportes</v>
      </c>
      <c r="T101" s="38" t="str">
        <f t="shared" si="77"/>
        <v>Ferroviários</v>
      </c>
      <c r="U101" s="38" t="str">
        <f t="shared" si="78"/>
        <v>Trens</v>
      </c>
      <c r="V101" s="37" t="str">
        <f t="shared" si="62"/>
        <v>Transportes</v>
      </c>
      <c r="W101" s="20" t="str">
        <f t="shared" si="63"/>
        <v>K.Tra.101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8"/>
        <v>Transportes</v>
      </c>
      <c r="M102" s="35" t="str">
        <f t="shared" si="69"/>
        <v>Ferroviários</v>
      </c>
      <c r="N102" s="35" t="str">
        <f t="shared" si="70"/>
        <v>Trens</v>
      </c>
      <c r="O102" s="36" t="str">
        <f t="shared" si="71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6"/>
        <v>Transportes</v>
      </c>
      <c r="T102" s="38" t="str">
        <f t="shared" si="67"/>
        <v>Ferroviários</v>
      </c>
      <c r="U102" s="38" t="str">
        <f t="shared" si="67"/>
        <v>Trens</v>
      </c>
      <c r="V102" s="37" t="str">
        <f t="shared" si="62"/>
        <v>Transportes</v>
      </c>
      <c r="W102" s="20" t="str">
        <f t="shared" si="63"/>
        <v>K.Tra.102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6">_xlfn.CONCAT(C103)</f>
        <v>Transportes</v>
      </c>
      <c r="M103" s="35" t="str">
        <f t="shared" ref="M103:M113" si="87">CONCATENATE("", D103)</f>
        <v>Terrestres</v>
      </c>
      <c r="N103" s="35" t="str">
        <f t="shared" ref="N103:N113" si="88">(SUBSTITUTE(SUBSTITUTE(CONCATENATE("",E103),"."," ")," De "," de "))</f>
        <v>Veículos Maquinária</v>
      </c>
      <c r="O103" s="36" t="str">
        <f t="shared" ref="O103:O113" si="89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90">SUBSTITUTE(C103, ".", " ")</f>
        <v>Transportes</v>
      </c>
      <c r="T103" s="38" t="str">
        <f t="shared" ref="T103:T113" si="91">SUBSTITUTE(D103, ".", " ")</f>
        <v>Terrestres</v>
      </c>
      <c r="U103" s="38" t="str">
        <f t="shared" ref="U103:U113" si="92">SUBSTITUTE(E103, ".", " ")</f>
        <v>Veículos Maquinária</v>
      </c>
      <c r="V103" s="37" t="str">
        <f t="shared" si="62"/>
        <v>Transportes</v>
      </c>
      <c r="W103" s="20" t="str">
        <f t="shared" si="63"/>
        <v>K.Tra.103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6"/>
        <v>Transportes</v>
      </c>
      <c r="M104" s="35" t="str">
        <f t="shared" si="87"/>
        <v>Terrestres</v>
      </c>
      <c r="N104" s="35" t="str">
        <f t="shared" si="88"/>
        <v>Veículos Maquinária</v>
      </c>
      <c r="O104" s="36" t="str">
        <f t="shared" si="89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90"/>
        <v>Transportes</v>
      </c>
      <c r="T104" s="38" t="str">
        <f t="shared" si="91"/>
        <v>Terrestres</v>
      </c>
      <c r="U104" s="38" t="str">
        <f t="shared" si="92"/>
        <v>Veículos Maquinária</v>
      </c>
      <c r="V104" s="37" t="str">
        <f t="shared" si="62"/>
        <v>Transportes</v>
      </c>
      <c r="W104" s="20" t="str">
        <f t="shared" si="63"/>
        <v>K.Tra.104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6"/>
        <v>Transportes</v>
      </c>
      <c r="M105" s="35" t="str">
        <f t="shared" si="87"/>
        <v>Terrestres</v>
      </c>
      <c r="N105" s="35" t="str">
        <f t="shared" si="88"/>
        <v>Veículos Maquinária</v>
      </c>
      <c r="O105" s="36" t="str">
        <f t="shared" si="89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90"/>
        <v>Transportes</v>
      </c>
      <c r="T105" s="38" t="str">
        <f t="shared" si="91"/>
        <v>Terrestres</v>
      </c>
      <c r="U105" s="38" t="str">
        <f t="shared" si="92"/>
        <v>Veículos Maquinária</v>
      </c>
      <c r="V105" s="37" t="str">
        <f t="shared" si="62"/>
        <v>Transportes</v>
      </c>
      <c r="W105" s="20" t="str">
        <f t="shared" si="63"/>
        <v>K.Tra.105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93">_xlfn.CONCAT(C106)</f>
        <v>Transportes</v>
      </c>
      <c r="M106" s="35" t="str">
        <f t="shared" ref="M106:M108" si="94">CONCATENATE("", D106)</f>
        <v>Terrestres</v>
      </c>
      <c r="N106" s="35" t="str">
        <f t="shared" ref="N106:N108" si="95">(SUBSTITUTE(SUBSTITUTE(CONCATENATE("",E106),"."," ")," De "," de "))</f>
        <v>Veículos Maquinária</v>
      </c>
      <c r="O106" s="36" t="str">
        <f t="shared" ref="O106:O108" si="96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7">SUBSTITUTE(C106, ".", " ")</f>
        <v>Transportes</v>
      </c>
      <c r="T106" s="38" t="str">
        <f t="shared" ref="T106:T108" si="98">SUBSTITUTE(D106, ".", " ")</f>
        <v>Terrestres</v>
      </c>
      <c r="U106" s="38" t="str">
        <f t="shared" ref="U106:U108" si="99">SUBSTITUTE(E106, ".", " ")</f>
        <v>Veículos Maquinária</v>
      </c>
      <c r="V106" s="37" t="str">
        <f t="shared" si="62"/>
        <v>Transportes</v>
      </c>
      <c r="W106" s="20" t="str">
        <f t="shared" si="63"/>
        <v>K.Tra.106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93"/>
        <v>Transportes</v>
      </c>
      <c r="M107" s="35" t="str">
        <f t="shared" si="94"/>
        <v>Terrestres</v>
      </c>
      <c r="N107" s="35" t="str">
        <f t="shared" si="95"/>
        <v>Veículos Maquinária</v>
      </c>
      <c r="O107" s="36" t="str">
        <f t="shared" si="96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7"/>
        <v>Transportes</v>
      </c>
      <c r="T107" s="38" t="str">
        <f t="shared" si="98"/>
        <v>Terrestres</v>
      </c>
      <c r="U107" s="38" t="str">
        <f t="shared" si="99"/>
        <v>Veículos Maquinária</v>
      </c>
      <c r="V107" s="37" t="str">
        <f t="shared" si="62"/>
        <v>Transportes</v>
      </c>
      <c r="W107" s="20" t="str">
        <f t="shared" si="63"/>
        <v>K.Tra.107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93"/>
        <v>Transportes</v>
      </c>
      <c r="M108" s="35" t="str">
        <f t="shared" si="94"/>
        <v>Terrestres</v>
      </c>
      <c r="N108" s="35" t="str">
        <f t="shared" si="95"/>
        <v>Veículos Maquinária</v>
      </c>
      <c r="O108" s="36" t="str">
        <f t="shared" si="96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7"/>
        <v>Transportes</v>
      </c>
      <c r="T108" s="38" t="str">
        <f t="shared" si="98"/>
        <v>Terrestres</v>
      </c>
      <c r="U108" s="38" t="str">
        <f t="shared" si="99"/>
        <v>Veículos Maquinária</v>
      </c>
      <c r="V108" s="37" t="str">
        <f t="shared" si="62"/>
        <v>Transportes</v>
      </c>
      <c r="W108" s="20" t="str">
        <f t="shared" si="63"/>
        <v>K.Tra.108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6"/>
        <v>Transportes</v>
      </c>
      <c r="M109" s="35" t="str">
        <f t="shared" si="87"/>
        <v>Terrestres</v>
      </c>
      <c r="N109" s="35" t="str">
        <f t="shared" si="88"/>
        <v>Guindastes</v>
      </c>
      <c r="O109" s="36" t="str">
        <f t="shared" si="89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90"/>
        <v>Transportes</v>
      </c>
      <c r="T109" s="38" t="str">
        <f t="shared" si="91"/>
        <v>Terrestres</v>
      </c>
      <c r="U109" s="38" t="str">
        <f t="shared" si="92"/>
        <v>Guindastes</v>
      </c>
      <c r="V109" s="37" t="str">
        <f t="shared" si="62"/>
        <v>Transportes</v>
      </c>
      <c r="W109" s="20" t="str">
        <f t="shared" si="63"/>
        <v>K.Tra.109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100">_xlfn.CONCAT(C110)</f>
        <v>Transportes</v>
      </c>
      <c r="M110" s="35" t="str">
        <f t="shared" ref="M110:M112" si="101">CONCATENATE("", D110)</f>
        <v>Terrestres</v>
      </c>
      <c r="N110" s="35" t="str">
        <f t="shared" ref="N110:N112" si="102">(SUBSTITUTE(SUBSTITUTE(CONCATENATE("",E110),"."," ")," De "," de "))</f>
        <v>Guindastes</v>
      </c>
      <c r="O110" s="36" t="str">
        <f t="shared" ref="O110:O112" si="103">F110</f>
        <v>Guindaste.Móvel</v>
      </c>
      <c r="P110" s="36" t="s">
        <v>5161</v>
      </c>
      <c r="Q110" s="39" t="str">
        <f>_xlfn.TRANSLATE(P110,"pt","es")</f>
        <v>Estructura de operación tipo grúa movida sobre rieles.</v>
      </c>
      <c r="R110" s="37" t="s">
        <v>1</v>
      </c>
      <c r="S110" s="38" t="str">
        <f t="shared" ref="S110:S112" si="104">SUBSTITUTE(C110, ".", " ")</f>
        <v>Transportes</v>
      </c>
      <c r="T110" s="38" t="str">
        <f t="shared" ref="T110:T112" si="105">SUBSTITUTE(D110, ".", " ")</f>
        <v>Terrestres</v>
      </c>
      <c r="U110" s="38" t="str">
        <f t="shared" ref="U110:U112" si="106">SUBSTITUTE(E110, ".", " ")</f>
        <v>Guindastes</v>
      </c>
      <c r="V110" s="37" t="str">
        <f t="shared" si="62"/>
        <v>Transportes</v>
      </c>
      <c r="W110" s="20" t="str">
        <f t="shared" si="63"/>
        <v>K.Tra.110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100"/>
        <v>Transportes</v>
      </c>
      <c r="M111" s="35" t="str">
        <f t="shared" si="101"/>
        <v>Terrestres</v>
      </c>
      <c r="N111" s="35" t="str">
        <f t="shared" si="102"/>
        <v>Guindastes</v>
      </c>
      <c r="O111" s="36" t="str">
        <f t="shared" si="103"/>
        <v>Guindaste.Torre</v>
      </c>
      <c r="P111" s="36" t="s">
        <v>5164</v>
      </c>
      <c r="Q111" s="39" t="str">
        <f t="shared" ref="Q111:Q113" si="107">_xlfn.TRANSLATE(P111,"pt","es")</f>
        <v>Estructura de operación tipo grúa torre alta que puede operar por rotación y desplazamiento.</v>
      </c>
      <c r="R111" s="37" t="s">
        <v>1</v>
      </c>
      <c r="S111" s="38" t="str">
        <f t="shared" si="104"/>
        <v>Transportes</v>
      </c>
      <c r="T111" s="38" t="str">
        <f t="shared" si="105"/>
        <v>Terrestres</v>
      </c>
      <c r="U111" s="38" t="str">
        <f t="shared" si="106"/>
        <v>Guindastes</v>
      </c>
      <c r="V111" s="37" t="str">
        <f t="shared" si="62"/>
        <v>Transportes</v>
      </c>
      <c r="W111" s="20" t="str">
        <f t="shared" si="63"/>
        <v>K.Tra.111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100"/>
        <v>Transportes</v>
      </c>
      <c r="M112" s="35" t="str">
        <f t="shared" si="101"/>
        <v>Terrestres</v>
      </c>
      <c r="N112" s="35" t="str">
        <f t="shared" si="102"/>
        <v>Guindastes</v>
      </c>
      <c r="O112" s="36" t="str">
        <f t="shared" si="103"/>
        <v>Guindaste.Lança</v>
      </c>
      <c r="P112" s="36" t="s">
        <v>5163</v>
      </c>
      <c r="Q112" s="39" t="str">
        <f t="shared" si="107"/>
        <v>Estructura de operación tipo grúa pequeña que puede operar por rotación y desplazamiento.</v>
      </c>
      <c r="R112" s="37" t="s">
        <v>1</v>
      </c>
      <c r="S112" s="38" t="str">
        <f t="shared" si="104"/>
        <v>Transportes</v>
      </c>
      <c r="T112" s="38" t="str">
        <f t="shared" si="105"/>
        <v>Terrestres</v>
      </c>
      <c r="U112" s="38" t="str">
        <f t="shared" si="106"/>
        <v>Guindastes</v>
      </c>
      <c r="V112" s="37" t="str">
        <f t="shared" si="62"/>
        <v>Transportes</v>
      </c>
      <c r="W112" s="20" t="str">
        <f t="shared" si="63"/>
        <v>K.Tra.112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6"/>
        <v>Transportes</v>
      </c>
      <c r="M113" s="35" t="str">
        <f t="shared" si="87"/>
        <v>Terrestres</v>
      </c>
      <c r="N113" s="35" t="str">
        <f t="shared" si="88"/>
        <v>Guindastes</v>
      </c>
      <c r="O113" s="36" t="str">
        <f t="shared" si="89"/>
        <v>Guindaste.Ponte</v>
      </c>
      <c r="P113" s="36" t="s">
        <v>5166</v>
      </c>
      <c r="Q113" s="39" t="str">
        <f t="shared" si="107"/>
        <v>Estructura de operación tipo grúa en formato pórtico.</v>
      </c>
      <c r="R113" s="37" t="s">
        <v>1</v>
      </c>
      <c r="S113" s="38" t="str">
        <f t="shared" si="90"/>
        <v>Transportes</v>
      </c>
      <c r="T113" s="38" t="str">
        <f t="shared" si="91"/>
        <v>Terrestres</v>
      </c>
      <c r="U113" s="38" t="str">
        <f t="shared" si="92"/>
        <v>Guindastes</v>
      </c>
      <c r="V113" s="37" t="str">
        <f t="shared" si="62"/>
        <v>Transportes</v>
      </c>
      <c r="W113" s="20" t="str">
        <f t="shared" si="63"/>
        <v>K.Tra.113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8">_xlfn.CONCAT(C114)</f>
        <v>Transportes</v>
      </c>
      <c r="M114" s="35" t="str">
        <f t="shared" ref="M114:M128" si="109">CONCATENATE("", D114)</f>
        <v>Terrestres</v>
      </c>
      <c r="N114" s="35" t="str">
        <f t="shared" ref="N114:N128" si="110">(SUBSTITUTE(SUBSTITUTE(CONCATENATE("",E114),"."," ")," De "," de "))</f>
        <v>Veículos Pesados</v>
      </c>
      <c r="O114" s="36" t="str">
        <f t="shared" ref="O114:O128" si="111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12">SUBSTITUTE(C114, ".", " ")</f>
        <v>Transportes</v>
      </c>
      <c r="T114" s="38" t="str">
        <f t="shared" ref="T114:T128" si="113">SUBSTITUTE(D114, ".", " ")</f>
        <v>Terrestres</v>
      </c>
      <c r="U114" s="38" t="str">
        <f t="shared" ref="U114:U128" si="114">SUBSTITUTE(E114, ".", " ")</f>
        <v>Veículos Pesados</v>
      </c>
      <c r="V114" s="37" t="str">
        <f t="shared" si="62"/>
        <v>Transportes</v>
      </c>
      <c r="W114" s="20" t="str">
        <f t="shared" si="63"/>
        <v>K.Tra.114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8"/>
        <v>Transportes</v>
      </c>
      <c r="M115" s="35" t="str">
        <f t="shared" si="109"/>
        <v>Terrestres</v>
      </c>
      <c r="N115" s="35" t="str">
        <f t="shared" si="110"/>
        <v>Veículos Pesados</v>
      </c>
      <c r="O115" s="36" t="str">
        <f t="shared" si="111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12"/>
        <v>Transportes</v>
      </c>
      <c r="T115" s="38" t="str">
        <f t="shared" si="113"/>
        <v>Terrestres</v>
      </c>
      <c r="U115" s="38" t="str">
        <f t="shared" si="114"/>
        <v>Veículos Pesados</v>
      </c>
      <c r="V115" s="37" t="str">
        <f t="shared" si="62"/>
        <v>Transportes</v>
      </c>
      <c r="W115" s="20" t="str">
        <f t="shared" si="63"/>
        <v>K.Tra.115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8"/>
        <v>Transportes</v>
      </c>
      <c r="M116" s="35" t="str">
        <f t="shared" si="109"/>
        <v>Terrestres</v>
      </c>
      <c r="N116" s="35" t="str">
        <f t="shared" si="110"/>
        <v>Veículos Pesados</v>
      </c>
      <c r="O116" s="36" t="str">
        <f t="shared" si="111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12"/>
        <v>Transportes</v>
      </c>
      <c r="T116" s="38" t="str">
        <f t="shared" si="113"/>
        <v>Terrestres</v>
      </c>
      <c r="U116" s="38" t="str">
        <f t="shared" si="114"/>
        <v>Veículos Pesados</v>
      </c>
      <c r="V116" s="37" t="str">
        <f t="shared" si="62"/>
        <v>Transportes</v>
      </c>
      <c r="W116" s="20" t="str">
        <f t="shared" si="63"/>
        <v>K.Tra.116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8"/>
        <v>Transportes</v>
      </c>
      <c r="M117" s="35" t="str">
        <f t="shared" si="109"/>
        <v>Terrestres</v>
      </c>
      <c r="N117" s="35" t="str">
        <f t="shared" si="110"/>
        <v>Veículos Pesados</v>
      </c>
      <c r="O117" s="36" t="str">
        <f t="shared" si="111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12"/>
        <v>Transportes</v>
      </c>
      <c r="T117" s="38" t="str">
        <f t="shared" si="113"/>
        <v>Terrestres</v>
      </c>
      <c r="U117" s="38" t="str">
        <f t="shared" si="114"/>
        <v>Veículos Pesados</v>
      </c>
      <c r="V117" s="37" t="str">
        <f t="shared" si="62"/>
        <v>Transportes</v>
      </c>
      <c r="W117" s="20" t="str">
        <f t="shared" si="63"/>
        <v>K.Tra.117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8"/>
        <v>Transportes</v>
      </c>
      <c r="M118" s="35" t="str">
        <f t="shared" si="109"/>
        <v>Terrestres</v>
      </c>
      <c r="N118" s="35" t="str">
        <f t="shared" si="110"/>
        <v>Veículos Pesados</v>
      </c>
      <c r="O118" s="36" t="str">
        <f t="shared" si="111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12"/>
        <v>Transportes</v>
      </c>
      <c r="T118" s="38" t="str">
        <f t="shared" si="113"/>
        <v>Terrestres</v>
      </c>
      <c r="U118" s="38" t="str">
        <f t="shared" si="114"/>
        <v>Veículos Pesados</v>
      </c>
      <c r="V118" s="37" t="str">
        <f t="shared" si="62"/>
        <v>Transportes</v>
      </c>
      <c r="W118" s="20" t="str">
        <f t="shared" si="63"/>
        <v>K.Tra.118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8"/>
        <v>Transportes</v>
      </c>
      <c r="M119" s="35" t="str">
        <f t="shared" si="109"/>
        <v>Terrestres</v>
      </c>
      <c r="N119" s="35" t="str">
        <f t="shared" si="110"/>
        <v>Veículos Pesados</v>
      </c>
      <c r="O119" s="36" t="str">
        <f t="shared" si="111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12"/>
        <v>Transportes</v>
      </c>
      <c r="T119" s="38" t="str">
        <f t="shared" si="113"/>
        <v>Terrestres</v>
      </c>
      <c r="U119" s="38" t="str">
        <f t="shared" si="114"/>
        <v>Veículos Pesados</v>
      </c>
      <c r="V119" s="37" t="str">
        <f t="shared" si="62"/>
        <v>Transportes</v>
      </c>
      <c r="W119" s="20" t="str">
        <f t="shared" si="63"/>
        <v>K.Tra.119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8"/>
        <v>Transportes</v>
      </c>
      <c r="M120" s="35" t="str">
        <f t="shared" si="109"/>
        <v>Terrestres</v>
      </c>
      <c r="N120" s="35" t="str">
        <f t="shared" si="110"/>
        <v>Veículos Pesados</v>
      </c>
      <c r="O120" s="36" t="str">
        <f t="shared" si="111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12"/>
        <v>Transportes</v>
      </c>
      <c r="T120" s="38" t="str">
        <f t="shared" si="113"/>
        <v>Terrestres</v>
      </c>
      <c r="U120" s="38" t="str">
        <f t="shared" si="114"/>
        <v>Veículos Pesados</v>
      </c>
      <c r="V120" s="37" t="str">
        <f t="shared" si="62"/>
        <v>Transportes</v>
      </c>
      <c r="W120" s="20" t="str">
        <f t="shared" si="63"/>
        <v>K.Tra.120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8"/>
        <v>Transportes</v>
      </c>
      <c r="M121" s="35" t="str">
        <f t="shared" si="109"/>
        <v>Terrestres</v>
      </c>
      <c r="N121" s="35" t="str">
        <f t="shared" si="110"/>
        <v>Veículos Pesados</v>
      </c>
      <c r="O121" s="36" t="str">
        <f t="shared" si="111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12"/>
        <v>Transportes</v>
      </c>
      <c r="T121" s="38" t="str">
        <f t="shared" si="113"/>
        <v>Terrestres</v>
      </c>
      <c r="U121" s="38" t="str">
        <f t="shared" si="114"/>
        <v>Veículos Pesados</v>
      </c>
      <c r="V121" s="37" t="str">
        <f t="shared" si="62"/>
        <v>Transportes</v>
      </c>
      <c r="W121" s="20" t="str">
        <f t="shared" si="63"/>
        <v>K.Tra.121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8"/>
        <v>Transportes</v>
      </c>
      <c r="M122" s="35" t="str">
        <f t="shared" si="109"/>
        <v>Terrestres</v>
      </c>
      <c r="N122" s="35" t="str">
        <f t="shared" si="110"/>
        <v>Veículos Pesados</v>
      </c>
      <c r="O122" s="36" t="str">
        <f t="shared" si="111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12"/>
        <v>Transportes</v>
      </c>
      <c r="T122" s="38" t="str">
        <f t="shared" si="113"/>
        <v>Terrestres</v>
      </c>
      <c r="U122" s="38" t="str">
        <f t="shared" si="114"/>
        <v>Veículos Pesados</v>
      </c>
      <c r="V122" s="37" t="str">
        <f t="shared" si="62"/>
        <v>Transportes</v>
      </c>
      <c r="W122" s="20" t="str">
        <f t="shared" si="63"/>
        <v>K.Tra.122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8"/>
        <v>Transportes</v>
      </c>
      <c r="M123" s="35" t="str">
        <f t="shared" si="109"/>
        <v>Terrestres</v>
      </c>
      <c r="N123" s="35" t="str">
        <f t="shared" si="110"/>
        <v>Veículos Pesados</v>
      </c>
      <c r="O123" s="36" t="str">
        <f t="shared" si="111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12"/>
        <v>Transportes</v>
      </c>
      <c r="T123" s="38" t="str">
        <f t="shared" si="113"/>
        <v>Terrestres</v>
      </c>
      <c r="U123" s="38" t="str">
        <f t="shared" si="114"/>
        <v>Veículos Pesados</v>
      </c>
      <c r="V123" s="37" t="str">
        <f t="shared" si="62"/>
        <v>Transportes</v>
      </c>
      <c r="W123" s="20" t="str">
        <f t="shared" si="63"/>
        <v>K.Tra.123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8"/>
        <v>Transportes</v>
      </c>
      <c r="M124" s="35" t="str">
        <f t="shared" si="109"/>
        <v>Terrestres</v>
      </c>
      <c r="N124" s="35" t="str">
        <f t="shared" si="110"/>
        <v>Veículos Pesados</v>
      </c>
      <c r="O124" s="36" t="str">
        <f t="shared" si="111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12"/>
        <v>Transportes</v>
      </c>
      <c r="T124" s="38" t="str">
        <f t="shared" si="113"/>
        <v>Terrestres</v>
      </c>
      <c r="U124" s="38" t="str">
        <f t="shared" si="114"/>
        <v>Veículos Pesados</v>
      </c>
      <c r="V124" s="37" t="str">
        <f t="shared" si="62"/>
        <v>Transportes</v>
      </c>
      <c r="W124" s="20" t="str">
        <f t="shared" si="63"/>
        <v>K.Tra.124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8"/>
        <v>Transportes</v>
      </c>
      <c r="M125" s="35" t="str">
        <f t="shared" si="109"/>
        <v>Terrestres</v>
      </c>
      <c r="N125" s="35" t="str">
        <f t="shared" si="110"/>
        <v>Veículos Pesados</v>
      </c>
      <c r="O125" s="36" t="str">
        <f t="shared" si="111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12"/>
        <v>Transportes</v>
      </c>
      <c r="T125" s="38" t="str">
        <f t="shared" si="113"/>
        <v>Terrestres</v>
      </c>
      <c r="U125" s="38" t="str">
        <f t="shared" si="114"/>
        <v>Veículos Pesados</v>
      </c>
      <c r="V125" s="37" t="str">
        <f t="shared" si="62"/>
        <v>Transportes</v>
      </c>
      <c r="W125" s="20" t="str">
        <f t="shared" si="63"/>
        <v>K.Tra.125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8"/>
        <v>Transportes</v>
      </c>
      <c r="M126" s="35" t="str">
        <f t="shared" si="109"/>
        <v>Terrestres</v>
      </c>
      <c r="N126" s="35" t="str">
        <f t="shared" si="110"/>
        <v>Veículos Pesados</v>
      </c>
      <c r="O126" s="36" t="str">
        <f t="shared" si="111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12"/>
        <v>Transportes</v>
      </c>
      <c r="T126" s="38" t="str">
        <f t="shared" si="113"/>
        <v>Terrestres</v>
      </c>
      <c r="U126" s="38" t="str">
        <f t="shared" si="114"/>
        <v>Veículos Pesados</v>
      </c>
      <c r="V126" s="37" t="str">
        <f t="shared" si="62"/>
        <v>Transportes</v>
      </c>
      <c r="W126" s="20" t="str">
        <f t="shared" si="63"/>
        <v>K.Tra.126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8"/>
        <v>Transportes</v>
      </c>
      <c r="M127" s="35" t="str">
        <f t="shared" si="109"/>
        <v>Terrestres</v>
      </c>
      <c r="N127" s="35" t="str">
        <f t="shared" si="110"/>
        <v>Veículos Pesados</v>
      </c>
      <c r="O127" s="36" t="str">
        <f t="shared" si="111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12"/>
        <v>Transportes</v>
      </c>
      <c r="T127" s="38" t="str">
        <f t="shared" si="113"/>
        <v>Terrestres</v>
      </c>
      <c r="U127" s="38" t="str">
        <f t="shared" si="114"/>
        <v>Veículos Pesados</v>
      </c>
      <c r="V127" s="37" t="str">
        <f t="shared" si="62"/>
        <v>Transportes</v>
      </c>
      <c r="W127" s="20" t="str">
        <f t="shared" si="63"/>
        <v>K.Tra.127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8"/>
        <v>Transportes</v>
      </c>
      <c r="M128" s="35" t="str">
        <f t="shared" si="109"/>
        <v>Terrestres</v>
      </c>
      <c r="N128" s="35" t="str">
        <f t="shared" si="110"/>
        <v>Veículos Pesados</v>
      </c>
      <c r="O128" s="36" t="str">
        <f t="shared" si="111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12"/>
        <v>Transportes</v>
      </c>
      <c r="T128" s="38" t="str">
        <f t="shared" si="113"/>
        <v>Terrestres</v>
      </c>
      <c r="U128" s="38" t="str">
        <f t="shared" si="114"/>
        <v>Veículos Pesados</v>
      </c>
      <c r="V128" s="37" t="str">
        <f t="shared" si="62"/>
        <v>Transportes</v>
      </c>
      <c r="W128" s="20" t="str">
        <f t="shared" si="63"/>
        <v>K.Tra.128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15">_xlfn.CONCAT(C129)</f>
        <v>Transportes</v>
      </c>
      <c r="M129" s="35" t="str">
        <f t="shared" ref="M129:M162" si="116">CONCATENATE("", D129)</f>
        <v>Terrestres</v>
      </c>
      <c r="N129" s="35" t="str">
        <f t="shared" ref="N129:N162" si="117">(SUBSTITUTE(SUBSTITUTE(CONCATENATE("",E129),"."," ")," De "," de "))</f>
        <v>Veículos Leves</v>
      </c>
      <c r="O129" s="36" t="str">
        <f t="shared" ref="O129:O162" si="118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6"/>
        <v>Transportes</v>
      </c>
      <c r="T129" s="38" t="str">
        <f t="shared" si="67"/>
        <v>Terrestres</v>
      </c>
      <c r="U129" s="38" t="str">
        <f t="shared" si="67"/>
        <v>Veículos Leves</v>
      </c>
      <c r="V129" s="37" t="str">
        <f t="shared" si="62"/>
        <v>Transportes</v>
      </c>
      <c r="W129" s="20" t="str">
        <f t="shared" si="63"/>
        <v>K.Tra.129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5"/>
        <v>Transportes</v>
      </c>
      <c r="M130" s="35" t="str">
        <f t="shared" si="116"/>
        <v>Terrestres</v>
      </c>
      <c r="N130" s="35" t="str">
        <f t="shared" si="117"/>
        <v>Veículos Leves</v>
      </c>
      <c r="O130" s="36" t="str">
        <f t="shared" si="118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6"/>
        <v>Transportes</v>
      </c>
      <c r="T130" s="38" t="str">
        <f t="shared" si="67"/>
        <v>Terrestres</v>
      </c>
      <c r="U130" s="38" t="str">
        <f t="shared" si="67"/>
        <v>Veículos Leves</v>
      </c>
      <c r="V130" s="37" t="str">
        <f t="shared" ref="V130:V193" si="119">SUBSTITUTE(C130, ".", " ")</f>
        <v>Transportes</v>
      </c>
      <c r="W130" s="20" t="str">
        <f t="shared" si="63"/>
        <v>K.Tra.130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20">_xlfn.CONCAT(C131)</f>
        <v>Transportes</v>
      </c>
      <c r="M131" s="35" t="str">
        <f t="shared" ref="M131" si="121">CONCATENATE("", D131)</f>
        <v>Terrestres</v>
      </c>
      <c r="N131" s="35" t="str">
        <f t="shared" ref="N131" si="122">(SUBSTITUTE(SUBSTITUTE(CONCATENATE("",E131),"."," ")," De "," de "))</f>
        <v>Veículos Leves</v>
      </c>
      <c r="O131" s="36" t="str">
        <f t="shared" ref="O131" si="123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24">SUBSTITUTE(C131, ".", " ")</f>
        <v>Transportes</v>
      </c>
      <c r="T131" s="38" t="str">
        <f t="shared" ref="T131" si="125">SUBSTITUTE(D131, ".", " ")</f>
        <v>Terrestres</v>
      </c>
      <c r="U131" s="38" t="str">
        <f t="shared" ref="U131" si="126">SUBSTITUTE(E131, ".", " ")</f>
        <v>Veículos Leves</v>
      </c>
      <c r="V131" s="37" t="str">
        <f t="shared" si="119"/>
        <v>Transportes</v>
      </c>
      <c r="W131" s="20" t="str">
        <f t="shared" ref="W131:W194" si="127">CONCATENATE("K.",LEFT(C131,3),".",A131)</f>
        <v>K.Tra.131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5"/>
        <v>Transportes</v>
      </c>
      <c r="M132" s="35" t="str">
        <f t="shared" si="116"/>
        <v>Terrestres</v>
      </c>
      <c r="N132" s="35" t="str">
        <f t="shared" si="117"/>
        <v>Veículos Leves</v>
      </c>
      <c r="O132" s="36" t="str">
        <f t="shared" si="118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6"/>
        <v>Transportes</v>
      </c>
      <c r="T132" s="38" t="str">
        <f t="shared" si="67"/>
        <v>Terrestres</v>
      </c>
      <c r="U132" s="38" t="str">
        <f t="shared" si="67"/>
        <v>Veículos Leves</v>
      </c>
      <c r="V132" s="37" t="str">
        <f t="shared" si="119"/>
        <v>Transportes</v>
      </c>
      <c r="W132" s="20" t="str">
        <f t="shared" si="127"/>
        <v>K.Tra.132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15"/>
        <v>Transportes</v>
      </c>
      <c r="M133" s="35" t="str">
        <f t="shared" si="116"/>
        <v>Terrestres</v>
      </c>
      <c r="N133" s="35" t="str">
        <f t="shared" si="117"/>
        <v>Veículos Leves</v>
      </c>
      <c r="O133" s="36" t="str">
        <f t="shared" si="118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6"/>
        <v>Transportes</v>
      </c>
      <c r="T133" s="38" t="str">
        <f t="shared" si="67"/>
        <v>Terrestres</v>
      </c>
      <c r="U133" s="38" t="str">
        <f t="shared" si="67"/>
        <v>Veículos Leves</v>
      </c>
      <c r="V133" s="37" t="str">
        <f t="shared" si="119"/>
        <v>Transportes</v>
      </c>
      <c r="W133" s="20" t="str">
        <f t="shared" si="127"/>
        <v>K.Tra.133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8">_xlfn.CONCAT(C134)</f>
        <v>Transportes</v>
      </c>
      <c r="M134" s="35" t="str">
        <f t="shared" ref="M134" si="129">CONCATENATE("", D134)</f>
        <v>Terrestres</v>
      </c>
      <c r="N134" s="35" t="str">
        <f t="shared" ref="N134" si="130">(SUBSTITUTE(SUBSTITUTE(CONCATENATE("",E134),"."," ")," De "," de "))</f>
        <v>Veículos Leves</v>
      </c>
      <c r="O134" s="36" t="str">
        <f t="shared" ref="O134" si="131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32">SUBSTITUTE(C134, ".", " ")</f>
        <v>Transportes</v>
      </c>
      <c r="T134" s="38" t="str">
        <f t="shared" ref="T134" si="133">SUBSTITUTE(D134, ".", " ")</f>
        <v>Terrestres</v>
      </c>
      <c r="U134" s="38" t="str">
        <f t="shared" ref="U134" si="134">SUBSTITUTE(E134, ".", " ")</f>
        <v>Veículos Leves</v>
      </c>
      <c r="V134" s="37" t="str">
        <f t="shared" si="119"/>
        <v>Transportes</v>
      </c>
      <c r="W134" s="20" t="str">
        <f t="shared" si="127"/>
        <v>K.Tra.134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5"/>
        <v>Transportes</v>
      </c>
      <c r="M135" s="35" t="str">
        <f t="shared" si="116"/>
        <v>Terrestres</v>
      </c>
      <c r="N135" s="35" t="str">
        <f t="shared" si="117"/>
        <v>Veículos Leves</v>
      </c>
      <c r="O135" s="36" t="str">
        <f t="shared" si="118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6"/>
        <v>Transportes</v>
      </c>
      <c r="T135" s="38" t="str">
        <f t="shared" si="67"/>
        <v>Terrestres</v>
      </c>
      <c r="U135" s="38" t="str">
        <f t="shared" si="67"/>
        <v>Veículos Leves</v>
      </c>
      <c r="V135" s="37" t="str">
        <f t="shared" si="119"/>
        <v>Transportes</v>
      </c>
      <c r="W135" s="20" t="str">
        <f t="shared" si="127"/>
        <v>K.Tra.135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15"/>
        <v>Transportes</v>
      </c>
      <c r="M136" s="35" t="str">
        <f t="shared" si="116"/>
        <v>Terrestres</v>
      </c>
      <c r="N136" s="35" t="str">
        <f t="shared" si="117"/>
        <v>Veículos Leves</v>
      </c>
      <c r="O136" s="36" t="str">
        <f t="shared" si="118"/>
        <v>Bicicleta</v>
      </c>
      <c r="P136" s="40" t="s">
        <v>222</v>
      </c>
      <c r="Q136" s="39" t="str">
        <f>_xlfn.TRANSLATE(P136,"pt","es")</f>
        <v>Un vehículo abierto con dos ruedas alineadas, movido por el propio esfuerzo del usuario mediante pedales.</v>
      </c>
      <c r="R136" s="37" t="s">
        <v>1</v>
      </c>
      <c r="S136" s="38" t="str">
        <f t="shared" ref="S136:S186" si="135">SUBSTITUTE(C136, ".", " ")</f>
        <v>Transportes</v>
      </c>
      <c r="T136" s="38" t="str">
        <f t="shared" ref="T136:T186" si="136">SUBSTITUTE(D136, ".", " ")</f>
        <v>Terrestres</v>
      </c>
      <c r="U136" s="38" t="str">
        <f t="shared" ref="U136:U186" si="137">SUBSTITUTE(E136, ".", " ")</f>
        <v>Veículos Leves</v>
      </c>
      <c r="V136" s="37" t="str">
        <f t="shared" si="119"/>
        <v>Transportes</v>
      </c>
      <c r="W136" s="20" t="str">
        <f t="shared" si="127"/>
        <v>K.Tra.136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5"/>
        <v>Transportes</v>
      </c>
      <c r="M137" s="35" t="str">
        <f t="shared" si="116"/>
        <v>Aquáticos</v>
      </c>
      <c r="N137" s="35" t="str">
        <f t="shared" si="117"/>
        <v>Navios</v>
      </c>
      <c r="O137" s="36" t="str">
        <f t="shared" si="118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35"/>
        <v>Transportes</v>
      </c>
      <c r="T137" s="38" t="str">
        <f t="shared" si="136"/>
        <v>Aquáticos</v>
      </c>
      <c r="U137" s="38" t="str">
        <f t="shared" si="137"/>
        <v>Navios</v>
      </c>
      <c r="V137" s="37" t="str">
        <f t="shared" si="119"/>
        <v>Transportes</v>
      </c>
      <c r="W137" s="20" t="str">
        <f t="shared" si="127"/>
        <v>K.Tra.137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5"/>
        <v>Transportes</v>
      </c>
      <c r="M138" s="35" t="str">
        <f t="shared" si="116"/>
        <v>Aquáticos</v>
      </c>
      <c r="N138" s="35" t="str">
        <f t="shared" si="117"/>
        <v>Navios</v>
      </c>
      <c r="O138" s="36" t="str">
        <f t="shared" si="118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35"/>
        <v>Transportes</v>
      </c>
      <c r="T138" s="38" t="str">
        <f t="shared" si="136"/>
        <v>Aquáticos</v>
      </c>
      <c r="U138" s="38" t="str">
        <f t="shared" si="137"/>
        <v>Navios</v>
      </c>
      <c r="V138" s="37" t="str">
        <f t="shared" si="119"/>
        <v>Transportes</v>
      </c>
      <c r="W138" s="20" t="str">
        <f t="shared" si="127"/>
        <v>K.Tra.138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5"/>
        <v>Transportes</v>
      </c>
      <c r="M139" s="35" t="str">
        <f t="shared" si="116"/>
        <v>Aquáticos</v>
      </c>
      <c r="N139" s="35" t="str">
        <f t="shared" si="117"/>
        <v>Navios</v>
      </c>
      <c r="O139" s="36" t="str">
        <f t="shared" si="118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35"/>
        <v>Transportes</v>
      </c>
      <c r="T139" s="38" t="str">
        <f t="shared" si="136"/>
        <v>Aquáticos</v>
      </c>
      <c r="U139" s="38" t="str">
        <f t="shared" si="137"/>
        <v>Navios</v>
      </c>
      <c r="V139" s="37" t="str">
        <f t="shared" si="119"/>
        <v>Transportes</v>
      </c>
      <c r="W139" s="20" t="str">
        <f t="shared" si="127"/>
        <v>K.Tra.139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5"/>
        <v>Transportes</v>
      </c>
      <c r="M140" s="35" t="str">
        <f t="shared" si="116"/>
        <v>Aquáticos</v>
      </c>
      <c r="N140" s="35" t="str">
        <f t="shared" si="117"/>
        <v>Navios</v>
      </c>
      <c r="O140" s="36" t="str">
        <f t="shared" si="118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35"/>
        <v>Transportes</v>
      </c>
      <c r="T140" s="38" t="str">
        <f t="shared" si="136"/>
        <v>Aquáticos</v>
      </c>
      <c r="U140" s="38" t="str">
        <f t="shared" si="137"/>
        <v>Navios</v>
      </c>
      <c r="V140" s="37" t="str">
        <f t="shared" si="119"/>
        <v>Transportes</v>
      </c>
      <c r="W140" s="20" t="str">
        <f t="shared" si="127"/>
        <v>K.Tra.140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5"/>
        <v>Transportes</v>
      </c>
      <c r="M141" s="35" t="str">
        <f t="shared" si="116"/>
        <v>Aquáticos</v>
      </c>
      <c r="N141" s="35" t="str">
        <f t="shared" si="117"/>
        <v>Navios</v>
      </c>
      <c r="O141" s="36" t="str">
        <f t="shared" si="118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35"/>
        <v>Transportes</v>
      </c>
      <c r="T141" s="38" t="str">
        <f t="shared" si="136"/>
        <v>Aquáticos</v>
      </c>
      <c r="U141" s="38" t="str">
        <f t="shared" si="137"/>
        <v>Navios</v>
      </c>
      <c r="V141" s="37" t="str">
        <f t="shared" si="119"/>
        <v>Transportes</v>
      </c>
      <c r="W141" s="20" t="str">
        <f t="shared" si="127"/>
        <v>K.Tra.141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5"/>
        <v>Transportes</v>
      </c>
      <c r="M142" s="35" t="str">
        <f t="shared" si="116"/>
        <v>Aquáticos</v>
      </c>
      <c r="N142" s="35" t="str">
        <f t="shared" si="117"/>
        <v>Navios</v>
      </c>
      <c r="O142" s="36" t="str">
        <f t="shared" si="118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35"/>
        <v>Transportes</v>
      </c>
      <c r="T142" s="38" t="str">
        <f t="shared" si="136"/>
        <v>Aquáticos</v>
      </c>
      <c r="U142" s="38" t="str">
        <f t="shared" si="137"/>
        <v>Navios</v>
      </c>
      <c r="V142" s="37" t="str">
        <f t="shared" si="119"/>
        <v>Transportes</v>
      </c>
      <c r="W142" s="20" t="str">
        <f t="shared" si="127"/>
        <v>K.Tra.142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5"/>
        <v>Transportes</v>
      </c>
      <c r="M143" s="35" t="str">
        <f t="shared" si="116"/>
        <v>Aquáticos</v>
      </c>
      <c r="N143" s="35" t="str">
        <f t="shared" si="117"/>
        <v>Navios</v>
      </c>
      <c r="O143" s="36" t="str">
        <f t="shared" si="118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35"/>
        <v>Transportes</v>
      </c>
      <c r="T143" s="38" t="str">
        <f t="shared" si="136"/>
        <v>Aquáticos</v>
      </c>
      <c r="U143" s="38" t="str">
        <f t="shared" si="137"/>
        <v>Navios</v>
      </c>
      <c r="V143" s="37" t="str">
        <f t="shared" si="119"/>
        <v>Transportes</v>
      </c>
      <c r="W143" s="20" t="str">
        <f t="shared" si="127"/>
        <v>K.Tra.143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5"/>
        <v>Transportes</v>
      </c>
      <c r="M144" s="35" t="str">
        <f t="shared" si="116"/>
        <v>Aquáticos</v>
      </c>
      <c r="N144" s="35" t="str">
        <f t="shared" si="117"/>
        <v>Navios</v>
      </c>
      <c r="O144" s="36" t="str">
        <f t="shared" si="118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35"/>
        <v>Transportes</v>
      </c>
      <c r="T144" s="38" t="str">
        <f t="shared" si="136"/>
        <v>Aquáticos</v>
      </c>
      <c r="U144" s="38" t="str">
        <f t="shared" si="137"/>
        <v>Navios</v>
      </c>
      <c r="V144" s="37" t="str">
        <f t="shared" si="119"/>
        <v>Transportes</v>
      </c>
      <c r="W144" s="20" t="str">
        <f t="shared" si="127"/>
        <v>K.Tra.144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5"/>
        <v>Transportes</v>
      </c>
      <c r="M145" s="35" t="str">
        <f t="shared" si="116"/>
        <v>Aquáticos</v>
      </c>
      <c r="N145" s="35" t="str">
        <f t="shared" si="117"/>
        <v>Navios</v>
      </c>
      <c r="O145" s="36" t="str">
        <f t="shared" si="118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35"/>
        <v>Transportes</v>
      </c>
      <c r="T145" s="38" t="str">
        <f t="shared" si="136"/>
        <v>Aquáticos</v>
      </c>
      <c r="U145" s="38" t="str">
        <f t="shared" si="137"/>
        <v>Navios</v>
      </c>
      <c r="V145" s="37" t="str">
        <f t="shared" si="119"/>
        <v>Transportes</v>
      </c>
      <c r="W145" s="20" t="str">
        <f t="shared" si="127"/>
        <v>K.Tra.145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5"/>
        <v>Transportes</v>
      </c>
      <c r="M146" s="35" t="str">
        <f t="shared" si="116"/>
        <v>Aquáticos</v>
      </c>
      <c r="N146" s="35" t="str">
        <f t="shared" si="117"/>
        <v>Navios</v>
      </c>
      <c r="O146" s="36" t="str">
        <f t="shared" si="118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35"/>
        <v>Transportes</v>
      </c>
      <c r="T146" s="38" t="str">
        <f t="shared" si="136"/>
        <v>Aquáticos</v>
      </c>
      <c r="U146" s="38" t="str">
        <f t="shared" si="137"/>
        <v>Navios</v>
      </c>
      <c r="V146" s="37" t="str">
        <f t="shared" si="119"/>
        <v>Transportes</v>
      </c>
      <c r="W146" s="20" t="str">
        <f t="shared" si="127"/>
        <v>K.Tra.146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5"/>
        <v>Transportes</v>
      </c>
      <c r="M147" s="35" t="str">
        <f t="shared" si="116"/>
        <v>Aquáticos</v>
      </c>
      <c r="N147" s="35" t="str">
        <f t="shared" si="117"/>
        <v>Navios</v>
      </c>
      <c r="O147" s="36" t="str">
        <f t="shared" si="118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35"/>
        <v>Transportes</v>
      </c>
      <c r="T147" s="38" t="str">
        <f t="shared" si="136"/>
        <v>Aquáticos</v>
      </c>
      <c r="U147" s="38" t="str">
        <f t="shared" si="137"/>
        <v>Navios</v>
      </c>
      <c r="V147" s="37" t="str">
        <f t="shared" si="119"/>
        <v>Transportes</v>
      </c>
      <c r="W147" s="20" t="str">
        <f t="shared" si="127"/>
        <v>K.Tra.147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5"/>
        <v>Transportes</v>
      </c>
      <c r="M148" s="35" t="str">
        <f t="shared" si="116"/>
        <v>Aquáticos</v>
      </c>
      <c r="N148" s="35" t="str">
        <f t="shared" si="117"/>
        <v>Navios</v>
      </c>
      <c r="O148" s="36" t="str">
        <f t="shared" si="118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35"/>
        <v>Transportes</v>
      </c>
      <c r="T148" s="38" t="str">
        <f t="shared" si="136"/>
        <v>Aquáticos</v>
      </c>
      <c r="U148" s="38" t="str">
        <f t="shared" si="137"/>
        <v>Navios</v>
      </c>
      <c r="V148" s="37" t="str">
        <f t="shared" si="119"/>
        <v>Transportes</v>
      </c>
      <c r="W148" s="20" t="str">
        <f t="shared" si="127"/>
        <v>K.Tra.148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5"/>
        <v>Transportes</v>
      </c>
      <c r="M149" s="35" t="str">
        <f t="shared" si="116"/>
        <v>Aquáticos</v>
      </c>
      <c r="N149" s="35" t="str">
        <f t="shared" si="117"/>
        <v>Navios</v>
      </c>
      <c r="O149" s="36" t="str">
        <f t="shared" si="118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35"/>
        <v>Transportes</v>
      </c>
      <c r="T149" s="38" t="str">
        <f t="shared" si="136"/>
        <v>Aquáticos</v>
      </c>
      <c r="U149" s="38" t="str">
        <f t="shared" si="137"/>
        <v>Navios</v>
      </c>
      <c r="V149" s="37" t="str">
        <f t="shared" si="119"/>
        <v>Transportes</v>
      </c>
      <c r="W149" s="20" t="str">
        <f t="shared" si="127"/>
        <v>K.Tra.149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5"/>
        <v>Transportes</v>
      </c>
      <c r="M150" s="35" t="str">
        <f t="shared" si="116"/>
        <v>Aquáticos</v>
      </c>
      <c r="N150" s="35" t="str">
        <f t="shared" si="117"/>
        <v>Navios</v>
      </c>
      <c r="O150" s="36" t="str">
        <f t="shared" si="118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35"/>
        <v>Transportes</v>
      </c>
      <c r="T150" s="38" t="str">
        <f t="shared" si="136"/>
        <v>Aquáticos</v>
      </c>
      <c r="U150" s="38" t="str">
        <f t="shared" si="137"/>
        <v>Navios</v>
      </c>
      <c r="V150" s="37" t="str">
        <f t="shared" si="119"/>
        <v>Transportes</v>
      </c>
      <c r="W150" s="20" t="str">
        <f t="shared" si="127"/>
        <v>K.Tra.150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5"/>
        <v>Transportes</v>
      </c>
      <c r="M151" s="35" t="str">
        <f t="shared" si="116"/>
        <v>Aquáticos</v>
      </c>
      <c r="N151" s="35" t="str">
        <f t="shared" si="117"/>
        <v>Navios</v>
      </c>
      <c r="O151" s="36" t="str">
        <f t="shared" si="118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35"/>
        <v>Transportes</v>
      </c>
      <c r="T151" s="38" t="str">
        <f t="shared" si="136"/>
        <v>Aquáticos</v>
      </c>
      <c r="U151" s="38" t="str">
        <f t="shared" si="137"/>
        <v>Navios</v>
      </c>
      <c r="V151" s="37" t="str">
        <f t="shared" si="119"/>
        <v>Transportes</v>
      </c>
      <c r="W151" s="20" t="str">
        <f t="shared" si="127"/>
        <v>K.Tra.151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5"/>
        <v>Transportes</v>
      </c>
      <c r="M152" s="35" t="str">
        <f t="shared" si="116"/>
        <v>Aquáticos</v>
      </c>
      <c r="N152" s="35" t="str">
        <f t="shared" si="117"/>
        <v>Navios</v>
      </c>
      <c r="O152" s="36" t="str">
        <f t="shared" si="118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35"/>
        <v>Transportes</v>
      </c>
      <c r="T152" s="38" t="str">
        <f t="shared" si="136"/>
        <v>Aquáticos</v>
      </c>
      <c r="U152" s="38" t="str">
        <f t="shared" si="137"/>
        <v>Navios</v>
      </c>
      <c r="V152" s="37" t="str">
        <f t="shared" si="119"/>
        <v>Transportes</v>
      </c>
      <c r="W152" s="20" t="str">
        <f t="shared" si="127"/>
        <v>K.Tra.152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5"/>
        <v>Transportes</v>
      </c>
      <c r="M153" s="35" t="str">
        <f t="shared" si="116"/>
        <v>Aquáticos</v>
      </c>
      <c r="N153" s="35" t="str">
        <f t="shared" si="117"/>
        <v>Navios</v>
      </c>
      <c r="O153" s="36" t="str">
        <f t="shared" si="118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35"/>
        <v>Transportes</v>
      </c>
      <c r="T153" s="38" t="str">
        <f t="shared" si="136"/>
        <v>Aquáticos</v>
      </c>
      <c r="U153" s="38" t="str">
        <f t="shared" si="137"/>
        <v>Navios</v>
      </c>
      <c r="V153" s="37" t="str">
        <f t="shared" si="119"/>
        <v>Transportes</v>
      </c>
      <c r="W153" s="20" t="str">
        <f t="shared" si="127"/>
        <v>K.Tra.153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5"/>
        <v>Transportes</v>
      </c>
      <c r="M154" s="35" t="str">
        <f t="shared" si="116"/>
        <v>Aquáticos</v>
      </c>
      <c r="N154" s="35" t="str">
        <f t="shared" si="117"/>
        <v>Embarcações</v>
      </c>
      <c r="O154" s="36" t="str">
        <f t="shared" si="118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35"/>
        <v>Transportes</v>
      </c>
      <c r="T154" s="38" t="str">
        <f t="shared" si="136"/>
        <v>Aquáticos</v>
      </c>
      <c r="U154" s="38" t="str">
        <f t="shared" si="137"/>
        <v>Embarcações</v>
      </c>
      <c r="V154" s="37" t="str">
        <f t="shared" si="119"/>
        <v>Transportes</v>
      </c>
      <c r="W154" s="20" t="str">
        <f t="shared" si="127"/>
        <v>K.Tra.154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5"/>
        <v>Transportes</v>
      </c>
      <c r="M155" s="35" t="str">
        <f t="shared" si="116"/>
        <v>Aquáticos</v>
      </c>
      <c r="N155" s="35" t="str">
        <f t="shared" si="117"/>
        <v>Embarcações</v>
      </c>
      <c r="O155" s="36" t="str">
        <f t="shared" si="118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35"/>
        <v>Transportes</v>
      </c>
      <c r="T155" s="38" t="str">
        <f t="shared" si="136"/>
        <v>Aquáticos</v>
      </c>
      <c r="U155" s="38" t="str">
        <f t="shared" si="137"/>
        <v>Embarcações</v>
      </c>
      <c r="V155" s="37" t="str">
        <f t="shared" si="119"/>
        <v>Transportes</v>
      </c>
      <c r="W155" s="20" t="str">
        <f t="shared" si="127"/>
        <v>K.Tra.155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15"/>
        <v>Transportes</v>
      </c>
      <c r="M156" s="35" t="str">
        <f t="shared" si="116"/>
        <v>Aquáticos</v>
      </c>
      <c r="N156" s="35" t="str">
        <f t="shared" si="117"/>
        <v>Embarcações</v>
      </c>
      <c r="O156" s="36" t="str">
        <f t="shared" si="118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35"/>
        <v>Transportes</v>
      </c>
      <c r="T156" s="38" t="str">
        <f t="shared" si="136"/>
        <v>Aquáticos</v>
      </c>
      <c r="U156" s="38" t="str">
        <f t="shared" si="137"/>
        <v>Embarcações</v>
      </c>
      <c r="V156" s="37" t="str">
        <f t="shared" si="119"/>
        <v>Transportes</v>
      </c>
      <c r="W156" s="20" t="str">
        <f t="shared" si="127"/>
        <v>K.Tra.156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15"/>
        <v>Transportes</v>
      </c>
      <c r="M157" s="35" t="str">
        <f t="shared" si="116"/>
        <v>Aquáticos</v>
      </c>
      <c r="N157" s="35" t="str">
        <f t="shared" si="117"/>
        <v>Embarcações</v>
      </c>
      <c r="O157" s="36" t="str">
        <f t="shared" si="118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35"/>
        <v>Transportes</v>
      </c>
      <c r="T157" s="38" t="str">
        <f t="shared" si="136"/>
        <v>Aquáticos</v>
      </c>
      <c r="U157" s="38" t="str">
        <f t="shared" si="137"/>
        <v>Embarcações</v>
      </c>
      <c r="V157" s="37" t="str">
        <f t="shared" si="119"/>
        <v>Transportes</v>
      </c>
      <c r="W157" s="20" t="str">
        <f t="shared" si="127"/>
        <v>K.Tra.157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5"/>
        <v>Transportes</v>
      </c>
      <c r="M158" s="35" t="str">
        <f t="shared" si="116"/>
        <v>Aquáticos</v>
      </c>
      <c r="N158" s="35" t="str">
        <f t="shared" si="117"/>
        <v>Embarcações</v>
      </c>
      <c r="O158" s="36" t="str">
        <f t="shared" si="118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35"/>
        <v>Transportes</v>
      </c>
      <c r="T158" s="38" t="str">
        <f t="shared" si="136"/>
        <v>Aquáticos</v>
      </c>
      <c r="U158" s="38" t="str">
        <f t="shared" si="137"/>
        <v>Embarcações</v>
      </c>
      <c r="V158" s="37" t="str">
        <f t="shared" si="119"/>
        <v>Transportes</v>
      </c>
      <c r="W158" s="20" t="str">
        <f t="shared" si="127"/>
        <v>K.Tra.158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5"/>
        <v>Transportes</v>
      </c>
      <c r="M159" s="35" t="str">
        <f t="shared" si="116"/>
        <v>Aquáticos</v>
      </c>
      <c r="N159" s="35" t="str">
        <f t="shared" si="117"/>
        <v>Embarcações</v>
      </c>
      <c r="O159" s="36" t="str">
        <f t="shared" si="118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35"/>
        <v>Transportes</v>
      </c>
      <c r="T159" s="38" t="str">
        <f t="shared" si="136"/>
        <v>Aquáticos</v>
      </c>
      <c r="U159" s="38" t="str">
        <f t="shared" si="137"/>
        <v>Embarcações</v>
      </c>
      <c r="V159" s="37" t="str">
        <f t="shared" si="119"/>
        <v>Transportes</v>
      </c>
      <c r="W159" s="20" t="str">
        <f t="shared" si="127"/>
        <v>K.Tra.159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5"/>
        <v>Transportes</v>
      </c>
      <c r="M160" s="35" t="str">
        <f t="shared" si="116"/>
        <v>Aquáticos</v>
      </c>
      <c r="N160" s="35" t="str">
        <f t="shared" si="117"/>
        <v>Embarcações</v>
      </c>
      <c r="O160" s="36" t="str">
        <f t="shared" si="118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35"/>
        <v>Transportes</v>
      </c>
      <c r="T160" s="38" t="str">
        <f t="shared" si="136"/>
        <v>Aquáticos</v>
      </c>
      <c r="U160" s="38" t="str">
        <f t="shared" si="137"/>
        <v>Embarcações</v>
      </c>
      <c r="V160" s="37" t="str">
        <f t="shared" si="119"/>
        <v>Transportes</v>
      </c>
      <c r="W160" s="20" t="str">
        <f t="shared" si="127"/>
        <v>K.Tra.160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5"/>
        <v>Transportes</v>
      </c>
      <c r="M161" s="35" t="str">
        <f t="shared" si="116"/>
        <v>Aquáticos</v>
      </c>
      <c r="N161" s="35" t="str">
        <f t="shared" si="117"/>
        <v>Embarcações</v>
      </c>
      <c r="O161" s="36" t="str">
        <f t="shared" si="118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35"/>
        <v>Transportes</v>
      </c>
      <c r="T161" s="38" t="str">
        <f t="shared" si="136"/>
        <v>Aquáticos</v>
      </c>
      <c r="U161" s="38" t="str">
        <f t="shared" si="137"/>
        <v>Embarcações</v>
      </c>
      <c r="V161" s="37" t="str">
        <f t="shared" si="119"/>
        <v>Transportes</v>
      </c>
      <c r="W161" s="20" t="str">
        <f t="shared" si="127"/>
        <v>K.Tra.161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5"/>
        <v>Transportes</v>
      </c>
      <c r="M162" s="35" t="str">
        <f t="shared" si="116"/>
        <v>Aquáticos</v>
      </c>
      <c r="N162" s="35" t="str">
        <f t="shared" si="117"/>
        <v>Embarcações</v>
      </c>
      <c r="O162" s="36" t="str">
        <f t="shared" si="118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35"/>
        <v>Transportes</v>
      </c>
      <c r="T162" s="38" t="str">
        <f t="shared" si="136"/>
        <v>Aquáticos</v>
      </c>
      <c r="U162" s="38" t="str">
        <f t="shared" si="137"/>
        <v>Embarcações</v>
      </c>
      <c r="V162" s="37" t="str">
        <f t="shared" si="119"/>
        <v>Transportes</v>
      </c>
      <c r="W162" s="20" t="str">
        <f t="shared" si="127"/>
        <v>K.Tra.162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8">_xlfn.CONCAT(C163)</f>
        <v>Transportes</v>
      </c>
      <c r="M163" s="35" t="str">
        <f t="shared" ref="M163:M171" si="139">CONCATENATE("", D163)</f>
        <v>Aéreos</v>
      </c>
      <c r="N163" s="35" t="str">
        <f t="shared" ref="N163:N171" si="140">(SUBSTITUTE(SUBSTITUTE(CONCATENATE("",E163),"."," ")," De "," de "))</f>
        <v>Aviões</v>
      </c>
      <c r="O163" s="36" t="str">
        <f t="shared" ref="O163:O171" si="141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42">SUBSTITUTE(C163, ".", " ")</f>
        <v>Transportes</v>
      </c>
      <c r="T163" s="38" t="str">
        <f t="shared" ref="T163:T171" si="143">SUBSTITUTE(D163, ".", " ")</f>
        <v>Aéreos</v>
      </c>
      <c r="U163" s="38" t="str">
        <f t="shared" ref="U163:U171" si="144">SUBSTITUTE(E163, ".", " ")</f>
        <v>Aviões</v>
      </c>
      <c r="V163" s="37" t="str">
        <f t="shared" si="119"/>
        <v>Transportes</v>
      </c>
      <c r="W163" s="20" t="str">
        <f t="shared" si="127"/>
        <v>K.Tra.163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8"/>
        <v>Transportes</v>
      </c>
      <c r="M164" s="35" t="str">
        <f t="shared" si="139"/>
        <v>Aéreos</v>
      </c>
      <c r="N164" s="35" t="str">
        <f t="shared" si="140"/>
        <v>Aviões</v>
      </c>
      <c r="O164" s="36" t="str">
        <f t="shared" si="141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42"/>
        <v>Transportes</v>
      </c>
      <c r="T164" s="38" t="str">
        <f t="shared" si="143"/>
        <v>Aéreos</v>
      </c>
      <c r="U164" s="38" t="str">
        <f t="shared" si="144"/>
        <v>Aviões</v>
      </c>
      <c r="V164" s="37" t="str">
        <f t="shared" si="119"/>
        <v>Transportes</v>
      </c>
      <c r="W164" s="20" t="str">
        <f t="shared" si="127"/>
        <v>K.Tra.164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8"/>
        <v>Transportes</v>
      </c>
      <c r="M165" s="35" t="str">
        <f t="shared" si="139"/>
        <v>Aéreos</v>
      </c>
      <c r="N165" s="35" t="str">
        <f t="shared" si="140"/>
        <v>Aviões</v>
      </c>
      <c r="O165" s="36" t="str">
        <f t="shared" si="141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42"/>
        <v>Transportes</v>
      </c>
      <c r="T165" s="38" t="str">
        <f t="shared" si="143"/>
        <v>Aéreos</v>
      </c>
      <c r="U165" s="38" t="str">
        <f t="shared" si="144"/>
        <v>Aviões</v>
      </c>
      <c r="V165" s="37" t="str">
        <f t="shared" si="119"/>
        <v>Transportes</v>
      </c>
      <c r="W165" s="20" t="str">
        <f t="shared" si="127"/>
        <v>K.Tra.165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45">_xlfn.CONCAT(C166)</f>
        <v>Transportes</v>
      </c>
      <c r="M166" s="35" t="str">
        <f t="shared" ref="M166:M170" si="146">CONCATENATE("", D166)</f>
        <v>Aéreos</v>
      </c>
      <c r="N166" s="35" t="str">
        <f t="shared" ref="N166:N170" si="147">(SUBSTITUTE(SUBSTITUTE(CONCATENATE("",E166),"."," ")," De "," de "))</f>
        <v>Aviões</v>
      </c>
      <c r="O166" s="36" t="str">
        <f t="shared" ref="O166:O170" si="148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9">SUBSTITUTE(C166, ".", " ")</f>
        <v>Transportes</v>
      </c>
      <c r="T166" s="38" t="str">
        <f t="shared" ref="T166:T170" si="150">SUBSTITUTE(D166, ".", " ")</f>
        <v>Aéreos</v>
      </c>
      <c r="U166" s="38" t="str">
        <f t="shared" ref="U166:U170" si="151">SUBSTITUTE(E166, ".", " ")</f>
        <v>Aviões</v>
      </c>
      <c r="V166" s="37" t="str">
        <f t="shared" si="119"/>
        <v>Transportes</v>
      </c>
      <c r="W166" s="20" t="str">
        <f t="shared" si="127"/>
        <v>K.Tra.166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5"/>
        <v>Transportes</v>
      </c>
      <c r="M167" s="35" t="str">
        <f t="shared" si="146"/>
        <v>Aéreos</v>
      </c>
      <c r="N167" s="35" t="str">
        <f t="shared" si="147"/>
        <v>Helicópteros</v>
      </c>
      <c r="O167" s="36" t="str">
        <f t="shared" si="148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9"/>
        <v>Transportes</v>
      </c>
      <c r="T167" s="38" t="str">
        <f t="shared" si="150"/>
        <v>Aéreos</v>
      </c>
      <c r="U167" s="38" t="str">
        <f t="shared" si="151"/>
        <v>Helicópteros</v>
      </c>
      <c r="V167" s="37" t="str">
        <f t="shared" si="119"/>
        <v>Transportes</v>
      </c>
      <c r="W167" s="20" t="str">
        <f t="shared" si="127"/>
        <v>K.Tra.167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45"/>
        <v>Transportes</v>
      </c>
      <c r="M168" s="35" t="str">
        <f t="shared" si="146"/>
        <v>Aéreos</v>
      </c>
      <c r="N168" s="35" t="str">
        <f t="shared" si="147"/>
        <v>Helicópteros</v>
      </c>
      <c r="O168" s="36" t="str">
        <f t="shared" si="148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9"/>
        <v>Transportes</v>
      </c>
      <c r="T168" s="38" t="str">
        <f t="shared" si="150"/>
        <v>Aéreos</v>
      </c>
      <c r="U168" s="38" t="str">
        <f t="shared" si="151"/>
        <v>Helicópteros</v>
      </c>
      <c r="V168" s="37" t="str">
        <f t="shared" si="119"/>
        <v>Transportes</v>
      </c>
      <c r="W168" s="20" t="str">
        <f t="shared" si="127"/>
        <v>K.Tra.168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5"/>
        <v>Transportes</v>
      </c>
      <c r="M169" s="35" t="str">
        <f t="shared" si="146"/>
        <v>Aéreos</v>
      </c>
      <c r="N169" s="35" t="str">
        <f t="shared" si="147"/>
        <v>Vants</v>
      </c>
      <c r="O169" s="36" t="str">
        <f t="shared" si="148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9"/>
        <v>Transportes</v>
      </c>
      <c r="T169" s="38" t="str">
        <f t="shared" si="150"/>
        <v>Aéreos</v>
      </c>
      <c r="U169" s="38" t="str">
        <f t="shared" si="151"/>
        <v>Vants</v>
      </c>
      <c r="V169" s="37" t="str">
        <f t="shared" si="119"/>
        <v>Transportes</v>
      </c>
      <c r="W169" s="20" t="str">
        <f t="shared" si="127"/>
        <v>K.Tra.169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5"/>
        <v>Transportes</v>
      </c>
      <c r="M170" s="35" t="str">
        <f t="shared" si="146"/>
        <v>Aéreos</v>
      </c>
      <c r="N170" s="35" t="str">
        <f t="shared" si="147"/>
        <v>Vants</v>
      </c>
      <c r="O170" s="36" t="str">
        <f t="shared" si="148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9"/>
        <v>Transportes</v>
      </c>
      <c r="T170" s="38" t="str">
        <f t="shared" si="150"/>
        <v>Aéreos</v>
      </c>
      <c r="U170" s="38" t="str">
        <f t="shared" si="151"/>
        <v>Vants</v>
      </c>
      <c r="V170" s="37" t="str">
        <f t="shared" si="119"/>
        <v>Transportes</v>
      </c>
      <c r="W170" s="20" t="str">
        <f t="shared" si="127"/>
        <v>K.Tra.170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8"/>
        <v>Transportes</v>
      </c>
      <c r="M171" s="35" t="str">
        <f t="shared" si="139"/>
        <v>Aéreos</v>
      </c>
      <c r="N171" s="35" t="str">
        <f t="shared" si="140"/>
        <v>Vants</v>
      </c>
      <c r="O171" s="36" t="str">
        <f t="shared" si="141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42"/>
        <v>Transportes</v>
      </c>
      <c r="T171" s="38" t="str">
        <f t="shared" si="143"/>
        <v>Aéreos</v>
      </c>
      <c r="U171" s="38" t="str">
        <f t="shared" si="144"/>
        <v>Vants</v>
      </c>
      <c r="V171" s="37" t="str">
        <f t="shared" si="119"/>
        <v>Transportes</v>
      </c>
      <c r="W171" s="20" t="str">
        <f t="shared" si="127"/>
        <v>K.Tra.171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52">_xlfn.CONCAT(SUBSTITUTE(C172,"1.",""))</f>
        <v>Infraestruturas</v>
      </c>
      <c r="M172" s="40" t="str">
        <f t="shared" ref="M172:M181" si="153">_xlfn.CONCAT(SUBSTITUTE(D172,"."," "))</f>
        <v>Urbanas</v>
      </c>
      <c r="N172" s="40" t="str">
        <f t="shared" ref="N172:N181" si="154">_xlfn.CONCAT(SUBSTITUTE(E172,"."," "))</f>
        <v>Paisagísticas</v>
      </c>
      <c r="O172" s="40" t="str">
        <f t="shared" ref="O172:O181" si="155">_xlfn.CONCAT(SUBSTITUTE(F172,"."," "))</f>
        <v>Lagoa</v>
      </c>
      <c r="P172" s="40" t="s">
        <v>5142</v>
      </c>
      <c r="Q172" s="56" t="str">
        <f t="shared" ref="Q172:Q179" si="156">_xlfn.TRANSLATE(P172,"pt","es")</f>
        <v>Elemento de aparcamiento urbano: Lagoa.</v>
      </c>
      <c r="R172" s="37" t="s">
        <v>1</v>
      </c>
      <c r="S172" s="38" t="str">
        <f t="shared" si="135"/>
        <v>Infraestruturas</v>
      </c>
      <c r="T172" s="38" t="str">
        <f t="shared" si="136"/>
        <v>Urbanas</v>
      </c>
      <c r="U172" s="38" t="str">
        <f t="shared" si="137"/>
        <v>Paisagísticas</v>
      </c>
      <c r="V172" s="37" t="str">
        <f t="shared" si="119"/>
        <v>Infraestruturas</v>
      </c>
      <c r="W172" s="20" t="str">
        <f t="shared" si="127"/>
        <v>K.Inf.172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52"/>
        <v>Infraestruturas</v>
      </c>
      <c r="M173" s="40" t="str">
        <f t="shared" si="153"/>
        <v>Urbanas</v>
      </c>
      <c r="N173" s="40" t="str">
        <f t="shared" si="154"/>
        <v>Paisagísticas</v>
      </c>
      <c r="O173" s="40" t="str">
        <f t="shared" si="155"/>
        <v>Árvore</v>
      </c>
      <c r="P173" s="40" t="s">
        <v>5145</v>
      </c>
      <c r="Q173" s="56" t="str">
        <f t="shared" si="156"/>
        <v>Elemento de aparcamiento urbano: Árbol.</v>
      </c>
      <c r="R173" s="37" t="s">
        <v>1</v>
      </c>
      <c r="S173" s="38" t="str">
        <f t="shared" si="135"/>
        <v>Infraestruturas</v>
      </c>
      <c r="T173" s="38" t="str">
        <f t="shared" si="136"/>
        <v>Urbanas</v>
      </c>
      <c r="U173" s="38" t="str">
        <f t="shared" si="137"/>
        <v>Paisagísticas</v>
      </c>
      <c r="V173" s="37" t="str">
        <f t="shared" si="119"/>
        <v>Infraestruturas</v>
      </c>
      <c r="W173" s="20" t="str">
        <f t="shared" si="127"/>
        <v>K.Inf.173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52"/>
        <v>Infraestruturas</v>
      </c>
      <c r="M174" s="40" t="str">
        <f t="shared" si="153"/>
        <v>Urbanas</v>
      </c>
      <c r="N174" s="40" t="str">
        <f t="shared" si="154"/>
        <v>Paisagísticas</v>
      </c>
      <c r="O174" s="40" t="str">
        <f t="shared" si="155"/>
        <v>Gramado</v>
      </c>
      <c r="P174" s="40" t="s">
        <v>5148</v>
      </c>
      <c r="Q174" s="56" t="str">
        <f t="shared" si="156"/>
        <v>Elemento de aparcamiento urbano: Zona cubierta por césped.</v>
      </c>
      <c r="R174" s="37" t="s">
        <v>1</v>
      </c>
      <c r="S174" s="38" t="str">
        <f t="shared" si="135"/>
        <v>Infraestruturas</v>
      </c>
      <c r="T174" s="38" t="str">
        <f t="shared" si="136"/>
        <v>Urbanas</v>
      </c>
      <c r="U174" s="38" t="str">
        <f t="shared" si="137"/>
        <v>Paisagísticas</v>
      </c>
      <c r="V174" s="37" t="str">
        <f t="shared" si="119"/>
        <v>Infraestruturas</v>
      </c>
      <c r="W174" s="20" t="str">
        <f t="shared" si="127"/>
        <v>K.Inf.174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2"/>
        <v>Infraestruturas</v>
      </c>
      <c r="M175" s="40" t="str">
        <f t="shared" si="153"/>
        <v>Urbanas</v>
      </c>
      <c r="N175" s="40" t="str">
        <f t="shared" si="154"/>
        <v>Paisagísticas</v>
      </c>
      <c r="O175" s="40" t="str">
        <f t="shared" si="155"/>
        <v>Monumento</v>
      </c>
      <c r="P175" s="40" t="s">
        <v>5146</v>
      </c>
      <c r="Q175" s="56" t="str">
        <f t="shared" si="156"/>
        <v>Elemento de aparcamiento urbano: Monumento urbano.</v>
      </c>
      <c r="R175" s="37" t="s">
        <v>1</v>
      </c>
      <c r="S175" s="38" t="str">
        <f t="shared" si="135"/>
        <v>Infraestruturas</v>
      </c>
      <c r="T175" s="38" t="str">
        <f t="shared" si="136"/>
        <v>Urbanas</v>
      </c>
      <c r="U175" s="38" t="str">
        <f t="shared" si="137"/>
        <v>Paisagísticas</v>
      </c>
      <c r="V175" s="37" t="str">
        <f t="shared" si="119"/>
        <v>Infraestruturas</v>
      </c>
      <c r="W175" s="20" t="str">
        <f t="shared" si="127"/>
        <v>K.Inf.175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2"/>
        <v>Infraestruturas</v>
      </c>
      <c r="M176" s="40" t="str">
        <f t="shared" si="153"/>
        <v>Urbanas</v>
      </c>
      <c r="N176" s="40" t="str">
        <f t="shared" si="154"/>
        <v>Paisagísticas</v>
      </c>
      <c r="O176" s="40" t="str">
        <f t="shared" si="155"/>
        <v>Ornamento</v>
      </c>
      <c r="P176" s="40" t="s">
        <v>5144</v>
      </c>
      <c r="Q176" s="56" t="str">
        <f t="shared" si="156"/>
        <v>Elemento de aparcamiento urbano: Ornamento urbano.</v>
      </c>
      <c r="R176" s="37" t="s">
        <v>1</v>
      </c>
      <c r="S176" s="38" t="str">
        <f t="shared" si="135"/>
        <v>Infraestruturas</v>
      </c>
      <c r="T176" s="38" t="str">
        <f t="shared" si="136"/>
        <v>Urbanas</v>
      </c>
      <c r="U176" s="38" t="str">
        <f t="shared" si="137"/>
        <v>Paisagísticas</v>
      </c>
      <c r="V176" s="37" t="str">
        <f t="shared" si="119"/>
        <v>Infraestruturas</v>
      </c>
      <c r="W176" s="20" t="str">
        <f t="shared" si="127"/>
        <v>K.Inf.176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2"/>
        <v>Infraestruturas</v>
      </c>
      <c r="M177" s="40" t="str">
        <f t="shared" si="153"/>
        <v>Urbanas</v>
      </c>
      <c r="N177" s="40" t="str">
        <f t="shared" si="154"/>
        <v>Paisagísticas</v>
      </c>
      <c r="O177" s="40" t="str">
        <f t="shared" si="155"/>
        <v>Fonte Ornamental</v>
      </c>
      <c r="P177" s="40" t="s">
        <v>5147</v>
      </c>
      <c r="Q177" s="56" t="str">
        <f t="shared" si="156"/>
        <v>Elemento de aparcamiento urbano: Fuente ornamental.</v>
      </c>
      <c r="R177" s="37" t="s">
        <v>1</v>
      </c>
      <c r="S177" s="38" t="str">
        <f t="shared" si="135"/>
        <v>Infraestruturas</v>
      </c>
      <c r="T177" s="38" t="str">
        <f t="shared" si="136"/>
        <v>Urbanas</v>
      </c>
      <c r="U177" s="38" t="str">
        <f t="shared" si="137"/>
        <v>Paisagísticas</v>
      </c>
      <c r="V177" s="37" t="str">
        <f t="shared" si="119"/>
        <v>Infraestruturas</v>
      </c>
      <c r="W177" s="20" t="str">
        <f t="shared" si="127"/>
        <v>K.Inf.177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2"/>
        <v>Infraestruturas</v>
      </c>
      <c r="M178" s="40" t="str">
        <f t="shared" si="153"/>
        <v>Urbanas</v>
      </c>
      <c r="N178" s="40" t="str">
        <f t="shared" si="154"/>
        <v>Sinalizações</v>
      </c>
      <c r="O178" s="40" t="str">
        <f t="shared" si="155"/>
        <v>Poste Luz Pedestre</v>
      </c>
      <c r="P178" s="40" t="s">
        <v>5149</v>
      </c>
      <c r="Q178" s="56" t="str">
        <f t="shared" si="156"/>
        <v>Poste de luz peatonal de baja altura.</v>
      </c>
      <c r="R178" s="37" t="s">
        <v>1</v>
      </c>
      <c r="S178" s="38" t="str">
        <f t="shared" si="135"/>
        <v>Infraestruturas</v>
      </c>
      <c r="T178" s="38" t="str">
        <f t="shared" si="136"/>
        <v>Urbanas</v>
      </c>
      <c r="U178" s="38" t="str">
        <f t="shared" si="137"/>
        <v>Sinalizações</v>
      </c>
      <c r="V178" s="37" t="str">
        <f t="shared" si="119"/>
        <v>Infraestruturas</v>
      </c>
      <c r="W178" s="20" t="str">
        <f t="shared" si="127"/>
        <v>K.Inf.178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2"/>
        <v>Infraestruturas</v>
      </c>
      <c r="M179" s="40" t="str">
        <f t="shared" si="153"/>
        <v>Urbanas</v>
      </c>
      <c r="N179" s="40" t="str">
        <f t="shared" si="154"/>
        <v>Sinalizações</v>
      </c>
      <c r="O179" s="40" t="str">
        <f t="shared" si="155"/>
        <v>Poste Luz Viário</v>
      </c>
      <c r="P179" s="40" t="s">
        <v>5150</v>
      </c>
      <c r="Q179" s="56" t="str">
        <f t="shared" si="156"/>
        <v>Postes de luz altos para iluminar avenidas.</v>
      </c>
      <c r="R179" s="37" t="s">
        <v>1</v>
      </c>
      <c r="S179" s="38" t="str">
        <f t="shared" si="135"/>
        <v>Infraestruturas</v>
      </c>
      <c r="T179" s="38" t="str">
        <f t="shared" si="136"/>
        <v>Urbanas</v>
      </c>
      <c r="U179" s="38" t="str">
        <f t="shared" si="137"/>
        <v>Sinalizações</v>
      </c>
      <c r="V179" s="37" t="str">
        <f t="shared" si="119"/>
        <v>Infraestruturas</v>
      </c>
      <c r="W179" s="20" t="str">
        <f t="shared" si="127"/>
        <v>K.Inf.179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2"/>
        <v>Infraestruturas</v>
      </c>
      <c r="M180" s="40" t="str">
        <f t="shared" si="153"/>
        <v>Urbanas</v>
      </c>
      <c r="N180" s="40" t="str">
        <f t="shared" si="154"/>
        <v>Sinalizações</v>
      </c>
      <c r="O180" s="40" t="str">
        <f t="shared" si="155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35"/>
        <v>Infraestruturas</v>
      </c>
      <c r="T180" s="38" t="str">
        <f t="shared" si="136"/>
        <v>Urbanas</v>
      </c>
      <c r="U180" s="38" t="str">
        <f t="shared" si="137"/>
        <v>Sinalizações</v>
      </c>
      <c r="V180" s="37" t="str">
        <f t="shared" si="119"/>
        <v>Infraestruturas</v>
      </c>
      <c r="W180" s="20" t="str">
        <f t="shared" si="127"/>
        <v>K.Inf.180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2"/>
        <v>Infraestruturas</v>
      </c>
      <c r="M181" s="40" t="str">
        <f t="shared" si="153"/>
        <v>Urbanas</v>
      </c>
      <c r="N181" s="40" t="str">
        <f t="shared" si="154"/>
        <v>Sinalizações</v>
      </c>
      <c r="O181" s="40" t="str">
        <f t="shared" si="155"/>
        <v>Totem Informativo</v>
      </c>
      <c r="P181" s="40" t="s">
        <v>5143</v>
      </c>
      <c r="Q181" s="56" t="str">
        <f t="shared" ref="Q181" si="157">_xlfn.TRANSLATE(P181,"pt","es")</f>
        <v>Tótem de información urbana.</v>
      </c>
      <c r="R181" s="37" t="s">
        <v>1</v>
      </c>
      <c r="S181" s="38" t="str">
        <f t="shared" si="135"/>
        <v>Infraestruturas</v>
      </c>
      <c r="T181" s="38" t="str">
        <f t="shared" si="136"/>
        <v>Urbanas</v>
      </c>
      <c r="U181" s="38" t="str">
        <f t="shared" si="137"/>
        <v>Sinalizações</v>
      </c>
      <c r="V181" s="37" t="str">
        <f t="shared" si="119"/>
        <v>Infraestruturas</v>
      </c>
      <c r="W181" s="20" t="str">
        <f t="shared" si="127"/>
        <v>K.Inf.181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8">_xlfn.CONCAT(C182)</f>
        <v>Infraestruturas</v>
      </c>
      <c r="M182" s="35" t="str">
        <f t="shared" ref="M182:M183" si="159">CONCATENATE("", D182)</f>
        <v>Rodoviárias</v>
      </c>
      <c r="N182" s="35" t="str">
        <f t="shared" ref="N182:N183" si="160">(SUBSTITUTE(SUBSTITUTE(CONCATENATE("",E182),"."," ")," De "," de "))</f>
        <v>Estações Rodoviárias</v>
      </c>
      <c r="O182" s="36" t="str">
        <f t="shared" ref="O182:O183" si="161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62">SUBSTITUTE(C182, ".", " ")</f>
        <v>Infraestruturas</v>
      </c>
      <c r="T182" s="38" t="str">
        <f t="shared" ref="T182:T183" si="163">SUBSTITUTE(D182, ".", " ")</f>
        <v>Rodoviárias</v>
      </c>
      <c r="U182" s="38" t="str">
        <f t="shared" ref="U182:U183" si="164">SUBSTITUTE(E182, ".", " ")</f>
        <v>Estações Rodoviárias</v>
      </c>
      <c r="V182" s="37" t="str">
        <f t="shared" si="119"/>
        <v>Infraestruturas</v>
      </c>
      <c r="W182" s="20" t="str">
        <f t="shared" si="127"/>
        <v>K.Inf.182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8"/>
        <v>Infraestruturas</v>
      </c>
      <c r="M183" s="35" t="str">
        <f t="shared" si="159"/>
        <v>Rodoviárias</v>
      </c>
      <c r="N183" s="35" t="str">
        <f t="shared" si="160"/>
        <v>Estações Rodoviárias</v>
      </c>
      <c r="O183" s="36" t="str">
        <f t="shared" si="161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62"/>
        <v>Infraestruturas</v>
      </c>
      <c r="T183" s="38" t="str">
        <f t="shared" si="163"/>
        <v>Rodoviárias</v>
      </c>
      <c r="U183" s="38" t="str">
        <f t="shared" si="164"/>
        <v>Estações Rodoviárias</v>
      </c>
      <c r="V183" s="37" t="str">
        <f t="shared" si="119"/>
        <v>Infraestruturas</v>
      </c>
      <c r="W183" s="20" t="str">
        <f t="shared" si="127"/>
        <v>K.Inf.183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65">_xlfn.CONCAT(C184)</f>
        <v>Infraestruturas</v>
      </c>
      <c r="M184" s="35" t="str">
        <f t="shared" ref="M184:M186" si="166">CONCATENATE("", D184)</f>
        <v>Rodoviárias</v>
      </c>
      <c r="N184" s="35" t="str">
        <f t="shared" ref="N184:N186" si="167">(SUBSTITUTE(SUBSTITUTE(CONCATENATE("",E184),"."," ")," De "," de "))</f>
        <v>Estações Rodoviárias</v>
      </c>
      <c r="O184" s="36" t="str">
        <f t="shared" ref="O184:O186" si="168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35"/>
        <v>Infraestruturas</v>
      </c>
      <c r="T184" s="38" t="str">
        <f t="shared" si="136"/>
        <v>Rodoviárias</v>
      </c>
      <c r="U184" s="38" t="str">
        <f t="shared" si="137"/>
        <v>Estações Rodoviárias</v>
      </c>
      <c r="V184" s="37" t="str">
        <f t="shared" si="119"/>
        <v>Infraestruturas</v>
      </c>
      <c r="W184" s="20" t="str">
        <f t="shared" si="127"/>
        <v>K.Inf.184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65"/>
        <v>Infraestruturas</v>
      </c>
      <c r="M185" s="35" t="str">
        <f t="shared" si="166"/>
        <v>Rodoviárias</v>
      </c>
      <c r="N185" s="35" t="str">
        <f t="shared" si="167"/>
        <v>Estações Rodoviárias</v>
      </c>
      <c r="O185" s="36" t="str">
        <f t="shared" si="168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35"/>
        <v>Infraestruturas</v>
      </c>
      <c r="T185" s="38" t="str">
        <f t="shared" si="136"/>
        <v>Rodoviárias</v>
      </c>
      <c r="U185" s="38" t="str">
        <f t="shared" si="137"/>
        <v>Estações Rodoviárias</v>
      </c>
      <c r="V185" s="37" t="str">
        <f t="shared" si="119"/>
        <v>Infraestruturas</v>
      </c>
      <c r="W185" s="20" t="str">
        <f t="shared" si="127"/>
        <v>K.Inf.185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65"/>
        <v>Infraestruturas</v>
      </c>
      <c r="M186" s="35" t="str">
        <f t="shared" si="166"/>
        <v>Rodoviárias</v>
      </c>
      <c r="N186" s="35" t="str">
        <f t="shared" si="167"/>
        <v>Estações Rodoviárias</v>
      </c>
      <c r="O186" s="36" t="str">
        <f t="shared" si="168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35"/>
        <v>Infraestruturas</v>
      </c>
      <c r="T186" s="38" t="str">
        <f t="shared" si="136"/>
        <v>Rodoviárias</v>
      </c>
      <c r="U186" s="38" t="str">
        <f t="shared" si="137"/>
        <v>Estações Rodoviárias</v>
      </c>
      <c r="V186" s="37" t="str">
        <f t="shared" si="119"/>
        <v>Infraestruturas</v>
      </c>
      <c r="W186" s="20" t="str">
        <f t="shared" si="127"/>
        <v>K.Inf.186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9">_xlfn.CONCAT(C187)</f>
        <v>Infraestruturas</v>
      </c>
      <c r="M187" s="35" t="str">
        <f t="shared" ref="M187" si="170">CONCATENATE("", D187)</f>
        <v>Rodoviárias</v>
      </c>
      <c r="N187" s="35" t="str">
        <f t="shared" ref="N187" si="171">(SUBSTITUTE(SUBSTITUTE(CONCATENATE("",E187),"."," ")," De "," de "))</f>
        <v>Vias</v>
      </c>
      <c r="O187" s="36" t="str">
        <f t="shared" ref="O187" si="172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6"/>
        <v>Infraestruturas</v>
      </c>
      <c r="T187" s="38" t="str">
        <f t="shared" si="67"/>
        <v>Rodoviárias</v>
      </c>
      <c r="U187" s="38" t="str">
        <f t="shared" si="67"/>
        <v>Vias</v>
      </c>
      <c r="V187" s="37" t="str">
        <f t="shared" si="119"/>
        <v>Infraestruturas</v>
      </c>
      <c r="W187" s="20" t="str">
        <f t="shared" si="127"/>
        <v>K.Inf.187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73">_xlfn.CONCAT(C188)</f>
        <v>Infraestruturas</v>
      </c>
      <c r="M188" s="35" t="str">
        <f t="shared" ref="M188:M203" si="174">CONCATENATE("", D188)</f>
        <v>Rodoviárias</v>
      </c>
      <c r="N188" s="35" t="str">
        <f t="shared" ref="N188:N203" si="175">(SUBSTITUTE(SUBSTITUTE(CONCATENATE("",E188),"."," ")," De "," de "))</f>
        <v>Vias</v>
      </c>
      <c r="O188" s="36" t="str">
        <f t="shared" ref="O188:O203" si="176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6"/>
        <v>Infraestruturas</v>
      </c>
      <c r="T188" s="38" t="str">
        <f t="shared" si="67"/>
        <v>Rodoviárias</v>
      </c>
      <c r="U188" s="38" t="str">
        <f t="shared" si="67"/>
        <v>Vias</v>
      </c>
      <c r="V188" s="37" t="str">
        <f t="shared" si="119"/>
        <v>Infraestruturas</v>
      </c>
      <c r="W188" s="20" t="str">
        <f t="shared" si="127"/>
        <v>K.Inf.188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73"/>
        <v>Infraestruturas</v>
      </c>
      <c r="M189" s="35" t="str">
        <f t="shared" si="174"/>
        <v>Rodoviárias</v>
      </c>
      <c r="N189" s="35" t="str">
        <f t="shared" si="175"/>
        <v>Vias</v>
      </c>
      <c r="O189" s="36" t="str">
        <f t="shared" si="176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6"/>
        <v>Infraestruturas</v>
      </c>
      <c r="T189" s="38" t="str">
        <f t="shared" si="67"/>
        <v>Rodoviárias</v>
      </c>
      <c r="U189" s="38" t="str">
        <f t="shared" si="67"/>
        <v>Vias</v>
      </c>
      <c r="V189" s="37" t="str">
        <f t="shared" si="119"/>
        <v>Infraestruturas</v>
      </c>
      <c r="W189" s="20" t="str">
        <f t="shared" si="127"/>
        <v>K.Inf.189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77">_xlfn.CONCAT(C190)</f>
        <v>Infraestruturas</v>
      </c>
      <c r="M190" s="35" t="str">
        <f t="shared" ref="M190" si="178">CONCATENATE("", D190)</f>
        <v>Rodoviárias</v>
      </c>
      <c r="N190" s="35" t="str">
        <f t="shared" ref="N190" si="179">(SUBSTITUTE(SUBSTITUTE(CONCATENATE("",E190),"."," ")," De "," de "))</f>
        <v>Vias</v>
      </c>
      <c r="O190" s="36" t="str">
        <f t="shared" ref="O190" si="180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6"/>
        <v>Infraestruturas</v>
      </c>
      <c r="T190" s="38" t="str">
        <f t="shared" si="67"/>
        <v>Rodoviárias</v>
      </c>
      <c r="U190" s="38" t="str">
        <f t="shared" si="67"/>
        <v>Vias</v>
      </c>
      <c r="V190" s="37" t="str">
        <f t="shared" si="119"/>
        <v>Infraestruturas</v>
      </c>
      <c r="W190" s="20" t="str">
        <f t="shared" si="127"/>
        <v>K.Inf.190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81">_xlfn.CONCAT(C191)</f>
        <v>Infraestruturas</v>
      </c>
      <c r="M191" s="35" t="str">
        <f t="shared" ref="M191" si="182">CONCATENATE("", D191)</f>
        <v>Rodoviárias</v>
      </c>
      <c r="N191" s="35" t="str">
        <f t="shared" ref="N191" si="183">(SUBSTITUTE(SUBSTITUTE(CONCATENATE("",E191),"."," ")," De "," de "))</f>
        <v>Vias</v>
      </c>
      <c r="O191" s="36" t="str">
        <f t="shared" ref="O191" si="184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6"/>
        <v>Infraestruturas</v>
      </c>
      <c r="T191" s="38" t="str">
        <f t="shared" si="67"/>
        <v>Rodoviárias</v>
      </c>
      <c r="U191" s="38" t="str">
        <f t="shared" si="67"/>
        <v>Vias</v>
      </c>
      <c r="V191" s="37" t="str">
        <f t="shared" si="119"/>
        <v>Infraestruturas</v>
      </c>
      <c r="W191" s="20" t="str">
        <f t="shared" si="127"/>
        <v>K.Inf.191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73"/>
        <v>Infraestruturas</v>
      </c>
      <c r="M192" s="35" t="str">
        <f t="shared" si="174"/>
        <v>Rodoviárias</v>
      </c>
      <c r="N192" s="35" t="str">
        <f t="shared" si="175"/>
        <v>Vias</v>
      </c>
      <c r="O192" s="36" t="str">
        <f t="shared" si="176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6"/>
        <v>Infraestruturas</v>
      </c>
      <c r="T192" s="38" t="str">
        <f t="shared" si="67"/>
        <v>Rodoviárias</v>
      </c>
      <c r="U192" s="38" t="str">
        <f t="shared" si="67"/>
        <v>Vias</v>
      </c>
      <c r="V192" s="37" t="str">
        <f t="shared" si="119"/>
        <v>Infraestruturas</v>
      </c>
      <c r="W192" s="20" t="str">
        <f t="shared" si="127"/>
        <v>K.Inf.192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73"/>
        <v>Infraestruturas</v>
      </c>
      <c r="M193" s="35" t="str">
        <f t="shared" si="174"/>
        <v>Rodoviárias</v>
      </c>
      <c r="N193" s="35" t="str">
        <f t="shared" si="175"/>
        <v>Vias</v>
      </c>
      <c r="O193" s="36" t="str">
        <f t="shared" si="176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85">SUBSTITUTE(C193, ".", " ")</f>
        <v>Infraestruturas</v>
      </c>
      <c r="T193" s="38" t="str">
        <f t="shared" ref="T193" si="186">SUBSTITUTE(D193, ".", " ")</f>
        <v>Rodoviárias</v>
      </c>
      <c r="U193" s="38" t="str">
        <f t="shared" si="67"/>
        <v>Vias</v>
      </c>
      <c r="V193" s="37" t="str">
        <f t="shared" si="119"/>
        <v>Infraestruturas</v>
      </c>
      <c r="W193" s="20" t="str">
        <f t="shared" si="127"/>
        <v>K.Inf.193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87">_xlfn.CONCAT(C194)</f>
        <v>Infraestruturas</v>
      </c>
      <c r="M194" s="35" t="str">
        <f t="shared" ref="M194" si="188">CONCATENATE("", D194)</f>
        <v>Rodoviárias</v>
      </c>
      <c r="N194" s="35" t="str">
        <f t="shared" ref="N194" si="189">(SUBSTITUTE(SUBSTITUTE(CONCATENATE("",E194),"."," ")," De "," de "))</f>
        <v>Vias</v>
      </c>
      <c r="O194" s="36" t="str">
        <f t="shared" ref="O194" si="190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6"/>
        <v>Infraestruturas</v>
      </c>
      <c r="T194" s="38" t="str">
        <f t="shared" si="67"/>
        <v>Rodoviárias</v>
      </c>
      <c r="U194" s="38" t="str">
        <f t="shared" si="67"/>
        <v>Vias</v>
      </c>
      <c r="V194" s="37" t="str">
        <f t="shared" ref="V194:V257" si="191">SUBSTITUTE(C194, ".", " ")</f>
        <v>Infraestruturas</v>
      </c>
      <c r="W194" s="20" t="str">
        <f t="shared" si="127"/>
        <v>K.Inf.194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92">_xlfn.CONCAT(C195)</f>
        <v>Infraestruturas</v>
      </c>
      <c r="M195" s="35" t="str">
        <f t="shared" ref="M195:M197" si="193">CONCATENATE("", D195)</f>
        <v>Rodoviárias</v>
      </c>
      <c r="N195" s="35" t="str">
        <f t="shared" ref="N195:N197" si="194">(SUBSTITUTE(SUBSTITUTE(CONCATENATE("",E195),"."," ")," De "," de "))</f>
        <v>Faixas</v>
      </c>
      <c r="O195" s="36" t="str">
        <f t="shared" ref="O195:O197" si="195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6"/>
        <v>Infraestruturas</v>
      </c>
      <c r="T195" s="38" t="str">
        <f t="shared" si="67"/>
        <v>Rodoviárias</v>
      </c>
      <c r="U195" s="38" t="str">
        <f t="shared" si="67"/>
        <v>Faixas</v>
      </c>
      <c r="V195" s="37" t="str">
        <f t="shared" si="191"/>
        <v>Infraestruturas</v>
      </c>
      <c r="W195" s="20" t="str">
        <f t="shared" ref="W195:W258" si="196">CONCATENATE("K.",LEFT(C195,3),".",A195)</f>
        <v>K.Inf.195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92"/>
        <v>Infraestruturas</v>
      </c>
      <c r="M196" s="35" t="str">
        <f t="shared" si="193"/>
        <v>Rodoviárias</v>
      </c>
      <c r="N196" s="35" t="str">
        <f t="shared" si="194"/>
        <v>Faixas</v>
      </c>
      <c r="O196" s="36" t="str">
        <f t="shared" si="195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6"/>
        <v>Infraestruturas</v>
      </c>
      <c r="T196" s="38" t="str">
        <f t="shared" si="67"/>
        <v>Rodoviárias</v>
      </c>
      <c r="U196" s="38" t="str">
        <f t="shared" si="67"/>
        <v>Faixas</v>
      </c>
      <c r="V196" s="37" t="str">
        <f t="shared" si="191"/>
        <v>Infraestruturas</v>
      </c>
      <c r="W196" s="20" t="str">
        <f t="shared" si="196"/>
        <v>K.Inf.196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92"/>
        <v>Infraestruturas</v>
      </c>
      <c r="M197" s="35" t="str">
        <f t="shared" si="193"/>
        <v>Rodoviárias</v>
      </c>
      <c r="N197" s="35" t="str">
        <f t="shared" si="194"/>
        <v>Faixas</v>
      </c>
      <c r="O197" s="36" t="str">
        <f t="shared" si="195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6"/>
        <v>Infraestruturas</v>
      </c>
      <c r="T197" s="38" t="str">
        <f t="shared" si="67"/>
        <v>Rodoviárias</v>
      </c>
      <c r="U197" s="38" t="str">
        <f t="shared" si="67"/>
        <v>Faixas</v>
      </c>
      <c r="V197" s="37" t="str">
        <f t="shared" si="191"/>
        <v>Infraestruturas</v>
      </c>
      <c r="W197" s="20" t="str">
        <f t="shared" si="196"/>
        <v>K.Inf.197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73"/>
        <v>Infraestruturas</v>
      </c>
      <c r="M198" s="35" t="str">
        <f t="shared" si="174"/>
        <v>Rodoviárias</v>
      </c>
      <c r="N198" s="35" t="str">
        <f t="shared" si="175"/>
        <v>Faixas</v>
      </c>
      <c r="O198" s="36" t="str">
        <f t="shared" si="176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6"/>
        <v>Infraestruturas</v>
      </c>
      <c r="T198" s="38" t="str">
        <f t="shared" si="67"/>
        <v>Rodoviárias</v>
      </c>
      <c r="U198" s="38" t="str">
        <f t="shared" si="67"/>
        <v>Faixas</v>
      </c>
      <c r="V198" s="37" t="str">
        <f t="shared" si="191"/>
        <v>Infraestruturas</v>
      </c>
      <c r="W198" s="20" t="str">
        <f t="shared" si="196"/>
        <v>K.Inf.198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73"/>
        <v>Infraestruturas</v>
      </c>
      <c r="M199" s="35" t="str">
        <f t="shared" si="174"/>
        <v>Rodoviárias</v>
      </c>
      <c r="N199" s="35" t="str">
        <f t="shared" si="175"/>
        <v>Faixas</v>
      </c>
      <c r="O199" s="36" t="str">
        <f t="shared" si="176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97">SUBSTITUTE(C199, ".", " ")</f>
        <v>Infraestruturas</v>
      </c>
      <c r="T199" s="38" t="str">
        <f t="shared" ref="T199" si="198">SUBSTITUTE(D199, ".", " ")</f>
        <v>Rodoviárias</v>
      </c>
      <c r="U199" s="38" t="str">
        <f t="shared" ref="U199" si="199">SUBSTITUTE(E199, ".", " ")</f>
        <v>Faixas</v>
      </c>
      <c r="V199" s="37" t="str">
        <f t="shared" si="191"/>
        <v>Infraestruturas</v>
      </c>
      <c r="W199" s="20" t="str">
        <f t="shared" si="196"/>
        <v>K.Inf.199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200">_xlfn.CONCAT(C200)</f>
        <v>Infraestruturas</v>
      </c>
      <c r="M200" s="35" t="str">
        <f t="shared" ref="M200:M202" si="201">CONCATENATE("", D200)</f>
        <v>Rodoviárias</v>
      </c>
      <c r="N200" s="35" t="str">
        <f t="shared" ref="N200:N202" si="202">(SUBSTITUTE(SUBSTITUTE(CONCATENATE("",E200),"."," ")," De "," de "))</f>
        <v>Proteções</v>
      </c>
      <c r="O200" s="36" t="str">
        <f t="shared" ref="O200:O202" si="203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6"/>
        <v>Infraestruturas</v>
      </c>
      <c r="T200" s="38" t="str">
        <f t="shared" si="67"/>
        <v>Rodoviárias</v>
      </c>
      <c r="U200" s="38" t="str">
        <f t="shared" si="67"/>
        <v>Proteções</v>
      </c>
      <c r="V200" s="37" t="str">
        <f t="shared" si="191"/>
        <v>Infraestruturas</v>
      </c>
      <c r="W200" s="20" t="str">
        <f t="shared" si="196"/>
        <v>K.Inf.200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200"/>
        <v>Infraestruturas</v>
      </c>
      <c r="M201" s="35" t="str">
        <f t="shared" si="201"/>
        <v>Rodoviárias</v>
      </c>
      <c r="N201" s="35" t="str">
        <f t="shared" si="202"/>
        <v>Proteções</v>
      </c>
      <c r="O201" s="36" t="str">
        <f t="shared" si="203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6"/>
        <v>Infraestruturas</v>
      </c>
      <c r="T201" s="38" t="str">
        <f t="shared" si="67"/>
        <v>Rodoviárias</v>
      </c>
      <c r="U201" s="38" t="str">
        <f t="shared" si="67"/>
        <v>Proteções</v>
      </c>
      <c r="V201" s="37" t="str">
        <f t="shared" si="191"/>
        <v>Infraestruturas</v>
      </c>
      <c r="W201" s="20" t="str">
        <f t="shared" si="196"/>
        <v>K.Inf.201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200"/>
        <v>Infraestruturas</v>
      </c>
      <c r="M202" s="35" t="str">
        <f t="shared" si="201"/>
        <v>Rodoviárias</v>
      </c>
      <c r="N202" s="35" t="str">
        <f t="shared" si="202"/>
        <v>Proteções</v>
      </c>
      <c r="O202" s="36" t="str">
        <f t="shared" si="203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6"/>
        <v>Infraestruturas</v>
      </c>
      <c r="T202" s="38" t="str">
        <f t="shared" si="67"/>
        <v>Rodoviárias</v>
      </c>
      <c r="U202" s="38" t="str">
        <f t="shared" si="67"/>
        <v>Proteções</v>
      </c>
      <c r="V202" s="37" t="str">
        <f t="shared" si="191"/>
        <v>Infraestruturas</v>
      </c>
      <c r="W202" s="20" t="str">
        <f t="shared" si="196"/>
        <v>K.Inf.202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73"/>
        <v>Infraestruturas</v>
      </c>
      <c r="M203" s="35" t="str">
        <f t="shared" si="174"/>
        <v>Rodoviárias</v>
      </c>
      <c r="N203" s="35" t="str">
        <f t="shared" si="175"/>
        <v>Proteções</v>
      </c>
      <c r="O203" s="36" t="str">
        <f t="shared" si="176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6"/>
        <v>Infraestruturas</v>
      </c>
      <c r="T203" s="38" t="str">
        <f t="shared" si="67"/>
        <v>Rodoviárias</v>
      </c>
      <c r="U203" s="38" t="str">
        <f t="shared" si="67"/>
        <v>Proteções</v>
      </c>
      <c r="V203" s="37" t="str">
        <f t="shared" si="191"/>
        <v>Infraestruturas</v>
      </c>
      <c r="W203" s="20" t="str">
        <f t="shared" si="196"/>
        <v>K.Inf.203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204">_xlfn.CONCAT(C204)</f>
        <v>Infraestruturas</v>
      </c>
      <c r="M204" s="35" t="str">
        <f t="shared" ref="M204:M209" si="205">CONCATENATE("", D204)</f>
        <v>Rodoviárias</v>
      </c>
      <c r="N204" s="35" t="str">
        <f t="shared" ref="N204:N230" si="206">(SUBSTITUTE(SUBSTITUTE(CONCATENATE("",E204),"."," ")," De "," de "))</f>
        <v>Obras de Arte Especial</v>
      </c>
      <c r="O204" s="36" t="str">
        <f t="shared" ref="O204:O230" si="207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6"/>
        <v>Infraestruturas</v>
      </c>
      <c r="T204" s="38" t="str">
        <f t="shared" si="67"/>
        <v>Rodoviárias</v>
      </c>
      <c r="U204" s="38" t="str">
        <f t="shared" si="67"/>
        <v>Obras de Arte Especial</v>
      </c>
      <c r="V204" s="37" t="str">
        <f t="shared" si="191"/>
        <v>Infraestruturas</v>
      </c>
      <c r="W204" s="20" t="str">
        <f t="shared" si="196"/>
        <v>K.Inf.204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204"/>
        <v>Infraestruturas</v>
      </c>
      <c r="M205" s="35" t="str">
        <f t="shared" si="205"/>
        <v>Rodoviárias</v>
      </c>
      <c r="N205" s="35" t="str">
        <f t="shared" si="206"/>
        <v>Obras de Arte Especial</v>
      </c>
      <c r="O205" s="36" t="str">
        <f t="shared" si="207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6"/>
        <v>Infraestruturas</v>
      </c>
      <c r="T205" s="38" t="str">
        <f t="shared" si="67"/>
        <v>Rodoviárias</v>
      </c>
      <c r="U205" s="38" t="str">
        <f t="shared" si="67"/>
        <v>Obras de Arte Especial</v>
      </c>
      <c r="V205" s="37" t="str">
        <f t="shared" si="191"/>
        <v>Infraestruturas</v>
      </c>
      <c r="W205" s="20" t="str">
        <f t="shared" si="196"/>
        <v>K.Inf.205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204"/>
        <v>Infraestruturas</v>
      </c>
      <c r="M206" s="35" t="str">
        <f t="shared" si="205"/>
        <v>Rodoviárias</v>
      </c>
      <c r="N206" s="35" t="str">
        <f t="shared" si="206"/>
        <v>Obras de Arte Especial</v>
      </c>
      <c r="O206" s="36" t="str">
        <f t="shared" si="207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6"/>
        <v>Infraestruturas</v>
      </c>
      <c r="T206" s="38" t="str">
        <f t="shared" si="67"/>
        <v>Rodoviárias</v>
      </c>
      <c r="U206" s="38" t="str">
        <f t="shared" si="67"/>
        <v>Obras de Arte Especial</v>
      </c>
      <c r="V206" s="37" t="str">
        <f t="shared" si="191"/>
        <v>Infraestruturas</v>
      </c>
      <c r="W206" s="20" t="str">
        <f t="shared" si="196"/>
        <v>K.Inf.206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4"/>
        <v>Infraestruturas</v>
      </c>
      <c r="M207" s="35" t="str">
        <f t="shared" si="205"/>
        <v>Rodoviárias</v>
      </c>
      <c r="N207" s="35" t="str">
        <f t="shared" si="206"/>
        <v>Obras de Arte Especial</v>
      </c>
      <c r="O207" s="36" t="str">
        <f t="shared" si="207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6"/>
        <v>Infraestruturas</v>
      </c>
      <c r="T207" s="38" t="str">
        <f t="shared" si="67"/>
        <v>Rodoviárias</v>
      </c>
      <c r="U207" s="38" t="str">
        <f t="shared" si="67"/>
        <v>Obras de Arte Especial</v>
      </c>
      <c r="V207" s="37" t="str">
        <f t="shared" si="191"/>
        <v>Infraestruturas</v>
      </c>
      <c r="W207" s="20" t="str">
        <f t="shared" si="196"/>
        <v>K.Inf.207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8">_xlfn.CONCAT(C208)</f>
        <v>Infraestruturas</v>
      </c>
      <c r="M208" s="35" t="str">
        <f t="shared" ref="M208" si="209">CONCATENATE("", D208)</f>
        <v>Rodoviárias</v>
      </c>
      <c r="N208" s="35" t="str">
        <f t="shared" ref="N208" si="210">(SUBSTITUTE(SUBSTITUTE(CONCATENATE("",E208),"."," ")," De "," de "))</f>
        <v>Obras de Arte Especial</v>
      </c>
      <c r="O208" s="36" t="str">
        <f t="shared" ref="O208" si="211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6"/>
        <v>Infraestruturas</v>
      </c>
      <c r="T208" s="38" t="str">
        <f t="shared" si="67"/>
        <v>Rodoviárias</v>
      </c>
      <c r="U208" s="38" t="str">
        <f t="shared" si="67"/>
        <v>Obras de Arte Especial</v>
      </c>
      <c r="V208" s="37" t="str">
        <f t="shared" si="191"/>
        <v>Infraestruturas</v>
      </c>
      <c r="W208" s="20" t="str">
        <f t="shared" si="196"/>
        <v>K.Inf.208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4"/>
        <v>Infraestruturas</v>
      </c>
      <c r="M209" s="35" t="str">
        <f t="shared" si="205"/>
        <v>Rodoviárias</v>
      </c>
      <c r="N209" s="35" t="str">
        <f t="shared" si="206"/>
        <v>Obras de Arte Especial</v>
      </c>
      <c r="O209" s="36" t="str">
        <f t="shared" si="207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6"/>
        <v>Infraestruturas</v>
      </c>
      <c r="T209" s="38" t="str">
        <f t="shared" si="67"/>
        <v>Rodoviárias</v>
      </c>
      <c r="U209" s="38" t="str">
        <f t="shared" si="67"/>
        <v>Obras de Arte Especial</v>
      </c>
      <c r="V209" s="37" t="str">
        <f t="shared" si="191"/>
        <v>Infraestruturas</v>
      </c>
      <c r="W209" s="20" t="str">
        <f t="shared" si="196"/>
        <v>K.Inf.209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12">CONCATENATE("", C210)</f>
        <v>Infraestruturas</v>
      </c>
      <c r="M210" s="35" t="str">
        <f t="shared" si="212"/>
        <v>Rodoviárias</v>
      </c>
      <c r="N210" s="35" t="str">
        <f t="shared" si="206"/>
        <v>OAE Partes</v>
      </c>
      <c r="O210" s="36" t="str">
        <f t="shared" si="207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6"/>
        <v>Infraestruturas</v>
      </c>
      <c r="T210" s="38" t="str">
        <f t="shared" si="67"/>
        <v>Rodoviárias</v>
      </c>
      <c r="U210" s="38" t="str">
        <f t="shared" si="67"/>
        <v>OAE Partes</v>
      </c>
      <c r="V210" s="37" t="str">
        <f t="shared" si="191"/>
        <v>Infraestruturas</v>
      </c>
      <c r="W210" s="20" t="str">
        <f t="shared" si="196"/>
        <v>K.Inf.210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13">CONCATENATE("", C211)</f>
        <v>Infraestruturas</v>
      </c>
      <c r="M211" s="35" t="str">
        <f t="shared" ref="M211" si="214">CONCATENATE("", D211)</f>
        <v>Rodoviárias</v>
      </c>
      <c r="N211" s="35" t="str">
        <f t="shared" ref="N211" si="215">(SUBSTITUTE(SUBSTITUTE(CONCATENATE("",E211),"."," ")," De "," de "))</f>
        <v>OAE Partes</v>
      </c>
      <c r="O211" s="36" t="str">
        <f t="shared" ref="O211" si="216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6"/>
        <v>Infraestruturas</v>
      </c>
      <c r="T211" s="38" t="str">
        <f t="shared" si="67"/>
        <v>Rodoviárias</v>
      </c>
      <c r="U211" s="38" t="str">
        <f t="shared" si="67"/>
        <v>OAE Partes</v>
      </c>
      <c r="V211" s="37" t="str">
        <f t="shared" si="191"/>
        <v>Infraestruturas</v>
      </c>
      <c r="W211" s="20" t="str">
        <f t="shared" si="196"/>
        <v>K.Inf.211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12"/>
        <v>Infraestruturas</v>
      </c>
      <c r="M212" s="35" t="str">
        <f t="shared" si="212"/>
        <v>Rodoviárias</v>
      </c>
      <c r="N212" s="35" t="str">
        <f t="shared" si="206"/>
        <v>OAE Partes</v>
      </c>
      <c r="O212" s="36" t="str">
        <f t="shared" si="207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6"/>
        <v>Infraestruturas</v>
      </c>
      <c r="T212" s="38" t="str">
        <f t="shared" si="67"/>
        <v>Rodoviárias</v>
      </c>
      <c r="U212" s="38" t="str">
        <f t="shared" si="67"/>
        <v>OAE Partes</v>
      </c>
      <c r="V212" s="37" t="str">
        <f t="shared" si="191"/>
        <v>Infraestruturas</v>
      </c>
      <c r="W212" s="20" t="str">
        <f t="shared" si="196"/>
        <v>K.Inf.212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12"/>
        <v>Infraestruturas</v>
      </c>
      <c r="M213" s="35" t="str">
        <f t="shared" si="212"/>
        <v>Rodoviárias</v>
      </c>
      <c r="N213" s="35" t="str">
        <f t="shared" si="206"/>
        <v>OAE Partes</v>
      </c>
      <c r="O213" s="36" t="str">
        <f t="shared" si="207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6"/>
        <v>Infraestruturas</v>
      </c>
      <c r="T213" s="38" t="str">
        <f t="shared" si="67"/>
        <v>Rodoviárias</v>
      </c>
      <c r="U213" s="38" t="str">
        <f t="shared" si="67"/>
        <v>OAE Partes</v>
      </c>
      <c r="V213" s="37" t="str">
        <f t="shared" si="191"/>
        <v>Infraestruturas</v>
      </c>
      <c r="W213" s="20" t="str">
        <f t="shared" si="196"/>
        <v>K.Inf.213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17">CONCATENATE("", C214)</f>
        <v>Infraestruturas</v>
      </c>
      <c r="M214" s="35" t="str">
        <f t="shared" ref="M214:M216" si="218">CONCATENATE("", D214)</f>
        <v>Rodoviárias</v>
      </c>
      <c r="N214" s="35" t="str">
        <f t="shared" ref="N214:N216" si="219">(SUBSTITUTE(SUBSTITUTE(CONCATENATE("",E214),"."," ")," De "," de "))</f>
        <v>OAE Partes</v>
      </c>
      <c r="O214" s="36" t="str">
        <f t="shared" ref="O214:O216" si="220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6"/>
        <v>Infraestruturas</v>
      </c>
      <c r="T214" s="38" t="str">
        <f t="shared" si="67"/>
        <v>Rodoviárias</v>
      </c>
      <c r="U214" s="38" t="str">
        <f t="shared" si="67"/>
        <v>OAE Partes</v>
      </c>
      <c r="V214" s="37" t="str">
        <f t="shared" si="191"/>
        <v>Infraestruturas</v>
      </c>
      <c r="W214" s="20" t="str">
        <f t="shared" si="196"/>
        <v>K.Inf.214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21">CONCATENATE("", C215)</f>
        <v>Infraestruturas</v>
      </c>
      <c r="M215" s="35" t="str">
        <f t="shared" ref="M215" si="222">CONCATENATE("", D215)</f>
        <v>Rodoviárias</v>
      </c>
      <c r="N215" s="35" t="str">
        <f t="shared" ref="N215" si="223">(SUBSTITUTE(SUBSTITUTE(CONCATENATE("",E215),"."," ")," De "," de "))</f>
        <v>OAE Partes</v>
      </c>
      <c r="O215" s="36" t="str">
        <f t="shared" ref="O215" si="224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6"/>
        <v>Infraestruturas</v>
      </c>
      <c r="T215" s="38" t="str">
        <f t="shared" si="67"/>
        <v>Rodoviárias</v>
      </c>
      <c r="U215" s="38" t="str">
        <f t="shared" si="67"/>
        <v>OAE Partes</v>
      </c>
      <c r="V215" s="37" t="str">
        <f t="shared" si="191"/>
        <v>Infraestruturas</v>
      </c>
      <c r="W215" s="20" t="str">
        <f t="shared" si="196"/>
        <v>K.Inf.215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17"/>
        <v>Infraestruturas</v>
      </c>
      <c r="M216" s="35" t="str">
        <f t="shared" si="218"/>
        <v>Rodoviárias</v>
      </c>
      <c r="N216" s="35" t="str">
        <f t="shared" si="219"/>
        <v>OAE Partes</v>
      </c>
      <c r="O216" s="36" t="str">
        <f t="shared" si="220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6"/>
        <v>Infraestruturas</v>
      </c>
      <c r="T216" s="38" t="str">
        <f t="shared" si="67"/>
        <v>Rodoviárias</v>
      </c>
      <c r="U216" s="38" t="str">
        <f t="shared" si="67"/>
        <v>OAE Partes</v>
      </c>
      <c r="V216" s="37" t="str">
        <f t="shared" si="191"/>
        <v>Infraestruturas</v>
      </c>
      <c r="W216" s="20" t="str">
        <f t="shared" si="196"/>
        <v>K.Inf.216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12"/>
        <v>Infraestruturas</v>
      </c>
      <c r="M217" s="35" t="str">
        <f t="shared" si="212"/>
        <v>Rodoviárias</v>
      </c>
      <c r="N217" s="35" t="str">
        <f t="shared" si="206"/>
        <v>OAE Partes</v>
      </c>
      <c r="O217" s="36" t="str">
        <f t="shared" si="207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6"/>
        <v>Infraestruturas</v>
      </c>
      <c r="T217" s="38" t="str">
        <f t="shared" si="67"/>
        <v>Rodoviárias</v>
      </c>
      <c r="U217" s="38" t="str">
        <f t="shared" si="67"/>
        <v>OAE Partes</v>
      </c>
      <c r="V217" s="37" t="str">
        <f t="shared" si="191"/>
        <v>Infraestruturas</v>
      </c>
      <c r="W217" s="20" t="str">
        <f t="shared" si="196"/>
        <v>K.Inf.217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25">CONCATENATE("", C218)</f>
        <v>Infraestruturas</v>
      </c>
      <c r="M218" s="35" t="str">
        <f t="shared" ref="M218" si="226">CONCATENATE("", D218)</f>
        <v>Rodoviárias</v>
      </c>
      <c r="N218" s="35" t="str">
        <f t="shared" ref="N218" si="227">(SUBSTITUTE(SUBSTITUTE(CONCATENATE("",E218),"."," ")," De "," de "))</f>
        <v>OAE Partes</v>
      </c>
      <c r="O218" s="36" t="str">
        <f t="shared" ref="O218" si="228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6"/>
        <v>Infraestruturas</v>
      </c>
      <c r="T218" s="38" t="str">
        <f t="shared" si="67"/>
        <v>Rodoviárias</v>
      </c>
      <c r="U218" s="38" t="str">
        <f t="shared" si="67"/>
        <v>OAE Partes</v>
      </c>
      <c r="V218" s="37" t="str">
        <f t="shared" si="191"/>
        <v>Infraestruturas</v>
      </c>
      <c r="W218" s="20" t="str">
        <f t="shared" si="196"/>
        <v>K.Inf.218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9">CONCATENATE("", C219)</f>
        <v>Infraestruturas</v>
      </c>
      <c r="M219" s="35" t="str">
        <f t="shared" ref="M219:M222" si="230">CONCATENATE("", D219)</f>
        <v>Rodoviárias</v>
      </c>
      <c r="N219" s="35" t="str">
        <f t="shared" ref="N219:N222" si="231">(SUBSTITUTE(SUBSTITUTE(CONCATENATE("",E219),"."," ")," De "," de "))</f>
        <v>OAE Partes</v>
      </c>
      <c r="O219" s="36" t="str">
        <f t="shared" ref="O219:O222" si="232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6"/>
        <v>Infraestruturas</v>
      </c>
      <c r="T219" s="38" t="str">
        <f t="shared" si="67"/>
        <v>Rodoviárias</v>
      </c>
      <c r="U219" s="38" t="str">
        <f t="shared" si="67"/>
        <v>OAE Partes</v>
      </c>
      <c r="V219" s="37" t="str">
        <f t="shared" si="191"/>
        <v>Infraestruturas</v>
      </c>
      <c r="W219" s="20" t="str">
        <f t="shared" si="196"/>
        <v>K.Inf.219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33">CONCATENATE("", C220)</f>
        <v>Infraestruturas</v>
      </c>
      <c r="M220" s="35" t="str">
        <f t="shared" ref="M220" si="234">CONCATENATE("", D220)</f>
        <v>Rodoviárias</v>
      </c>
      <c r="N220" s="35" t="str">
        <f t="shared" ref="N220" si="235">(SUBSTITUTE(SUBSTITUTE(CONCATENATE("",E220),"."," ")," De "," de "))</f>
        <v>OAE Partes</v>
      </c>
      <c r="O220" s="36" t="str">
        <f t="shared" ref="O220" si="236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6"/>
        <v>Infraestruturas</v>
      </c>
      <c r="T220" s="38" t="str">
        <f t="shared" si="67"/>
        <v>Rodoviárias</v>
      </c>
      <c r="U220" s="38" t="str">
        <f t="shared" si="67"/>
        <v>OAE Partes</v>
      </c>
      <c r="V220" s="37" t="str">
        <f t="shared" si="191"/>
        <v>Infraestruturas</v>
      </c>
      <c r="W220" s="20" t="str">
        <f t="shared" si="196"/>
        <v>K.Inf.220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9"/>
        <v>Infraestruturas</v>
      </c>
      <c r="M221" s="35" t="str">
        <f t="shared" si="230"/>
        <v>Rodoviárias</v>
      </c>
      <c r="N221" s="35" t="str">
        <f t="shared" si="231"/>
        <v>OAE Partes</v>
      </c>
      <c r="O221" s="36" t="str">
        <f t="shared" si="232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6"/>
        <v>Infraestruturas</v>
      </c>
      <c r="T221" s="38" t="str">
        <f t="shared" si="67"/>
        <v>Rodoviárias</v>
      </c>
      <c r="U221" s="38" t="str">
        <f t="shared" si="67"/>
        <v>OAE Partes</v>
      </c>
      <c r="V221" s="37" t="str">
        <f t="shared" si="191"/>
        <v>Infraestruturas</v>
      </c>
      <c r="W221" s="20" t="str">
        <f t="shared" si="196"/>
        <v>K.Inf.221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9"/>
        <v>Infraestruturas</v>
      </c>
      <c r="M222" s="35" t="str">
        <f t="shared" si="230"/>
        <v>Rodoviárias</v>
      </c>
      <c r="N222" s="35" t="str">
        <f t="shared" si="231"/>
        <v>OAE Partes</v>
      </c>
      <c r="O222" s="36" t="str">
        <f t="shared" si="232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37">SUBSTITUTE(C222, ".", " ")</f>
        <v>Infraestruturas</v>
      </c>
      <c r="T222" s="38" t="str">
        <f t="shared" ref="T222:U282" si="238">SUBSTITUTE(D222, ".", " ")</f>
        <v>Rodoviárias</v>
      </c>
      <c r="U222" s="38" t="str">
        <f t="shared" si="238"/>
        <v>OAE Partes</v>
      </c>
      <c r="V222" s="37" t="str">
        <f t="shared" si="191"/>
        <v>Infraestruturas</v>
      </c>
      <c r="W222" s="20" t="str">
        <f t="shared" si="196"/>
        <v>K.Inf.222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12"/>
        <v>Infraestruturas</v>
      </c>
      <c r="M223" s="35" t="str">
        <f t="shared" si="212"/>
        <v>Rodoviárias</v>
      </c>
      <c r="N223" s="35" t="str">
        <f t="shared" si="206"/>
        <v>OAE Partes</v>
      </c>
      <c r="O223" s="36" t="str">
        <f t="shared" si="207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37"/>
        <v>Infraestruturas</v>
      </c>
      <c r="T223" s="38" t="str">
        <f t="shared" si="238"/>
        <v>Rodoviárias</v>
      </c>
      <c r="U223" s="38" t="str">
        <f t="shared" si="238"/>
        <v>OAE Partes</v>
      </c>
      <c r="V223" s="37" t="str">
        <f t="shared" si="191"/>
        <v>Infraestruturas</v>
      </c>
      <c r="W223" s="20" t="str">
        <f t="shared" si="196"/>
        <v>K.Inf.223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12"/>
        <v>Infraestruturas</v>
      </c>
      <c r="M224" s="35" t="str">
        <f t="shared" si="212"/>
        <v>Rodoviárias</v>
      </c>
      <c r="N224" s="35" t="str">
        <f t="shared" si="206"/>
        <v>OAE Partes</v>
      </c>
      <c r="O224" s="36" t="str">
        <f t="shared" si="207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37"/>
        <v>Infraestruturas</v>
      </c>
      <c r="T224" s="38" t="str">
        <f t="shared" si="238"/>
        <v>Rodoviárias</v>
      </c>
      <c r="U224" s="38" t="str">
        <f t="shared" si="238"/>
        <v>OAE Partes</v>
      </c>
      <c r="V224" s="37" t="str">
        <f t="shared" si="191"/>
        <v>Infraestruturas</v>
      </c>
      <c r="W224" s="20" t="str">
        <f t="shared" si="196"/>
        <v>K.Inf.224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2"/>
        <v>Infraestruturas</v>
      </c>
      <c r="M225" s="35" t="str">
        <f t="shared" si="212"/>
        <v>Rodoviárias</v>
      </c>
      <c r="N225" s="35" t="str">
        <f t="shared" si="206"/>
        <v>OAE Partes</v>
      </c>
      <c r="O225" s="36" t="str">
        <f t="shared" si="207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37"/>
        <v>Infraestruturas</v>
      </c>
      <c r="T225" s="38" t="str">
        <f t="shared" si="238"/>
        <v>Rodoviárias</v>
      </c>
      <c r="U225" s="38" t="str">
        <f t="shared" si="238"/>
        <v>OAE Partes</v>
      </c>
      <c r="V225" s="37" t="str">
        <f t="shared" si="191"/>
        <v>Infraestruturas</v>
      </c>
      <c r="W225" s="20" t="str">
        <f t="shared" si="196"/>
        <v>K.Inf.225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2"/>
        <v>Infraestruturas</v>
      </c>
      <c r="M226" s="35" t="str">
        <f t="shared" si="212"/>
        <v>Rodoviárias</v>
      </c>
      <c r="N226" s="35" t="str">
        <f t="shared" si="206"/>
        <v>OAE Partes</v>
      </c>
      <c r="O226" s="36" t="str">
        <f t="shared" si="207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37"/>
        <v>Infraestruturas</v>
      </c>
      <c r="T226" s="38" t="str">
        <f t="shared" si="238"/>
        <v>Rodoviárias</v>
      </c>
      <c r="U226" s="38" t="str">
        <f t="shared" si="238"/>
        <v>OAE Partes</v>
      </c>
      <c r="V226" s="37" t="str">
        <f t="shared" si="191"/>
        <v>Infraestruturas</v>
      </c>
      <c r="W226" s="20" t="str">
        <f t="shared" si="196"/>
        <v>K.Inf.226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2"/>
        <v>Infraestruturas</v>
      </c>
      <c r="M227" s="35" t="str">
        <f t="shared" si="212"/>
        <v>Rodoviárias</v>
      </c>
      <c r="N227" s="35" t="str">
        <f t="shared" si="206"/>
        <v>OAE Partes</v>
      </c>
      <c r="O227" s="36" t="str">
        <f t="shared" si="207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37"/>
        <v>Infraestruturas</v>
      </c>
      <c r="T227" s="38" t="str">
        <f t="shared" si="238"/>
        <v>Rodoviárias</v>
      </c>
      <c r="U227" s="38" t="str">
        <f t="shared" si="238"/>
        <v>OAE Partes</v>
      </c>
      <c r="V227" s="37" t="str">
        <f t="shared" si="191"/>
        <v>Infraestruturas</v>
      </c>
      <c r="W227" s="20" t="str">
        <f t="shared" si="196"/>
        <v>K.Inf.227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2"/>
        <v>Infraestruturas</v>
      </c>
      <c r="M228" s="35" t="str">
        <f t="shared" si="212"/>
        <v>Rodoviárias</v>
      </c>
      <c r="N228" s="35" t="str">
        <f t="shared" si="206"/>
        <v>OAE Partes</v>
      </c>
      <c r="O228" s="36" t="str">
        <f t="shared" si="207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37"/>
        <v>Infraestruturas</v>
      </c>
      <c r="T228" s="38" t="str">
        <f t="shared" si="238"/>
        <v>Rodoviárias</v>
      </c>
      <c r="U228" s="38" t="str">
        <f t="shared" si="238"/>
        <v>OAE Partes</v>
      </c>
      <c r="V228" s="37" t="str">
        <f t="shared" si="191"/>
        <v>Infraestruturas</v>
      </c>
      <c r="W228" s="20" t="str">
        <f t="shared" si="196"/>
        <v>K.Inf.228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9">CONCATENATE("", C229)</f>
        <v>Infraestruturas</v>
      </c>
      <c r="M229" s="35" t="str">
        <f t="shared" ref="M229" si="240">CONCATENATE("", D229)</f>
        <v>Rodoviárias</v>
      </c>
      <c r="N229" s="35" t="str">
        <f t="shared" ref="N229" si="241">(SUBSTITUTE(SUBSTITUTE(CONCATENATE("",E229),"."," ")," De "," de "))</f>
        <v>OAE Partes</v>
      </c>
      <c r="O229" s="36" t="str">
        <f t="shared" ref="O229" si="242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37"/>
        <v>Infraestruturas</v>
      </c>
      <c r="T229" s="38" t="str">
        <f t="shared" si="238"/>
        <v>Rodoviárias</v>
      </c>
      <c r="U229" s="38" t="str">
        <f t="shared" si="238"/>
        <v>OAE Partes</v>
      </c>
      <c r="V229" s="37" t="str">
        <f t="shared" si="191"/>
        <v>Infraestruturas</v>
      </c>
      <c r="W229" s="20" t="str">
        <f t="shared" si="196"/>
        <v>K.Inf.229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2"/>
        <v>Infraestruturas</v>
      </c>
      <c r="M230" s="35" t="str">
        <f t="shared" si="212"/>
        <v>Rodoviárias</v>
      </c>
      <c r="N230" s="35" t="str">
        <f t="shared" si="206"/>
        <v>OAE Partes</v>
      </c>
      <c r="O230" s="36" t="str">
        <f t="shared" si="207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37"/>
        <v>Infraestruturas</v>
      </c>
      <c r="T230" s="38" t="str">
        <f t="shared" si="238"/>
        <v>Rodoviárias</v>
      </c>
      <c r="U230" s="38" t="str">
        <f t="shared" si="238"/>
        <v>OAE Partes</v>
      </c>
      <c r="V230" s="37" t="str">
        <f t="shared" si="191"/>
        <v>Infraestruturas</v>
      </c>
      <c r="W230" s="20" t="str">
        <f t="shared" si="196"/>
        <v>K.Inf.230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43">CONCATENATE("", C231)</f>
        <v>Infraestruturas</v>
      </c>
      <c r="M231" s="35" t="str">
        <f t="shared" ref="M231" si="244">CONCATENATE("", D231)</f>
        <v>Rodoviárias</v>
      </c>
      <c r="N231" s="35" t="str">
        <f t="shared" ref="N231" si="245">(SUBSTITUTE(SUBSTITUTE(CONCATENATE("",E231),"."," ")," De "," de "))</f>
        <v>OAE Partes</v>
      </c>
      <c r="O231" s="36" t="str">
        <f t="shared" ref="O231" si="246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37"/>
        <v>Infraestruturas</v>
      </c>
      <c r="T231" s="38" t="str">
        <f t="shared" si="238"/>
        <v>Rodoviárias</v>
      </c>
      <c r="U231" s="38" t="str">
        <f t="shared" si="238"/>
        <v>OAE Partes</v>
      </c>
      <c r="V231" s="37" t="str">
        <f t="shared" si="191"/>
        <v>Infraestruturas</v>
      </c>
      <c r="W231" s="20" t="str">
        <f t="shared" si="196"/>
        <v>K.Inf.231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47">CONCATENATE("", C232)</f>
        <v>Infraestruturas</v>
      </c>
      <c r="M232" s="35" t="str">
        <f t="shared" ref="M232:M236" si="248">CONCATENATE("", D232)</f>
        <v>Rodoviárias</v>
      </c>
      <c r="N232" s="35" t="str">
        <f t="shared" ref="N232" si="249">(SUBSTITUTE(SUBSTITUTE(CONCATENATE("",E232),"."," ")," De "," de "))</f>
        <v>OAE Partes</v>
      </c>
      <c r="O232" s="36" t="str">
        <f t="shared" ref="O232:O264" si="250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37"/>
        <v>Infraestruturas</v>
      </c>
      <c r="T232" s="38" t="str">
        <f t="shared" si="238"/>
        <v>Rodoviárias</v>
      </c>
      <c r="U232" s="38" t="str">
        <f t="shared" si="238"/>
        <v>OAE Partes</v>
      </c>
      <c r="V232" s="37" t="str">
        <f t="shared" si="191"/>
        <v>Infraestruturas</v>
      </c>
      <c r="W232" s="20" t="str">
        <f t="shared" si="196"/>
        <v>K.Inf.232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47"/>
        <v>Infraestruturas</v>
      </c>
      <c r="M233" s="35" t="str">
        <f t="shared" si="248"/>
        <v>Ferroviárias</v>
      </c>
      <c r="N233" s="35" t="str">
        <f t="shared" ref="N233:N249" si="251">(SUBSTITUTE(SUBSTITUTE(CONCATENATE("",E233),"."," ")," De "," de "))</f>
        <v>Ferrovias</v>
      </c>
      <c r="O233" s="36" t="str">
        <f t="shared" si="250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37"/>
        <v>Infraestruturas</v>
      </c>
      <c r="T233" s="38" t="str">
        <f t="shared" si="238"/>
        <v>Ferroviárias</v>
      </c>
      <c r="U233" s="38" t="str">
        <f t="shared" si="238"/>
        <v>Ferrovias</v>
      </c>
      <c r="V233" s="37" t="str">
        <f t="shared" si="191"/>
        <v>Infraestruturas</v>
      </c>
      <c r="W233" s="20" t="str">
        <f t="shared" si="196"/>
        <v>K.Inf.233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47"/>
        <v>Infraestruturas</v>
      </c>
      <c r="M234" s="35" t="str">
        <f t="shared" si="248"/>
        <v>Ferroviárias</v>
      </c>
      <c r="N234" s="35" t="str">
        <f t="shared" si="251"/>
        <v>Ferrovias</v>
      </c>
      <c r="O234" s="36" t="str">
        <f t="shared" si="250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37"/>
        <v>Infraestruturas</v>
      </c>
      <c r="T234" s="38" t="str">
        <f t="shared" si="238"/>
        <v>Ferroviárias</v>
      </c>
      <c r="U234" s="38" t="str">
        <f t="shared" si="238"/>
        <v>Ferrovias</v>
      </c>
      <c r="V234" s="37" t="str">
        <f t="shared" si="191"/>
        <v>Infraestruturas</v>
      </c>
      <c r="W234" s="20" t="str">
        <f t="shared" si="196"/>
        <v>K.Inf.234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47"/>
        <v>Infraestruturas</v>
      </c>
      <c r="M235" s="35" t="str">
        <f t="shared" si="248"/>
        <v>Ferroviárias</v>
      </c>
      <c r="N235" s="35" t="str">
        <f t="shared" si="251"/>
        <v>Ferrovias</v>
      </c>
      <c r="O235" s="36" t="str">
        <f t="shared" si="250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37"/>
        <v>Infraestruturas</v>
      </c>
      <c r="T235" s="38" t="str">
        <f t="shared" si="238"/>
        <v>Ferroviárias</v>
      </c>
      <c r="U235" s="38" t="str">
        <f t="shared" si="238"/>
        <v>Ferrovias</v>
      </c>
      <c r="V235" s="37" t="str">
        <f t="shared" si="191"/>
        <v>Infraestruturas</v>
      </c>
      <c r="W235" s="20" t="str">
        <f t="shared" si="196"/>
        <v>K.Inf.235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7"/>
        <v>Infraestruturas</v>
      </c>
      <c r="M236" s="35" t="str">
        <f t="shared" si="248"/>
        <v>Ferroviárias</v>
      </c>
      <c r="N236" s="35" t="str">
        <f t="shared" si="251"/>
        <v>Ferrovias</v>
      </c>
      <c r="O236" s="36" t="str">
        <f t="shared" si="250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37"/>
        <v>Infraestruturas</v>
      </c>
      <c r="T236" s="38" t="str">
        <f t="shared" si="238"/>
        <v>Ferroviárias</v>
      </c>
      <c r="U236" s="38" t="str">
        <f t="shared" si="238"/>
        <v>Ferrovias</v>
      </c>
      <c r="V236" s="37" t="str">
        <f t="shared" si="191"/>
        <v>Infraestruturas</v>
      </c>
      <c r="W236" s="20" t="str">
        <f t="shared" si="196"/>
        <v>K.Inf.236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52">CONCATENATE("", C237)</f>
        <v>Infraestruturas</v>
      </c>
      <c r="M237" s="35" t="str">
        <f t="shared" ref="M237:M248" si="253">CONCATENATE("", D237)</f>
        <v>Ferroviárias</v>
      </c>
      <c r="N237" s="35" t="str">
        <f t="shared" si="251"/>
        <v>Ferrovias</v>
      </c>
      <c r="O237" s="36" t="str">
        <f t="shared" ref="O237:O248" si="254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37"/>
        <v>Infraestruturas</v>
      </c>
      <c r="T237" s="38" t="str">
        <f t="shared" si="238"/>
        <v>Ferroviárias</v>
      </c>
      <c r="U237" s="38" t="str">
        <f t="shared" si="238"/>
        <v>Ferrovias</v>
      </c>
      <c r="V237" s="37" t="str">
        <f t="shared" si="191"/>
        <v>Infraestruturas</v>
      </c>
      <c r="W237" s="20" t="str">
        <f t="shared" si="196"/>
        <v>K.Inf.237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52"/>
        <v>Infraestruturas</v>
      </c>
      <c r="M238" s="35" t="str">
        <f t="shared" si="253"/>
        <v>Ferroviárias</v>
      </c>
      <c r="N238" s="35" t="str">
        <f t="shared" si="251"/>
        <v>Ferrovias</v>
      </c>
      <c r="O238" s="36" t="str">
        <f t="shared" si="254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37"/>
        <v>Infraestruturas</v>
      </c>
      <c r="T238" s="38" t="str">
        <f t="shared" si="238"/>
        <v>Ferroviárias</v>
      </c>
      <c r="U238" s="38" t="str">
        <f t="shared" si="238"/>
        <v>Ferrovias</v>
      </c>
      <c r="V238" s="37" t="str">
        <f t="shared" si="191"/>
        <v>Infraestruturas</v>
      </c>
      <c r="W238" s="20" t="str">
        <f t="shared" si="196"/>
        <v>K.Inf.238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52"/>
        <v>Infraestruturas</v>
      </c>
      <c r="M239" s="35" t="str">
        <f t="shared" si="253"/>
        <v>Ferroviárias</v>
      </c>
      <c r="N239" s="35" t="str">
        <f t="shared" ref="N239" si="255">(SUBSTITUTE(SUBSTITUTE(CONCATENATE("",E239),"."," ")," De "," de "))</f>
        <v>Ferrovias</v>
      </c>
      <c r="O239" s="36" t="str">
        <f t="shared" si="254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56">SUBSTITUTE(C239, ".", " ")</f>
        <v>Infraestruturas</v>
      </c>
      <c r="T239" s="38" t="str">
        <f t="shared" ref="T239" si="257">SUBSTITUTE(D239, ".", " ")</f>
        <v>Ferroviárias</v>
      </c>
      <c r="U239" s="38" t="str">
        <f t="shared" si="238"/>
        <v>Ferrovias</v>
      </c>
      <c r="V239" s="37" t="str">
        <f t="shared" si="191"/>
        <v>Infraestruturas</v>
      </c>
      <c r="W239" s="20" t="str">
        <f t="shared" si="196"/>
        <v>K.Inf.239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52"/>
        <v>Infraestruturas</v>
      </c>
      <c r="M240" s="35" t="str">
        <f t="shared" si="253"/>
        <v>Ferroviárias</v>
      </c>
      <c r="N240" s="35" t="str">
        <f t="shared" ref="N240:N248" si="258">(SUBSTITUTE(SUBSTITUTE(CONCATENATE("",E240),"."," ")," De "," de "))</f>
        <v>Ferrovias</v>
      </c>
      <c r="O240" s="36" t="str">
        <f t="shared" si="254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9">SUBSTITUTE(C240, ".", " ")</f>
        <v>Infraestruturas</v>
      </c>
      <c r="T240" s="38" t="str">
        <f t="shared" ref="T240:T248" si="260">SUBSTITUTE(D240, ".", " ")</f>
        <v>Ferroviárias</v>
      </c>
      <c r="U240" s="38" t="str">
        <f t="shared" si="238"/>
        <v>Ferrovias</v>
      </c>
      <c r="V240" s="37" t="str">
        <f t="shared" si="191"/>
        <v>Infraestruturas</v>
      </c>
      <c r="W240" s="20" t="str">
        <f t="shared" si="196"/>
        <v>K.Inf.240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2"/>
        <v>Infraestruturas</v>
      </c>
      <c r="M241" s="35" t="str">
        <f t="shared" si="253"/>
        <v>Ferroviárias</v>
      </c>
      <c r="N241" s="35" t="str">
        <f t="shared" si="258"/>
        <v>Estações</v>
      </c>
      <c r="O241" s="36" t="str">
        <f t="shared" si="254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9"/>
        <v>Infraestruturas</v>
      </c>
      <c r="T241" s="38" t="str">
        <f t="shared" si="260"/>
        <v>Ferroviárias</v>
      </c>
      <c r="U241" s="38" t="str">
        <f t="shared" ref="U241" si="261">SUBSTITUTE(E241, ".", " ")</f>
        <v>Estações</v>
      </c>
      <c r="V241" s="37" t="str">
        <f t="shared" si="191"/>
        <v>Infraestruturas</v>
      </c>
      <c r="W241" s="20" t="str">
        <f t="shared" si="196"/>
        <v>K.Inf.241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62">CONCATENATE("", C242)</f>
        <v>Infraestruturas</v>
      </c>
      <c r="M242" s="35" t="str">
        <f t="shared" ref="M242" si="263">CONCATENATE("", D242)</f>
        <v>Ferroviárias</v>
      </c>
      <c r="N242" s="35" t="str">
        <f t="shared" ref="N242" si="264">(SUBSTITUTE(SUBSTITUTE(CONCATENATE("",E242),"."," ")," De "," de "))</f>
        <v>Estações</v>
      </c>
      <c r="O242" s="36" t="str">
        <f t="shared" ref="O242" si="265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66">SUBSTITUTE(C242, ".", " ")</f>
        <v>Infraestruturas</v>
      </c>
      <c r="T242" s="38" t="str">
        <f t="shared" ref="T242" si="267">SUBSTITUTE(D242, ".", " ")</f>
        <v>Ferroviárias</v>
      </c>
      <c r="U242" s="38" t="str">
        <f t="shared" si="238"/>
        <v>Estações</v>
      </c>
      <c r="V242" s="37" t="str">
        <f t="shared" si="191"/>
        <v>Infraestruturas</v>
      </c>
      <c r="W242" s="20" t="str">
        <f t="shared" si="196"/>
        <v>K.Inf.242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52"/>
        <v>Infraestruturas</v>
      </c>
      <c r="M243" s="35" t="str">
        <f t="shared" si="253"/>
        <v>Ferroviárias</v>
      </c>
      <c r="N243" s="35" t="str">
        <f t="shared" si="258"/>
        <v>Estações</v>
      </c>
      <c r="O243" s="36" t="str">
        <f t="shared" si="254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9"/>
        <v>Infraestruturas</v>
      </c>
      <c r="T243" s="38" t="str">
        <f t="shared" si="260"/>
        <v>Ferroviárias</v>
      </c>
      <c r="U243" s="38" t="str">
        <f t="shared" si="238"/>
        <v>Estações</v>
      </c>
      <c r="V243" s="37" t="str">
        <f t="shared" si="191"/>
        <v>Infraestruturas</v>
      </c>
      <c r="W243" s="20" t="str">
        <f t="shared" si="196"/>
        <v>K.Inf.243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8">CONCATENATE("", C244)</f>
        <v>Infraestruturas</v>
      </c>
      <c r="M244" s="35" t="str">
        <f t="shared" ref="M244" si="269">CONCATENATE("", D244)</f>
        <v>Ferroviárias</v>
      </c>
      <c r="N244" s="35" t="str">
        <f t="shared" ref="N244" si="270">(SUBSTITUTE(SUBSTITUTE(CONCATENATE("",E244),"."," ")," De "," de "))</f>
        <v>Estações</v>
      </c>
      <c r="O244" s="36" t="str">
        <f t="shared" ref="O244" si="271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72">SUBSTITUTE(C244, ".", " ")</f>
        <v>Infraestruturas</v>
      </c>
      <c r="T244" s="38" t="str">
        <f t="shared" ref="T244" si="273">SUBSTITUTE(D244, ".", " ")</f>
        <v>Ferroviárias</v>
      </c>
      <c r="U244" s="38" t="str">
        <f t="shared" si="238"/>
        <v>Estações</v>
      </c>
      <c r="V244" s="37" t="str">
        <f t="shared" si="191"/>
        <v>Infraestruturas</v>
      </c>
      <c r="W244" s="20" t="str">
        <f t="shared" si="196"/>
        <v>K.Inf.244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2"/>
        <v>Infraestruturas</v>
      </c>
      <c r="M245" s="35" t="str">
        <f t="shared" si="253"/>
        <v>Ferroviárias</v>
      </c>
      <c r="N245" s="35" t="str">
        <f t="shared" si="258"/>
        <v>Estações</v>
      </c>
      <c r="O245" s="36" t="str">
        <f t="shared" si="254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9"/>
        <v>Infraestruturas</v>
      </c>
      <c r="T245" s="38" t="str">
        <f t="shared" si="260"/>
        <v>Ferroviárias</v>
      </c>
      <c r="U245" s="38" t="str">
        <f t="shared" si="238"/>
        <v>Estações</v>
      </c>
      <c r="V245" s="37" t="str">
        <f t="shared" si="191"/>
        <v>Infraestruturas</v>
      </c>
      <c r="W245" s="20" t="str">
        <f t="shared" si="196"/>
        <v>K.Inf.245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52"/>
        <v>Infraestruturas</v>
      </c>
      <c r="M246" s="35" t="str">
        <f t="shared" si="253"/>
        <v>Ferroviárias</v>
      </c>
      <c r="N246" s="35" t="str">
        <f t="shared" si="258"/>
        <v>Estações</v>
      </c>
      <c r="O246" s="36" t="str">
        <f t="shared" si="254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9"/>
        <v>Infraestruturas</v>
      </c>
      <c r="T246" s="38" t="str">
        <f t="shared" si="260"/>
        <v>Ferroviárias</v>
      </c>
      <c r="U246" s="38" t="str">
        <f t="shared" si="238"/>
        <v>Estações</v>
      </c>
      <c r="V246" s="37" t="str">
        <f t="shared" si="191"/>
        <v>Infraestruturas</v>
      </c>
      <c r="W246" s="20" t="str">
        <f t="shared" si="196"/>
        <v>K.Inf.246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2"/>
        <v>Infraestruturas</v>
      </c>
      <c r="M247" s="35" t="str">
        <f t="shared" si="253"/>
        <v>Ferroviárias</v>
      </c>
      <c r="N247" s="35" t="str">
        <f t="shared" si="258"/>
        <v>Estações</v>
      </c>
      <c r="O247" s="36" t="str">
        <f t="shared" si="254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9"/>
        <v>Infraestruturas</v>
      </c>
      <c r="T247" s="38" t="str">
        <f t="shared" si="260"/>
        <v>Ferroviárias</v>
      </c>
      <c r="U247" s="38" t="str">
        <f t="shared" si="238"/>
        <v>Estações</v>
      </c>
      <c r="V247" s="37" t="str">
        <f t="shared" si="191"/>
        <v>Infraestruturas</v>
      </c>
      <c r="W247" s="20" t="str">
        <f t="shared" si="196"/>
        <v>K.Inf.247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52"/>
        <v>Infraestruturas</v>
      </c>
      <c r="M248" s="35" t="str">
        <f t="shared" si="253"/>
        <v>Ferroviárias</v>
      </c>
      <c r="N248" s="35" t="str">
        <f t="shared" si="258"/>
        <v>Estações</v>
      </c>
      <c r="O248" s="36" t="str">
        <f t="shared" si="254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9"/>
        <v>Infraestruturas</v>
      </c>
      <c r="T248" s="38" t="str">
        <f t="shared" si="260"/>
        <v>Ferroviárias</v>
      </c>
      <c r="U248" s="38" t="str">
        <f t="shared" si="238"/>
        <v>Estações</v>
      </c>
      <c r="V248" s="37" t="str">
        <f t="shared" si="191"/>
        <v>Infraestruturas</v>
      </c>
      <c r="W248" s="20" t="str">
        <f t="shared" si="196"/>
        <v>K.Inf.248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74">CONCATENATE("", C249)</f>
        <v>Infraestruturas</v>
      </c>
      <c r="M249" s="35" t="str">
        <f t="shared" ref="M249" si="275">CONCATENATE("", D249)</f>
        <v>Ferroviárias</v>
      </c>
      <c r="N249" s="35" t="str">
        <f t="shared" si="251"/>
        <v>Ferrovias Trilhos</v>
      </c>
      <c r="O249" s="36" t="str">
        <f t="shared" si="250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37"/>
        <v>Infraestruturas</v>
      </c>
      <c r="T249" s="38" t="str">
        <f t="shared" si="238"/>
        <v>Ferroviárias</v>
      </c>
      <c r="U249" s="38" t="str">
        <f t="shared" si="238"/>
        <v>Ferrovias Trilhos</v>
      </c>
      <c r="V249" s="37" t="str">
        <f t="shared" si="191"/>
        <v>Infraestruturas</v>
      </c>
      <c r="W249" s="20" t="str">
        <f t="shared" si="196"/>
        <v>K.Inf.249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76">CONCATENATE("", C250)</f>
        <v>Infraestruturas</v>
      </c>
      <c r="M250" s="35" t="str">
        <f t="shared" ref="M250:M264" si="277">CONCATENATE("", D250)</f>
        <v>Ferroviárias</v>
      </c>
      <c r="N250" s="35" t="str">
        <f t="shared" ref="N250:N264" si="278">(SUBSTITUTE(SUBSTITUTE(CONCATENATE("",E250),"."," ")," De "," de "))</f>
        <v>Ferrovias Trilhos</v>
      </c>
      <c r="O250" s="36" t="str">
        <f t="shared" si="250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37"/>
        <v>Infraestruturas</v>
      </c>
      <c r="T250" s="38" t="str">
        <f t="shared" si="238"/>
        <v>Ferroviárias</v>
      </c>
      <c r="U250" s="38" t="str">
        <f t="shared" si="238"/>
        <v>Ferrovias Trilhos</v>
      </c>
      <c r="V250" s="37" t="str">
        <f t="shared" si="191"/>
        <v>Infraestruturas</v>
      </c>
      <c r="W250" s="20" t="str">
        <f t="shared" si="196"/>
        <v>K.Inf.250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76"/>
        <v>Infraestruturas</v>
      </c>
      <c r="M251" s="35" t="str">
        <f t="shared" si="277"/>
        <v>Ferroviárias</v>
      </c>
      <c r="N251" s="35" t="str">
        <f t="shared" si="278"/>
        <v>Ferrovias Trilhos</v>
      </c>
      <c r="O251" s="36" t="str">
        <f t="shared" si="250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37"/>
        <v>Infraestruturas</v>
      </c>
      <c r="T251" s="38" t="str">
        <f t="shared" si="238"/>
        <v>Ferroviárias</v>
      </c>
      <c r="U251" s="38" t="str">
        <f t="shared" si="238"/>
        <v>Ferrovias Trilhos</v>
      </c>
      <c r="V251" s="37" t="str">
        <f t="shared" si="191"/>
        <v>Infraestruturas</v>
      </c>
      <c r="W251" s="20" t="str">
        <f t="shared" si="196"/>
        <v>K.Inf.251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76"/>
        <v>Infraestruturas</v>
      </c>
      <c r="M252" s="35" t="str">
        <f t="shared" si="277"/>
        <v>Ferroviárias</v>
      </c>
      <c r="N252" s="35" t="str">
        <f t="shared" si="278"/>
        <v>Ferrovias Trilhos</v>
      </c>
      <c r="O252" s="36" t="str">
        <f t="shared" si="250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37"/>
        <v>Infraestruturas</v>
      </c>
      <c r="T252" s="38" t="str">
        <f t="shared" si="238"/>
        <v>Ferroviárias</v>
      </c>
      <c r="U252" s="38" t="str">
        <f t="shared" si="238"/>
        <v>Ferrovias Trilhos</v>
      </c>
      <c r="V252" s="37" t="str">
        <f t="shared" si="191"/>
        <v>Infraestruturas</v>
      </c>
      <c r="W252" s="20" t="str">
        <f t="shared" si="196"/>
        <v>K.Inf.252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76"/>
        <v>Infraestruturas</v>
      </c>
      <c r="M253" s="35" t="str">
        <f t="shared" si="277"/>
        <v>Ferroviárias</v>
      </c>
      <c r="N253" s="35" t="str">
        <f t="shared" si="278"/>
        <v>Ferrovias Trilhos</v>
      </c>
      <c r="O253" s="36" t="str">
        <f t="shared" si="250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37"/>
        <v>Infraestruturas</v>
      </c>
      <c r="T253" s="38" t="str">
        <f t="shared" si="238"/>
        <v>Ferroviárias</v>
      </c>
      <c r="U253" s="38" t="str">
        <f t="shared" si="238"/>
        <v>Ferrovias Trilhos</v>
      </c>
      <c r="V253" s="37" t="str">
        <f t="shared" si="191"/>
        <v>Infraestruturas</v>
      </c>
      <c r="W253" s="20" t="str">
        <f t="shared" si="196"/>
        <v>K.Inf.253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76"/>
        <v>Infraestruturas</v>
      </c>
      <c r="M254" s="35" t="str">
        <f t="shared" si="277"/>
        <v>Ferroviárias</v>
      </c>
      <c r="N254" s="35" t="str">
        <f t="shared" si="278"/>
        <v>Ferrovias Trilhos</v>
      </c>
      <c r="O254" s="36" t="str">
        <f t="shared" si="250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37"/>
        <v>Infraestruturas</v>
      </c>
      <c r="T254" s="38" t="str">
        <f t="shared" si="238"/>
        <v>Ferroviárias</v>
      </c>
      <c r="U254" s="38" t="str">
        <f t="shared" si="238"/>
        <v>Ferrovias Trilhos</v>
      </c>
      <c r="V254" s="37" t="str">
        <f t="shared" si="191"/>
        <v>Infraestruturas</v>
      </c>
      <c r="W254" s="20" t="str">
        <f t="shared" si="196"/>
        <v>K.Inf.254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76"/>
        <v>Infraestruturas</v>
      </c>
      <c r="M255" s="35" t="str">
        <f t="shared" si="277"/>
        <v>Ferroviárias</v>
      </c>
      <c r="N255" s="35" t="str">
        <f t="shared" si="278"/>
        <v>Ferrovias Trilhos</v>
      </c>
      <c r="O255" s="36" t="str">
        <f t="shared" si="250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37"/>
        <v>Infraestruturas</v>
      </c>
      <c r="T255" s="38" t="str">
        <f t="shared" si="238"/>
        <v>Ferroviárias</v>
      </c>
      <c r="U255" s="38" t="str">
        <f t="shared" si="238"/>
        <v>Ferrovias Trilhos</v>
      </c>
      <c r="V255" s="37" t="str">
        <f t="shared" si="191"/>
        <v>Infraestruturas</v>
      </c>
      <c r="W255" s="20" t="str">
        <f t="shared" si="196"/>
        <v>K.Inf.255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76"/>
        <v>Infraestruturas</v>
      </c>
      <c r="M256" s="35" t="str">
        <f t="shared" si="277"/>
        <v>Ferroviárias</v>
      </c>
      <c r="N256" s="35" t="str">
        <f t="shared" si="278"/>
        <v>Ferrovias Trilhos</v>
      </c>
      <c r="O256" s="36" t="str">
        <f t="shared" si="250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37"/>
        <v>Infraestruturas</v>
      </c>
      <c r="T256" s="38" t="str">
        <f t="shared" si="238"/>
        <v>Ferroviárias</v>
      </c>
      <c r="U256" s="38" t="str">
        <f t="shared" si="238"/>
        <v>Ferrovias Trilhos</v>
      </c>
      <c r="V256" s="37" t="str">
        <f t="shared" si="191"/>
        <v>Infraestruturas</v>
      </c>
      <c r="W256" s="20" t="str">
        <f t="shared" si="196"/>
        <v>K.Inf.256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76"/>
        <v>Infraestruturas</v>
      </c>
      <c r="M257" s="35" t="str">
        <f t="shared" si="277"/>
        <v>Ferroviárias</v>
      </c>
      <c r="N257" s="35" t="str">
        <f t="shared" si="278"/>
        <v>Ferrovias Trilhos</v>
      </c>
      <c r="O257" s="36" t="str">
        <f t="shared" si="250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37"/>
        <v>Infraestruturas</v>
      </c>
      <c r="T257" s="38" t="str">
        <f t="shared" si="238"/>
        <v>Ferroviárias</v>
      </c>
      <c r="U257" s="38" t="str">
        <f t="shared" si="238"/>
        <v>Ferrovias Trilhos</v>
      </c>
      <c r="V257" s="37" t="str">
        <f t="shared" si="191"/>
        <v>Infraestruturas</v>
      </c>
      <c r="W257" s="20" t="str">
        <f t="shared" si="196"/>
        <v>K.Inf.257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76"/>
        <v>Infraestruturas</v>
      </c>
      <c r="M258" s="35" t="str">
        <f t="shared" si="277"/>
        <v>Ferroviárias</v>
      </c>
      <c r="N258" s="35" t="str">
        <f t="shared" si="278"/>
        <v>Ferrovias Trilhos</v>
      </c>
      <c r="O258" s="36" t="str">
        <f t="shared" si="250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37"/>
        <v>Infraestruturas</v>
      </c>
      <c r="T258" s="38" t="str">
        <f t="shared" si="238"/>
        <v>Ferroviárias</v>
      </c>
      <c r="U258" s="38" t="str">
        <f t="shared" si="238"/>
        <v>Ferrovias Trilhos</v>
      </c>
      <c r="V258" s="37" t="str">
        <f t="shared" ref="V258:V321" si="279">SUBSTITUTE(C258, ".", " ")</f>
        <v>Infraestruturas</v>
      </c>
      <c r="W258" s="20" t="str">
        <f t="shared" si="196"/>
        <v>K.Inf.258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76"/>
        <v>Infraestruturas</v>
      </c>
      <c r="M259" s="35" t="str">
        <f t="shared" si="277"/>
        <v>Ferroviárias</v>
      </c>
      <c r="N259" s="35" t="str">
        <f t="shared" si="278"/>
        <v>Ferrovias Trilhos</v>
      </c>
      <c r="O259" s="36" t="str">
        <f t="shared" si="250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37"/>
        <v>Infraestruturas</v>
      </c>
      <c r="T259" s="38" t="str">
        <f t="shared" si="238"/>
        <v>Ferroviárias</v>
      </c>
      <c r="U259" s="38" t="str">
        <f t="shared" si="238"/>
        <v>Ferrovias Trilhos</v>
      </c>
      <c r="V259" s="37" t="str">
        <f t="shared" si="279"/>
        <v>Infraestruturas</v>
      </c>
      <c r="W259" s="20" t="str">
        <f t="shared" ref="W259:W322" si="280">CONCATENATE("K.",LEFT(C259,3),".",A259)</f>
        <v>K.Inf.259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76"/>
        <v>Infraestruturas</v>
      </c>
      <c r="M260" s="35" t="str">
        <f t="shared" si="277"/>
        <v>Ferroviárias</v>
      </c>
      <c r="N260" s="35" t="str">
        <f t="shared" si="278"/>
        <v>Ferrovias Trilhos</v>
      </c>
      <c r="O260" s="36" t="str">
        <f t="shared" si="250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37"/>
        <v>Infraestruturas</v>
      </c>
      <c r="T260" s="38" t="str">
        <f t="shared" si="238"/>
        <v>Ferroviárias</v>
      </c>
      <c r="U260" s="38" t="str">
        <f t="shared" si="238"/>
        <v>Ferrovias Trilhos</v>
      </c>
      <c r="V260" s="37" t="str">
        <f t="shared" si="279"/>
        <v>Infraestruturas</v>
      </c>
      <c r="W260" s="20" t="str">
        <f t="shared" si="280"/>
        <v>K.Inf.260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76"/>
        <v>Infraestruturas</v>
      </c>
      <c r="M261" s="35" t="str">
        <f t="shared" si="277"/>
        <v>Ferroviárias</v>
      </c>
      <c r="N261" s="35" t="str">
        <f t="shared" si="278"/>
        <v>Ferrovias Trilhos</v>
      </c>
      <c r="O261" s="36" t="str">
        <f t="shared" si="250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37"/>
        <v>Infraestruturas</v>
      </c>
      <c r="T261" s="38" t="str">
        <f t="shared" si="238"/>
        <v>Ferroviárias</v>
      </c>
      <c r="U261" s="38" t="str">
        <f t="shared" si="238"/>
        <v>Ferrovias Trilhos</v>
      </c>
      <c r="V261" s="37" t="str">
        <f t="shared" si="279"/>
        <v>Infraestruturas</v>
      </c>
      <c r="W261" s="20" t="str">
        <f t="shared" si="280"/>
        <v>K.Inf.261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76"/>
        <v>Infraestruturas</v>
      </c>
      <c r="M262" s="35" t="str">
        <f t="shared" si="277"/>
        <v>Ferroviárias</v>
      </c>
      <c r="N262" s="35" t="str">
        <f t="shared" si="278"/>
        <v>Ferrovias Trilhos</v>
      </c>
      <c r="O262" s="36" t="str">
        <f t="shared" si="250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37"/>
        <v>Infraestruturas</v>
      </c>
      <c r="T262" s="38" t="str">
        <f t="shared" si="238"/>
        <v>Ferroviárias</v>
      </c>
      <c r="U262" s="38" t="str">
        <f t="shared" si="238"/>
        <v>Ferrovias Trilhos</v>
      </c>
      <c r="V262" s="37" t="str">
        <f t="shared" si="279"/>
        <v>Infraestruturas</v>
      </c>
      <c r="W262" s="20" t="str">
        <f t="shared" si="280"/>
        <v>K.Inf.262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76"/>
        <v>Infraestruturas</v>
      </c>
      <c r="M263" s="35" t="str">
        <f t="shared" si="277"/>
        <v>Ferroviárias</v>
      </c>
      <c r="N263" s="35" t="str">
        <f t="shared" si="278"/>
        <v>Ferrovias Trilhos</v>
      </c>
      <c r="O263" s="36" t="str">
        <f t="shared" si="250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37"/>
        <v>Infraestruturas</v>
      </c>
      <c r="T263" s="38" t="str">
        <f t="shared" si="238"/>
        <v>Ferroviárias</v>
      </c>
      <c r="U263" s="38" t="str">
        <f t="shared" si="238"/>
        <v>Ferrovias Trilhos</v>
      </c>
      <c r="V263" s="37" t="str">
        <f t="shared" si="279"/>
        <v>Infraestruturas</v>
      </c>
      <c r="W263" s="20" t="str">
        <f t="shared" si="280"/>
        <v>K.Inf.263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76"/>
        <v>Infraestruturas</v>
      </c>
      <c r="M264" s="35" t="str">
        <f t="shared" si="277"/>
        <v>Ferroviárias</v>
      </c>
      <c r="N264" s="35" t="str">
        <f t="shared" si="278"/>
        <v>Ferrovias Partes</v>
      </c>
      <c r="O264" s="36" t="str">
        <f t="shared" si="250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81">SUBSTITUTE(C264, ".", " ")</f>
        <v>Infraestruturas</v>
      </c>
      <c r="T264" s="38" t="str">
        <f t="shared" ref="T264" si="282">SUBSTITUTE(D264, ".", " ")</f>
        <v>Ferroviárias</v>
      </c>
      <c r="U264" s="38" t="str">
        <f t="shared" si="238"/>
        <v>Ferrovias Partes</v>
      </c>
      <c r="V264" s="37" t="str">
        <f t="shared" si="279"/>
        <v>Infraestruturas</v>
      </c>
      <c r="W264" s="20" t="str">
        <f t="shared" si="280"/>
        <v>K.Inf.264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83">CONCATENATE("", C265)</f>
        <v>Infraestruturas</v>
      </c>
      <c r="M265" s="35" t="str">
        <f t="shared" ref="M265" si="284">CONCATENATE("", D265)</f>
        <v>Ferroviárias</v>
      </c>
      <c r="N265" s="35" t="str">
        <f t="shared" ref="N265" si="285">(SUBSTITUTE(SUBSTITUTE(CONCATENATE("",E265),"."," ")," De "," de "))</f>
        <v>Ferrovias Partes</v>
      </c>
      <c r="O265" s="36" t="str">
        <f t="shared" ref="O265" si="286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37"/>
        <v>Infraestruturas</v>
      </c>
      <c r="T265" s="38" t="str">
        <f t="shared" si="238"/>
        <v>Ferroviárias</v>
      </c>
      <c r="U265" s="38" t="str">
        <f t="shared" si="238"/>
        <v>Ferrovias Partes</v>
      </c>
      <c r="V265" s="37" t="str">
        <f t="shared" si="279"/>
        <v>Infraestruturas</v>
      </c>
      <c r="W265" s="20" t="str">
        <f t="shared" si="280"/>
        <v>K.Inf.265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87">CONCATENATE("", C266)</f>
        <v>Infraestruturas</v>
      </c>
      <c r="M266" s="35" t="str">
        <f t="shared" ref="M266:M270" si="288">CONCATENATE("", D266)</f>
        <v>Ferroviárias</v>
      </c>
      <c r="N266" s="35" t="str">
        <f t="shared" ref="N266:N270" si="289">(SUBSTITUTE(SUBSTITUTE(CONCATENATE("",E266),"."," ")," De "," de "))</f>
        <v>Ferrovias Partes</v>
      </c>
      <c r="O266" s="36" t="str">
        <f t="shared" ref="O266:O270" si="290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37"/>
        <v>Infraestruturas</v>
      </c>
      <c r="T266" s="38" t="str">
        <f t="shared" si="238"/>
        <v>Ferroviárias</v>
      </c>
      <c r="U266" s="38" t="str">
        <f t="shared" si="238"/>
        <v>Ferrovias Partes</v>
      </c>
      <c r="V266" s="37" t="str">
        <f t="shared" si="279"/>
        <v>Infraestruturas</v>
      </c>
      <c r="W266" s="20" t="str">
        <f t="shared" si="280"/>
        <v>K.Inf.266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91">CONCATENATE("", C267)</f>
        <v>Infraestruturas</v>
      </c>
      <c r="M267" s="35" t="str">
        <f t="shared" ref="M267" si="292">CONCATENATE("", D267)</f>
        <v>Ferroviárias</v>
      </c>
      <c r="N267" s="35" t="str">
        <f t="shared" ref="N267" si="293">(SUBSTITUTE(SUBSTITUTE(CONCATENATE("",E267),"."," ")," De "," de "))</f>
        <v>Ferrovias Partes</v>
      </c>
      <c r="O267" s="36" t="str">
        <f t="shared" ref="O267" si="294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37"/>
        <v>Infraestruturas</v>
      </c>
      <c r="T267" s="38" t="str">
        <f t="shared" si="238"/>
        <v>Ferroviárias</v>
      </c>
      <c r="U267" s="38" t="str">
        <f t="shared" si="238"/>
        <v>Ferrovias Partes</v>
      </c>
      <c r="V267" s="37" t="str">
        <f t="shared" si="279"/>
        <v>Infraestruturas</v>
      </c>
      <c r="W267" s="20" t="str">
        <f t="shared" si="280"/>
        <v>K.Inf.267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87"/>
        <v>Infraestruturas</v>
      </c>
      <c r="M268" s="35" t="str">
        <f t="shared" si="288"/>
        <v>Ferroviárias</v>
      </c>
      <c r="N268" s="35" t="str">
        <f t="shared" si="289"/>
        <v>Ferrovias Partes</v>
      </c>
      <c r="O268" s="36" t="str">
        <f t="shared" si="290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37"/>
        <v>Infraestruturas</v>
      </c>
      <c r="T268" s="38" t="str">
        <f t="shared" si="238"/>
        <v>Ferroviárias</v>
      </c>
      <c r="U268" s="38" t="str">
        <f t="shared" si="238"/>
        <v>Ferrovias Partes</v>
      </c>
      <c r="V268" s="37" t="str">
        <f t="shared" si="279"/>
        <v>Infraestruturas</v>
      </c>
      <c r="W268" s="20" t="str">
        <f t="shared" si="280"/>
        <v>K.Inf.268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95">CONCATENATE("", C269)</f>
        <v>Infraestruturas</v>
      </c>
      <c r="M269" s="35" t="str">
        <f t="shared" ref="M269" si="296">CONCATENATE("", D269)</f>
        <v>Ferroviárias</v>
      </c>
      <c r="N269" s="35" t="str">
        <f t="shared" ref="N269" si="297">(SUBSTITUTE(SUBSTITUTE(CONCATENATE("",E269),"."," ")," De "," de "))</f>
        <v>Ferrovias Partes</v>
      </c>
      <c r="O269" s="36" t="str">
        <f t="shared" ref="O269" si="298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37"/>
        <v>Infraestruturas</v>
      </c>
      <c r="T269" s="38" t="str">
        <f t="shared" si="238"/>
        <v>Ferroviárias</v>
      </c>
      <c r="U269" s="38" t="str">
        <f t="shared" si="238"/>
        <v>Ferrovias Partes</v>
      </c>
      <c r="V269" s="37" t="str">
        <f t="shared" si="279"/>
        <v>Infraestruturas</v>
      </c>
      <c r="W269" s="20" t="str">
        <f t="shared" si="280"/>
        <v>K.Inf.269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87"/>
        <v>Infraestruturas</v>
      </c>
      <c r="M270" s="35" t="str">
        <f t="shared" si="288"/>
        <v>Ferroviárias</v>
      </c>
      <c r="N270" s="35" t="str">
        <f t="shared" si="289"/>
        <v>Ferrovias Partes</v>
      </c>
      <c r="O270" s="36" t="str">
        <f t="shared" si="290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37"/>
        <v>Infraestruturas</v>
      </c>
      <c r="T270" s="38" t="str">
        <f t="shared" si="238"/>
        <v>Ferroviárias</v>
      </c>
      <c r="U270" s="38" t="str">
        <f t="shared" si="238"/>
        <v>Ferrovias Partes</v>
      </c>
      <c r="V270" s="37" t="str">
        <f t="shared" si="279"/>
        <v>Infraestruturas</v>
      </c>
      <c r="W270" s="20" t="str">
        <f t="shared" si="280"/>
        <v>K.Inf.270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9">CONCATENATE("", C271)</f>
        <v>Infraestruturas</v>
      </c>
      <c r="M271" s="35" t="str">
        <f t="shared" ref="M271:M308" si="300">CONCATENATE("", D271)</f>
        <v>Ferroviárias</v>
      </c>
      <c r="N271" s="35" t="str">
        <f t="shared" ref="N271:N308" si="301">(SUBSTITUTE(SUBSTITUTE(CONCATENATE("",E271),"."," ")," De "," de "))</f>
        <v>Ferrovias Partes</v>
      </c>
      <c r="O271" s="36" t="str">
        <f t="shared" ref="O271:O308" si="302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37"/>
        <v>Infraestruturas</v>
      </c>
      <c r="T271" s="38" t="str">
        <f t="shared" si="238"/>
        <v>Ferroviárias</v>
      </c>
      <c r="U271" s="38" t="str">
        <f t="shared" si="238"/>
        <v>Ferrovias Partes</v>
      </c>
      <c r="V271" s="37" t="str">
        <f t="shared" si="279"/>
        <v>Infraestruturas</v>
      </c>
      <c r="W271" s="20" t="str">
        <f t="shared" si="280"/>
        <v>K.Inf.271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9"/>
        <v>Infraestruturas</v>
      </c>
      <c r="M272" s="35" t="str">
        <f t="shared" si="300"/>
        <v>Ferroviárias</v>
      </c>
      <c r="N272" s="35" t="str">
        <f t="shared" si="301"/>
        <v>Ferrovias Partes</v>
      </c>
      <c r="O272" s="36" t="str">
        <f t="shared" si="302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37"/>
        <v>Infraestruturas</v>
      </c>
      <c r="T272" s="38" t="str">
        <f t="shared" si="238"/>
        <v>Ferroviárias</v>
      </c>
      <c r="U272" s="38" t="str">
        <f t="shared" si="238"/>
        <v>Ferrovias Partes</v>
      </c>
      <c r="V272" s="37" t="str">
        <f t="shared" si="279"/>
        <v>Infraestruturas</v>
      </c>
      <c r="W272" s="20" t="str">
        <f t="shared" si="280"/>
        <v>K.Inf.272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303">_xlfn.CONCAT(C273)</f>
        <v>Infraestruturas</v>
      </c>
      <c r="M273" s="35" t="str">
        <f t="shared" ref="M273:M282" si="304">CONCATENATE("", D273)</f>
        <v>Hidroviárias</v>
      </c>
      <c r="N273" s="35" t="str">
        <f t="shared" ref="N273:N282" si="305">(SUBSTITUTE(SUBSTITUTE(CONCATENATE("",E273),"."," ")," De "," de "))</f>
        <v>Vias de Navegação</v>
      </c>
      <c r="O273" s="36" t="str">
        <f t="shared" ref="O273:O282" si="306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37"/>
        <v>Infraestruturas</v>
      </c>
      <c r="T273" s="38" t="str">
        <f t="shared" si="238"/>
        <v>Hidroviárias</v>
      </c>
      <c r="U273" s="38" t="str">
        <f t="shared" si="238"/>
        <v>Vias de Navegação</v>
      </c>
      <c r="V273" s="37" t="str">
        <f t="shared" si="279"/>
        <v>Infraestruturas</v>
      </c>
      <c r="W273" s="20" t="str">
        <f t="shared" si="280"/>
        <v>K.Inf.273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303"/>
        <v>Infraestruturas</v>
      </c>
      <c r="M274" s="35" t="str">
        <f t="shared" si="304"/>
        <v>Hidroviárias</v>
      </c>
      <c r="N274" s="35" t="str">
        <f t="shared" si="305"/>
        <v>Vias de Navegação</v>
      </c>
      <c r="O274" s="36" t="str">
        <f t="shared" si="306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37"/>
        <v>Infraestruturas</v>
      </c>
      <c r="T274" s="38" t="str">
        <f t="shared" si="238"/>
        <v>Hidroviárias</v>
      </c>
      <c r="U274" s="38" t="str">
        <f t="shared" si="238"/>
        <v>Vias de Navegação</v>
      </c>
      <c r="V274" s="37" t="str">
        <f t="shared" si="279"/>
        <v>Infraestruturas</v>
      </c>
      <c r="W274" s="20" t="str">
        <f t="shared" si="280"/>
        <v>K.Inf.274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303"/>
        <v>Infraestruturas</v>
      </c>
      <c r="M275" s="35" t="str">
        <f t="shared" si="304"/>
        <v>Hidroviárias</v>
      </c>
      <c r="N275" s="35" t="str">
        <f t="shared" si="305"/>
        <v>Vias de Navegação</v>
      </c>
      <c r="O275" s="36" t="str">
        <f t="shared" si="306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37"/>
        <v>Infraestruturas</v>
      </c>
      <c r="T275" s="38" t="str">
        <f t="shared" si="238"/>
        <v>Hidroviárias</v>
      </c>
      <c r="U275" s="38" t="str">
        <f t="shared" si="238"/>
        <v>Vias de Navegação</v>
      </c>
      <c r="V275" s="37" t="str">
        <f t="shared" si="279"/>
        <v>Infraestruturas</v>
      </c>
      <c r="W275" s="20" t="str">
        <f t="shared" si="280"/>
        <v>K.Inf.275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303"/>
        <v>Infraestruturas</v>
      </c>
      <c r="M276" s="35" t="str">
        <f t="shared" si="304"/>
        <v>Hidroviárias</v>
      </c>
      <c r="N276" s="35" t="str">
        <f t="shared" si="305"/>
        <v>Vias de Navegação</v>
      </c>
      <c r="O276" s="36" t="str">
        <f t="shared" si="306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37"/>
        <v>Infraestruturas</v>
      </c>
      <c r="T276" s="38" t="str">
        <f t="shared" si="238"/>
        <v>Hidroviárias</v>
      </c>
      <c r="U276" s="38" t="str">
        <f t="shared" si="238"/>
        <v>Vias de Navegação</v>
      </c>
      <c r="V276" s="37" t="str">
        <f t="shared" si="279"/>
        <v>Infraestruturas</v>
      </c>
      <c r="W276" s="20" t="str">
        <f t="shared" si="280"/>
        <v>K.Inf.276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303"/>
        <v>Infraestruturas</v>
      </c>
      <c r="M277" s="35" t="str">
        <f t="shared" si="304"/>
        <v>Hidroviárias</v>
      </c>
      <c r="N277" s="35" t="str">
        <f t="shared" si="305"/>
        <v>Vias de Navegação</v>
      </c>
      <c r="O277" s="36" t="str">
        <f t="shared" si="306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37"/>
        <v>Infraestruturas</v>
      </c>
      <c r="T277" s="38" t="str">
        <f t="shared" si="238"/>
        <v>Hidroviárias</v>
      </c>
      <c r="U277" s="38" t="str">
        <f t="shared" si="238"/>
        <v>Vias de Navegação</v>
      </c>
      <c r="V277" s="37" t="str">
        <f t="shared" si="279"/>
        <v>Infraestruturas</v>
      </c>
      <c r="W277" s="20" t="str">
        <f t="shared" si="280"/>
        <v>K.Inf.277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303"/>
        <v>Infraestruturas</v>
      </c>
      <c r="M278" s="35" t="str">
        <f t="shared" si="304"/>
        <v>Hidroviárias</v>
      </c>
      <c r="N278" s="35" t="str">
        <f t="shared" si="305"/>
        <v>Vias de Navegação</v>
      </c>
      <c r="O278" s="36" t="str">
        <f t="shared" si="306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37"/>
        <v>Infraestruturas</v>
      </c>
      <c r="T278" s="38" t="str">
        <f t="shared" si="238"/>
        <v>Hidroviárias</v>
      </c>
      <c r="U278" s="38" t="str">
        <f t="shared" si="238"/>
        <v>Vias de Navegação</v>
      </c>
      <c r="V278" s="37" t="str">
        <f t="shared" si="279"/>
        <v>Infraestruturas</v>
      </c>
      <c r="W278" s="20" t="str">
        <f t="shared" si="280"/>
        <v>K.Inf.278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303"/>
        <v>Infraestruturas</v>
      </c>
      <c r="M279" s="35" t="str">
        <f t="shared" si="304"/>
        <v>Hidroviárias</v>
      </c>
      <c r="N279" s="35" t="str">
        <f t="shared" si="305"/>
        <v>Vias de Navegação</v>
      </c>
      <c r="O279" s="36" t="str">
        <f t="shared" si="306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37"/>
        <v>Infraestruturas</v>
      </c>
      <c r="T279" s="38" t="str">
        <f t="shared" si="238"/>
        <v>Hidroviárias</v>
      </c>
      <c r="U279" s="38" t="str">
        <f t="shared" si="238"/>
        <v>Vias de Navegação</v>
      </c>
      <c r="V279" s="37" t="str">
        <f t="shared" si="279"/>
        <v>Infraestruturas</v>
      </c>
      <c r="W279" s="20" t="str">
        <f t="shared" si="280"/>
        <v>K.Inf.279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303"/>
        <v>Infraestruturas</v>
      </c>
      <c r="M280" s="35" t="str">
        <f t="shared" si="304"/>
        <v>Hidroviárias</v>
      </c>
      <c r="N280" s="35" t="str">
        <f t="shared" si="305"/>
        <v>Vias de Navegação</v>
      </c>
      <c r="O280" s="36" t="str">
        <f t="shared" si="306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37"/>
        <v>Infraestruturas</v>
      </c>
      <c r="T280" s="38" t="str">
        <f t="shared" si="238"/>
        <v>Hidroviárias</v>
      </c>
      <c r="U280" s="38" t="str">
        <f t="shared" si="238"/>
        <v>Vias de Navegação</v>
      </c>
      <c r="V280" s="37" t="str">
        <f t="shared" si="279"/>
        <v>Infraestruturas</v>
      </c>
      <c r="W280" s="20" t="str">
        <f t="shared" si="280"/>
        <v>K.Inf.280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303"/>
        <v>Infraestruturas</v>
      </c>
      <c r="M281" s="35" t="str">
        <f t="shared" si="304"/>
        <v>Hidroviárias</v>
      </c>
      <c r="N281" s="35" t="str">
        <f t="shared" si="305"/>
        <v>Vias de Navegação</v>
      </c>
      <c r="O281" s="36" t="str">
        <f t="shared" si="306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37"/>
        <v>Infraestruturas</v>
      </c>
      <c r="T281" s="38" t="str">
        <f t="shared" si="238"/>
        <v>Hidroviárias</v>
      </c>
      <c r="U281" s="38" t="str">
        <f t="shared" si="238"/>
        <v>Vias de Navegação</v>
      </c>
      <c r="V281" s="37" t="str">
        <f t="shared" si="279"/>
        <v>Infraestruturas</v>
      </c>
      <c r="W281" s="20" t="str">
        <f t="shared" si="280"/>
        <v>K.Inf.281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03"/>
        <v>Infraestruturas</v>
      </c>
      <c r="M282" s="35" t="str">
        <f t="shared" si="304"/>
        <v>Hidroviárias</v>
      </c>
      <c r="N282" s="35" t="str">
        <f t="shared" si="305"/>
        <v>Vias de Navegação</v>
      </c>
      <c r="O282" s="36" t="str">
        <f t="shared" si="306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37"/>
        <v>Infraestruturas</v>
      </c>
      <c r="T282" s="38" t="str">
        <f t="shared" si="238"/>
        <v>Hidroviárias</v>
      </c>
      <c r="U282" s="38" t="str">
        <f t="shared" si="238"/>
        <v>Vias de Navegação</v>
      </c>
      <c r="V282" s="37" t="str">
        <f t="shared" si="279"/>
        <v>Infraestruturas</v>
      </c>
      <c r="W282" s="20" t="str">
        <f t="shared" si="280"/>
        <v>K.Inf.282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09" si="307">_xlfn.CONCAT(C283)</f>
        <v>Infraestruturas</v>
      </c>
      <c r="M283" s="35" t="str">
        <f t="shared" si="300"/>
        <v>Hidroviárias</v>
      </c>
      <c r="N283" s="35" t="str">
        <f t="shared" si="301"/>
        <v>Amarrações</v>
      </c>
      <c r="O283" s="36" t="str">
        <f t="shared" si="302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6" si="308">SUBSTITUTE(C283, ".", " ")</f>
        <v>Infraestruturas</v>
      </c>
      <c r="T283" s="38" t="str">
        <f t="shared" ref="T283:U326" si="309">SUBSTITUTE(D283, ".", " ")</f>
        <v>Hidroviárias</v>
      </c>
      <c r="U283" s="38" t="str">
        <f t="shared" si="309"/>
        <v>Amarrações</v>
      </c>
      <c r="V283" s="37" t="str">
        <f t="shared" si="279"/>
        <v>Infraestruturas</v>
      </c>
      <c r="W283" s="20" t="str">
        <f t="shared" si="280"/>
        <v>K.Inf.283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07"/>
        <v>Infraestruturas</v>
      </c>
      <c r="M284" s="35" t="str">
        <f t="shared" si="300"/>
        <v>Hidroviárias</v>
      </c>
      <c r="N284" s="35" t="str">
        <f t="shared" si="301"/>
        <v>Amarrações</v>
      </c>
      <c r="O284" s="36" t="str">
        <f t="shared" si="302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8"/>
        <v>Infraestruturas</v>
      </c>
      <c r="T284" s="38" t="str">
        <f t="shared" si="309"/>
        <v>Hidroviárias</v>
      </c>
      <c r="U284" s="38" t="str">
        <f t="shared" si="309"/>
        <v>Amarrações</v>
      </c>
      <c r="V284" s="37" t="str">
        <f t="shared" si="279"/>
        <v>Infraestruturas</v>
      </c>
      <c r="W284" s="20" t="str">
        <f t="shared" si="280"/>
        <v>K.Inf.284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307"/>
        <v>Infraestruturas</v>
      </c>
      <c r="M285" s="35" t="str">
        <f t="shared" si="300"/>
        <v>Hidroviárias</v>
      </c>
      <c r="N285" s="35" t="str">
        <f t="shared" si="301"/>
        <v>Amarrações</v>
      </c>
      <c r="O285" s="36" t="str">
        <f t="shared" si="302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8"/>
        <v>Infraestruturas</v>
      </c>
      <c r="T285" s="38" t="str">
        <f t="shared" si="309"/>
        <v>Hidroviárias</v>
      </c>
      <c r="U285" s="38" t="str">
        <f t="shared" si="309"/>
        <v>Amarrações</v>
      </c>
      <c r="V285" s="37" t="str">
        <f t="shared" si="279"/>
        <v>Infraestruturas</v>
      </c>
      <c r="W285" s="20" t="str">
        <f t="shared" si="280"/>
        <v>K.Inf.285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07"/>
        <v>Infraestruturas</v>
      </c>
      <c r="M286" s="35" t="str">
        <f t="shared" si="300"/>
        <v>Hidroviárias</v>
      </c>
      <c r="N286" s="35" t="str">
        <f t="shared" si="301"/>
        <v>Amarrações</v>
      </c>
      <c r="O286" s="36" t="str">
        <f t="shared" si="302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8"/>
        <v>Infraestruturas</v>
      </c>
      <c r="T286" s="38" t="str">
        <f t="shared" si="309"/>
        <v>Hidroviárias</v>
      </c>
      <c r="U286" s="38" t="str">
        <f t="shared" si="309"/>
        <v>Amarrações</v>
      </c>
      <c r="V286" s="37" t="str">
        <f t="shared" si="279"/>
        <v>Infraestruturas</v>
      </c>
      <c r="W286" s="20" t="str">
        <f t="shared" si="280"/>
        <v>K.Inf.286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07"/>
        <v>Infraestruturas</v>
      </c>
      <c r="M287" s="35" t="str">
        <f t="shared" si="300"/>
        <v>Hidroviárias</v>
      </c>
      <c r="N287" s="35" t="str">
        <f t="shared" si="301"/>
        <v>Amarrações</v>
      </c>
      <c r="O287" s="36" t="str">
        <f t="shared" si="302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8"/>
        <v>Infraestruturas</v>
      </c>
      <c r="T287" s="38" t="str">
        <f t="shared" si="309"/>
        <v>Hidroviárias</v>
      </c>
      <c r="U287" s="38" t="str">
        <f t="shared" si="309"/>
        <v>Amarrações</v>
      </c>
      <c r="V287" s="37" t="str">
        <f t="shared" si="279"/>
        <v>Infraestruturas</v>
      </c>
      <c r="W287" s="20" t="str">
        <f t="shared" si="280"/>
        <v>K.Inf.287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07"/>
        <v>Infraestruturas</v>
      </c>
      <c r="M288" s="35" t="str">
        <f t="shared" si="300"/>
        <v>Hidroviárias</v>
      </c>
      <c r="N288" s="35" t="str">
        <f t="shared" si="301"/>
        <v>Amarrações</v>
      </c>
      <c r="O288" s="36" t="str">
        <f t="shared" si="302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8"/>
        <v>Infraestruturas</v>
      </c>
      <c r="T288" s="38" t="str">
        <f t="shared" si="309"/>
        <v>Hidroviárias</v>
      </c>
      <c r="U288" s="38" t="str">
        <f t="shared" si="309"/>
        <v>Amarrações</v>
      </c>
      <c r="V288" s="37" t="str">
        <f t="shared" si="279"/>
        <v>Infraestruturas</v>
      </c>
      <c r="W288" s="20" t="str">
        <f t="shared" si="280"/>
        <v>K.Inf.288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07"/>
        <v>Infraestruturas</v>
      </c>
      <c r="M289" s="35" t="str">
        <f t="shared" si="300"/>
        <v>Hidroviárias</v>
      </c>
      <c r="N289" s="35" t="str">
        <f t="shared" si="301"/>
        <v>Amarrações</v>
      </c>
      <c r="O289" s="36" t="str">
        <f t="shared" si="302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8"/>
        <v>Infraestruturas</v>
      </c>
      <c r="T289" s="38" t="str">
        <f t="shared" si="309"/>
        <v>Hidroviárias</v>
      </c>
      <c r="U289" s="38" t="str">
        <f t="shared" si="309"/>
        <v>Amarrações</v>
      </c>
      <c r="V289" s="37" t="str">
        <f t="shared" si="279"/>
        <v>Infraestruturas</v>
      </c>
      <c r="W289" s="20" t="str">
        <f t="shared" si="280"/>
        <v>K.Inf.289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07"/>
        <v>Infraestruturas</v>
      </c>
      <c r="M290" s="35" t="str">
        <f t="shared" si="300"/>
        <v>Hidroviárias</v>
      </c>
      <c r="N290" s="35" t="str">
        <f t="shared" si="301"/>
        <v>Amarrações</v>
      </c>
      <c r="O290" s="36" t="str">
        <f t="shared" si="302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8"/>
        <v>Infraestruturas</v>
      </c>
      <c r="T290" s="38" t="str">
        <f t="shared" si="309"/>
        <v>Hidroviárias</v>
      </c>
      <c r="U290" s="38" t="str">
        <f t="shared" si="309"/>
        <v>Amarrações</v>
      </c>
      <c r="V290" s="37" t="str">
        <f t="shared" si="279"/>
        <v>Infraestruturas</v>
      </c>
      <c r="W290" s="20" t="str">
        <f t="shared" si="280"/>
        <v>K.Inf.290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307"/>
        <v>Infraestruturas</v>
      </c>
      <c r="M291" s="35" t="str">
        <f t="shared" si="300"/>
        <v>Hidroviárias</v>
      </c>
      <c r="N291" s="35" t="str">
        <f t="shared" si="301"/>
        <v>Níveis Portuários</v>
      </c>
      <c r="O291" s="36" t="str">
        <f t="shared" si="302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8"/>
        <v>Infraestruturas</v>
      </c>
      <c r="T291" s="38" t="str">
        <f t="shared" si="309"/>
        <v>Hidroviárias</v>
      </c>
      <c r="U291" s="38" t="str">
        <f t="shared" si="309"/>
        <v>Níveis Portuários</v>
      </c>
      <c r="V291" s="37" t="str">
        <f t="shared" si="279"/>
        <v>Infraestruturas</v>
      </c>
      <c r="W291" s="20" t="str">
        <f t="shared" si="280"/>
        <v>K.Inf.291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307"/>
        <v>Infraestruturas</v>
      </c>
      <c r="M292" s="35" t="str">
        <f t="shared" si="300"/>
        <v>Hidroviárias</v>
      </c>
      <c r="N292" s="35" t="str">
        <f t="shared" si="301"/>
        <v>Níveis Portuários</v>
      </c>
      <c r="O292" s="36" t="str">
        <f t="shared" si="302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8"/>
        <v>Infraestruturas</v>
      </c>
      <c r="T292" s="38" t="str">
        <f t="shared" si="309"/>
        <v>Hidroviárias</v>
      </c>
      <c r="U292" s="38" t="str">
        <f t="shared" si="309"/>
        <v>Níveis Portuários</v>
      </c>
      <c r="V292" s="37" t="str">
        <f t="shared" si="279"/>
        <v>Infraestruturas</v>
      </c>
      <c r="W292" s="20" t="str">
        <f t="shared" si="280"/>
        <v>K.Inf.292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307"/>
        <v>Infraestruturas</v>
      </c>
      <c r="M293" s="35" t="str">
        <f t="shared" si="300"/>
        <v>Hidroviárias</v>
      </c>
      <c r="N293" s="35" t="str">
        <f t="shared" si="301"/>
        <v>Níveis Portuários</v>
      </c>
      <c r="O293" s="36" t="str">
        <f t="shared" si="302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8"/>
        <v>Infraestruturas</v>
      </c>
      <c r="T293" s="38" t="str">
        <f t="shared" si="309"/>
        <v>Hidroviárias</v>
      </c>
      <c r="U293" s="38" t="str">
        <f t="shared" si="309"/>
        <v>Níveis Portuários</v>
      </c>
      <c r="V293" s="37" t="str">
        <f t="shared" si="279"/>
        <v>Infraestruturas</v>
      </c>
      <c r="W293" s="20" t="str">
        <f t="shared" si="280"/>
        <v>K.Inf.293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307"/>
        <v>Infraestruturas</v>
      </c>
      <c r="M294" s="35" t="str">
        <f t="shared" si="300"/>
        <v>Hidroviárias</v>
      </c>
      <c r="N294" s="35" t="str">
        <f t="shared" si="301"/>
        <v>Níveis Portuários</v>
      </c>
      <c r="O294" s="36" t="str">
        <f t="shared" si="302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8"/>
        <v>Infraestruturas</v>
      </c>
      <c r="T294" s="38" t="str">
        <f t="shared" si="309"/>
        <v>Hidroviárias</v>
      </c>
      <c r="U294" s="38" t="str">
        <f t="shared" si="309"/>
        <v>Níveis Portuários</v>
      </c>
      <c r="V294" s="37" t="str">
        <f t="shared" si="279"/>
        <v>Infraestruturas</v>
      </c>
      <c r="W294" s="20" t="str">
        <f t="shared" si="280"/>
        <v>K.Inf.294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307"/>
        <v>Infraestruturas</v>
      </c>
      <c r="M295" s="35" t="str">
        <f t="shared" si="300"/>
        <v>Hidroviárias</v>
      </c>
      <c r="N295" s="35" t="str">
        <f t="shared" si="301"/>
        <v>Níveis Portuários</v>
      </c>
      <c r="O295" s="36" t="str">
        <f t="shared" si="302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8"/>
        <v>Infraestruturas</v>
      </c>
      <c r="T295" s="38" t="str">
        <f t="shared" si="309"/>
        <v>Hidroviárias</v>
      </c>
      <c r="U295" s="38" t="str">
        <f t="shared" si="309"/>
        <v>Níveis Portuários</v>
      </c>
      <c r="V295" s="37" t="str">
        <f t="shared" si="279"/>
        <v>Infraestruturas</v>
      </c>
      <c r="W295" s="20" t="str">
        <f t="shared" si="280"/>
        <v>K.Inf.295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307"/>
        <v>Infraestruturas</v>
      </c>
      <c r="M296" s="35" t="str">
        <f t="shared" si="300"/>
        <v>Hidroviárias</v>
      </c>
      <c r="N296" s="35" t="str">
        <f t="shared" si="301"/>
        <v>Níveis Portuários</v>
      </c>
      <c r="O296" s="36" t="str">
        <f t="shared" si="302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8"/>
        <v>Infraestruturas</v>
      </c>
      <c r="T296" s="38" t="str">
        <f t="shared" si="309"/>
        <v>Hidroviárias</v>
      </c>
      <c r="U296" s="38" t="str">
        <f t="shared" si="309"/>
        <v>Níveis Portuários</v>
      </c>
      <c r="V296" s="37" t="str">
        <f t="shared" si="279"/>
        <v>Infraestruturas</v>
      </c>
      <c r="W296" s="20" t="str">
        <f t="shared" si="280"/>
        <v>K.Inf.296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307"/>
        <v>Infraestruturas</v>
      </c>
      <c r="M297" s="35" t="str">
        <f t="shared" si="300"/>
        <v>Hidroviárias</v>
      </c>
      <c r="N297" s="35" t="str">
        <f t="shared" si="301"/>
        <v>Níveis Portuários</v>
      </c>
      <c r="O297" s="36" t="str">
        <f t="shared" si="302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8"/>
        <v>Infraestruturas</v>
      </c>
      <c r="T297" s="38" t="str">
        <f t="shared" si="309"/>
        <v>Hidroviárias</v>
      </c>
      <c r="U297" s="38" t="str">
        <f t="shared" si="309"/>
        <v>Níveis Portuários</v>
      </c>
      <c r="V297" s="37" t="str">
        <f t="shared" si="279"/>
        <v>Infraestruturas</v>
      </c>
      <c r="W297" s="20" t="str">
        <f t="shared" si="280"/>
        <v>K.Inf.297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307"/>
        <v>Infraestruturas</v>
      </c>
      <c r="M298" s="35" t="str">
        <f t="shared" ref="M298" si="310">CONCATENATE("", D298)</f>
        <v>Hidroviárias</v>
      </c>
      <c r="N298" s="35" t="str">
        <f t="shared" ref="N298" si="311">(SUBSTITUTE(SUBSTITUTE(CONCATENATE("",E298),"."," ")," De "," de "))</f>
        <v>Portos</v>
      </c>
      <c r="O298" s="36" t="str">
        <f t="shared" ref="O298" si="312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8"/>
        <v>Infraestruturas</v>
      </c>
      <c r="T298" s="38" t="str">
        <f t="shared" si="309"/>
        <v>Hidroviárias</v>
      </c>
      <c r="U298" s="38" t="str">
        <f t="shared" ref="U298" si="313">SUBSTITUTE(E298, ".", " ")</f>
        <v>Portos</v>
      </c>
      <c r="V298" s="37" t="str">
        <f t="shared" si="279"/>
        <v>Infraestruturas</v>
      </c>
      <c r="W298" s="20" t="str">
        <f t="shared" si="280"/>
        <v>K.Inf.298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ref="L299:L300" si="314">_xlfn.CONCAT(C299)</f>
        <v>Infraestruturas</v>
      </c>
      <c r="M299" s="35" t="str">
        <f t="shared" si="300"/>
        <v>Hidroviárias</v>
      </c>
      <c r="N299" s="35" t="str">
        <f t="shared" si="301"/>
        <v>Portos</v>
      </c>
      <c r="O299" s="36" t="str">
        <f t="shared" si="302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ref="S299:S300" si="315">SUBSTITUTE(C299, ".", " ")</f>
        <v>Infraestruturas</v>
      </c>
      <c r="T299" s="38" t="str">
        <f t="shared" ref="T299:T300" si="316">SUBSTITUTE(D299, ".", " ")</f>
        <v>Hidroviárias</v>
      </c>
      <c r="U299" s="38" t="str">
        <f t="shared" si="309"/>
        <v>Portos</v>
      </c>
      <c r="V299" s="37" t="str">
        <f t="shared" si="279"/>
        <v>Infraestruturas</v>
      </c>
      <c r="W299" s="20" t="str">
        <f t="shared" si="280"/>
        <v>K.Inf.299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601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14"/>
        <v>Infraestruturas</v>
      </c>
      <c r="M300" s="35" t="str">
        <f t="shared" si="300"/>
        <v>Hidroviárias</v>
      </c>
      <c r="N300" s="35" t="str">
        <f t="shared" si="301"/>
        <v>Portos</v>
      </c>
      <c r="O300" s="36" t="str">
        <f t="shared" si="302"/>
        <v>Porto.Fluvial</v>
      </c>
      <c r="P300" s="36" t="s">
        <v>602</v>
      </c>
      <c r="Q300" s="39" t="s">
        <v>603</v>
      </c>
      <c r="R300" s="37" t="s">
        <v>1</v>
      </c>
      <c r="S300" s="38" t="str">
        <f t="shared" si="315"/>
        <v>Infraestruturas</v>
      </c>
      <c r="T300" s="38" t="str">
        <f t="shared" si="316"/>
        <v>Hidroviárias</v>
      </c>
      <c r="U300" s="38" t="str">
        <f t="shared" si="309"/>
        <v>Portos</v>
      </c>
      <c r="V300" s="37" t="str">
        <f t="shared" si="279"/>
        <v>Infraestruturas</v>
      </c>
      <c r="W300" s="20" t="str">
        <f t="shared" si="280"/>
        <v>K.Inf.300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4944</v>
      </c>
      <c r="F301" s="61" t="s">
        <v>572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300"/>
        <v>Hidroviárias</v>
      </c>
      <c r="N301" s="35" t="str">
        <f t="shared" si="301"/>
        <v>Portos Defesas</v>
      </c>
      <c r="O301" s="36" t="str">
        <f t="shared" si="302"/>
        <v>Quebra.Ondas</v>
      </c>
      <c r="P301" s="36" t="s">
        <v>573</v>
      </c>
      <c r="Q301" s="39" t="s">
        <v>574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9"/>
        <v>Portos Defesas</v>
      </c>
      <c r="V301" s="37" t="str">
        <f t="shared" si="279"/>
        <v>Infraestruturas</v>
      </c>
      <c r="W301" s="20" t="str">
        <f t="shared" si="280"/>
        <v>K.Inf.301</v>
      </c>
      <c r="X301" s="38" t="s">
        <v>4785</v>
      </c>
      <c r="Y301" s="38" t="s">
        <v>4829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575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307"/>
        <v>Infraestruturas</v>
      </c>
      <c r="M302" s="35" t="str">
        <f t="shared" si="300"/>
        <v>Hidroviárias</v>
      </c>
      <c r="N302" s="35" t="str">
        <f t="shared" si="301"/>
        <v>Portos Defesas</v>
      </c>
      <c r="O302" s="36" t="str">
        <f t="shared" si="302"/>
        <v>Quebra.Mar</v>
      </c>
      <c r="P302" s="36" t="s">
        <v>576</v>
      </c>
      <c r="Q302" s="39" t="s">
        <v>577</v>
      </c>
      <c r="R302" s="37" t="s">
        <v>1</v>
      </c>
      <c r="S302" s="38" t="str">
        <f t="shared" si="308"/>
        <v>Infraestruturas</v>
      </c>
      <c r="T302" s="38" t="str">
        <f t="shared" si="309"/>
        <v>Hidroviárias</v>
      </c>
      <c r="U302" s="38" t="str">
        <f t="shared" si="309"/>
        <v>Portos Defesas</v>
      </c>
      <c r="V302" s="37" t="str">
        <f t="shared" si="279"/>
        <v>Infraestruturas</v>
      </c>
      <c r="W302" s="20" t="str">
        <f t="shared" si="280"/>
        <v>K.Inf.302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578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07"/>
        <v>Infraestruturas</v>
      </c>
      <c r="M303" s="35" t="str">
        <f t="shared" si="300"/>
        <v>Hidroviárias</v>
      </c>
      <c r="N303" s="35" t="str">
        <f t="shared" si="301"/>
        <v>Portos Defesas</v>
      </c>
      <c r="O303" s="36" t="str">
        <f t="shared" si="302"/>
        <v>Costa.Defesa</v>
      </c>
      <c r="P303" s="36" t="s">
        <v>579</v>
      </c>
      <c r="Q303" s="36" t="s">
        <v>580</v>
      </c>
      <c r="R303" s="37" t="s">
        <v>1</v>
      </c>
      <c r="S303" s="38" t="str">
        <f t="shared" si="308"/>
        <v>Infraestruturas</v>
      </c>
      <c r="T303" s="38" t="str">
        <f t="shared" si="309"/>
        <v>Hidroviárias</v>
      </c>
      <c r="U303" s="38" t="str">
        <f t="shared" si="309"/>
        <v>Portos Defesas</v>
      </c>
      <c r="V303" s="37" t="str">
        <f t="shared" si="279"/>
        <v>Infraestruturas</v>
      </c>
      <c r="W303" s="20" t="str">
        <f t="shared" si="280"/>
        <v>K.Inf.303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581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07"/>
        <v>Infraestruturas</v>
      </c>
      <c r="M304" s="35" t="str">
        <f t="shared" si="300"/>
        <v>Hidroviárias</v>
      </c>
      <c r="N304" s="35" t="str">
        <f t="shared" si="301"/>
        <v>Portos Defesas</v>
      </c>
      <c r="O304" s="36" t="str">
        <f t="shared" si="302"/>
        <v>Costa.Contenção</v>
      </c>
      <c r="P304" s="36" t="s">
        <v>582</v>
      </c>
      <c r="Q304" s="39" t="s">
        <v>583</v>
      </c>
      <c r="R304" s="37" t="s">
        <v>1</v>
      </c>
      <c r="S304" s="38" t="str">
        <f t="shared" si="308"/>
        <v>Infraestruturas</v>
      </c>
      <c r="T304" s="38" t="str">
        <f t="shared" si="309"/>
        <v>Hidroviárias</v>
      </c>
      <c r="U304" s="38" t="str">
        <f t="shared" si="309"/>
        <v>Portos Defesas</v>
      </c>
      <c r="V304" s="37" t="str">
        <f t="shared" si="279"/>
        <v>Infraestruturas</v>
      </c>
      <c r="W304" s="20" t="str">
        <f t="shared" si="280"/>
        <v>K.Inf.304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4945</v>
      </c>
      <c r="F305" s="61" t="s">
        <v>584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07"/>
        <v>Infraestruturas</v>
      </c>
      <c r="M305" s="35" t="str">
        <f t="shared" si="300"/>
        <v>Hidroviárias</v>
      </c>
      <c r="N305" s="35" t="str">
        <f t="shared" si="301"/>
        <v>Portos Docas</v>
      </c>
      <c r="O305" s="36" t="str">
        <f t="shared" si="302"/>
        <v>Dique.Seco</v>
      </c>
      <c r="P305" s="36" t="s">
        <v>585</v>
      </c>
      <c r="Q305" s="39" t="s">
        <v>586</v>
      </c>
      <c r="R305" s="37" t="s">
        <v>1</v>
      </c>
      <c r="S305" s="38" t="str">
        <f t="shared" si="308"/>
        <v>Infraestruturas</v>
      </c>
      <c r="T305" s="38" t="str">
        <f t="shared" si="309"/>
        <v>Hidroviárias</v>
      </c>
      <c r="U305" s="38" t="str">
        <f t="shared" si="309"/>
        <v>Portos Docas</v>
      </c>
      <c r="V305" s="37" t="str">
        <f t="shared" si="279"/>
        <v>Infraestruturas</v>
      </c>
      <c r="W305" s="20" t="str">
        <f t="shared" si="280"/>
        <v>K.Inf.305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587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07"/>
        <v>Infraestruturas</v>
      </c>
      <c r="M306" s="35" t="str">
        <f t="shared" si="300"/>
        <v>Hidroviárias</v>
      </c>
      <c r="N306" s="35" t="str">
        <f t="shared" si="301"/>
        <v>Portos Docas</v>
      </c>
      <c r="O306" s="36" t="str">
        <f t="shared" si="302"/>
        <v>Doca.Flutuante</v>
      </c>
      <c r="P306" s="36" t="s">
        <v>588</v>
      </c>
      <c r="Q306" s="39" t="s">
        <v>589</v>
      </c>
      <c r="R306" s="37" t="s">
        <v>1</v>
      </c>
      <c r="S306" s="38" t="str">
        <f t="shared" si="308"/>
        <v>Infraestruturas</v>
      </c>
      <c r="T306" s="38" t="str">
        <f t="shared" si="309"/>
        <v>Hidroviárias</v>
      </c>
      <c r="U306" s="38" t="str">
        <f t="shared" si="309"/>
        <v>Portos Docas</v>
      </c>
      <c r="V306" s="37" t="str">
        <f t="shared" si="279"/>
        <v>Infraestruturas</v>
      </c>
      <c r="W306" s="20" t="str">
        <f t="shared" si="280"/>
        <v>K.Inf.306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4946</v>
      </c>
      <c r="F307" s="61" t="s">
        <v>590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07"/>
        <v>Infraestruturas</v>
      </c>
      <c r="M307" s="35" t="str">
        <f t="shared" si="300"/>
        <v>Hidroviárias</v>
      </c>
      <c r="N307" s="35" t="str">
        <f t="shared" si="301"/>
        <v>Portos Partes</v>
      </c>
      <c r="O307" s="36" t="str">
        <f t="shared" si="302"/>
        <v>Infra.Portuária</v>
      </c>
      <c r="P307" s="36" t="s">
        <v>591</v>
      </c>
      <c r="Q307" s="39" t="s">
        <v>592</v>
      </c>
      <c r="R307" s="37" t="s">
        <v>1</v>
      </c>
      <c r="S307" s="38" t="str">
        <f t="shared" si="308"/>
        <v>Infraestruturas</v>
      </c>
      <c r="T307" s="38" t="str">
        <f t="shared" si="309"/>
        <v>Hidroviárias</v>
      </c>
      <c r="U307" s="38" t="str">
        <f t="shared" si="309"/>
        <v>Portos Partes</v>
      </c>
      <c r="V307" s="37" t="str">
        <f t="shared" si="279"/>
        <v>Infraestruturas</v>
      </c>
      <c r="W307" s="20" t="str">
        <f t="shared" si="280"/>
        <v>K.Inf.307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593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307"/>
        <v>Infraestruturas</v>
      </c>
      <c r="M308" s="35" t="str">
        <f t="shared" si="300"/>
        <v>Hidroviárias</v>
      </c>
      <c r="N308" s="35" t="str">
        <f t="shared" si="301"/>
        <v>Portos Partes</v>
      </c>
      <c r="O308" s="36" t="str">
        <f t="shared" si="302"/>
        <v>Praia</v>
      </c>
      <c r="P308" s="36" t="s">
        <v>594</v>
      </c>
      <c r="Q308" s="39" t="s">
        <v>595</v>
      </c>
      <c r="R308" s="37" t="s">
        <v>1</v>
      </c>
      <c r="S308" s="38" t="str">
        <f t="shared" si="308"/>
        <v>Infraestruturas</v>
      </c>
      <c r="T308" s="38" t="str">
        <f t="shared" si="309"/>
        <v>Hidroviárias</v>
      </c>
      <c r="U308" s="38" t="str">
        <f t="shared" si="309"/>
        <v>Portos Partes</v>
      </c>
      <c r="V308" s="37" t="str">
        <f t="shared" si="279"/>
        <v>Infraestruturas</v>
      </c>
      <c r="W308" s="20" t="str">
        <f t="shared" si="280"/>
        <v>K.Inf.308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596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07"/>
        <v>Infraestruturas</v>
      </c>
      <c r="M309" s="35" t="str">
        <f t="shared" ref="M309:M333" si="317">CONCATENATE("", D309)</f>
        <v>Hidroviárias</v>
      </c>
      <c r="N309" s="35" t="str">
        <f t="shared" ref="N309:N333" si="318">(SUBSTITUTE(SUBSTITUTE(CONCATENATE("",E309),"."," ")," De "," de "))</f>
        <v>Portos Partes</v>
      </c>
      <c r="O309" s="36" t="str">
        <f t="shared" ref="O309:O333" si="319">F309</f>
        <v>Hidroelevador</v>
      </c>
      <c r="P309" s="36" t="s">
        <v>597</v>
      </c>
      <c r="Q309" s="39" t="s">
        <v>598</v>
      </c>
      <c r="R309" s="37" t="s">
        <v>1</v>
      </c>
      <c r="S309" s="38" t="str">
        <f t="shared" si="308"/>
        <v>Infraestruturas</v>
      </c>
      <c r="T309" s="38" t="str">
        <f t="shared" si="309"/>
        <v>Hidroviárias</v>
      </c>
      <c r="U309" s="38" t="str">
        <f t="shared" si="309"/>
        <v>Portos Partes</v>
      </c>
      <c r="V309" s="37" t="str">
        <f t="shared" si="279"/>
        <v>Infraestruturas</v>
      </c>
      <c r="W309" s="20" t="str">
        <f t="shared" si="280"/>
        <v>K.Inf.309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604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ref="L310:L333" si="320">_xlfn.CONCAT(C310)</f>
        <v>Infraestruturas</v>
      </c>
      <c r="M310" s="35" t="str">
        <f t="shared" si="317"/>
        <v>Hidroviárias</v>
      </c>
      <c r="N310" s="35" t="str">
        <f t="shared" si="318"/>
        <v>Portos Partes</v>
      </c>
      <c r="O310" s="36" t="str">
        <f t="shared" si="319"/>
        <v>Dolfin</v>
      </c>
      <c r="P310" s="36" t="s">
        <v>605</v>
      </c>
      <c r="Q310" s="39" t="s">
        <v>606</v>
      </c>
      <c r="R310" s="37" t="s">
        <v>1</v>
      </c>
      <c r="S310" s="38" t="str">
        <f t="shared" si="308"/>
        <v>Infraestruturas</v>
      </c>
      <c r="T310" s="38" t="str">
        <f t="shared" si="309"/>
        <v>Hidroviárias</v>
      </c>
      <c r="U310" s="38" t="str">
        <f t="shared" si="309"/>
        <v>Portos Partes</v>
      </c>
      <c r="V310" s="37" t="str">
        <f t="shared" si="279"/>
        <v>Infraestruturas</v>
      </c>
      <c r="W310" s="20" t="str">
        <f t="shared" si="280"/>
        <v>K.Inf.310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607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20"/>
        <v>Infraestruturas</v>
      </c>
      <c r="M311" s="35" t="str">
        <f t="shared" si="317"/>
        <v>Hidroviárias</v>
      </c>
      <c r="N311" s="35" t="str">
        <f t="shared" si="318"/>
        <v>Portos Partes</v>
      </c>
      <c r="O311" s="36" t="str">
        <f t="shared" si="319"/>
        <v>Pier</v>
      </c>
      <c r="P311" s="36" t="s">
        <v>608</v>
      </c>
      <c r="Q311" s="39" t="s">
        <v>609</v>
      </c>
      <c r="R311" s="37" t="s">
        <v>1</v>
      </c>
      <c r="S311" s="38" t="str">
        <f t="shared" si="308"/>
        <v>Infraestruturas</v>
      </c>
      <c r="T311" s="38" t="str">
        <f t="shared" si="309"/>
        <v>Hidroviárias</v>
      </c>
      <c r="U311" s="38" t="str">
        <f t="shared" si="309"/>
        <v>Portos Partes</v>
      </c>
      <c r="V311" s="37" t="str">
        <f t="shared" si="279"/>
        <v>Infraestruturas</v>
      </c>
      <c r="W311" s="20" t="str">
        <f t="shared" si="280"/>
        <v>K.Inf.311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610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20"/>
        <v>Infraestruturas</v>
      </c>
      <c r="M312" s="35" t="str">
        <f t="shared" si="317"/>
        <v>Hidroviárias</v>
      </c>
      <c r="N312" s="35" t="str">
        <f t="shared" si="318"/>
        <v>Portos Partes</v>
      </c>
      <c r="O312" s="36" t="str">
        <f t="shared" si="319"/>
        <v>Cais</v>
      </c>
      <c r="P312" s="36" t="s">
        <v>611</v>
      </c>
      <c r="Q312" s="39" t="s">
        <v>612</v>
      </c>
      <c r="R312" s="37" t="s">
        <v>1</v>
      </c>
      <c r="S312" s="38" t="str">
        <f t="shared" si="308"/>
        <v>Infraestruturas</v>
      </c>
      <c r="T312" s="38" t="str">
        <f t="shared" si="309"/>
        <v>Hidroviárias</v>
      </c>
      <c r="U312" s="38" t="str">
        <f t="shared" si="309"/>
        <v>Portos Partes</v>
      </c>
      <c r="V312" s="37" t="str">
        <f t="shared" si="279"/>
        <v>Infraestruturas</v>
      </c>
      <c r="W312" s="20" t="str">
        <f t="shared" si="280"/>
        <v>K.Inf.312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58" t="s">
        <v>613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20"/>
        <v>Infraestruturas</v>
      </c>
      <c r="M313" s="35" t="str">
        <f t="shared" si="317"/>
        <v>Hidroviárias</v>
      </c>
      <c r="N313" s="35" t="str">
        <f t="shared" si="318"/>
        <v>Portos Partes</v>
      </c>
      <c r="O313" s="36" t="str">
        <f t="shared" si="319"/>
        <v>Cais.Berço</v>
      </c>
      <c r="P313" s="36" t="s">
        <v>614</v>
      </c>
      <c r="Q313" s="39" t="s">
        <v>615</v>
      </c>
      <c r="R313" s="37" t="s">
        <v>1</v>
      </c>
      <c r="S313" s="38" t="str">
        <f t="shared" si="308"/>
        <v>Infraestruturas</v>
      </c>
      <c r="T313" s="38" t="str">
        <f t="shared" si="309"/>
        <v>Hidroviárias</v>
      </c>
      <c r="U313" s="38" t="str">
        <f t="shared" si="309"/>
        <v>Portos Partes</v>
      </c>
      <c r="V313" s="37" t="str">
        <f t="shared" si="279"/>
        <v>Infraestruturas</v>
      </c>
      <c r="W313" s="20" t="str">
        <f t="shared" si="280"/>
        <v>K.Inf.313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61" t="s">
        <v>616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0"/>
        <v>Infraestruturas</v>
      </c>
      <c r="M314" s="35" t="str">
        <f t="shared" si="317"/>
        <v>Hidroviárias</v>
      </c>
      <c r="N314" s="35" t="str">
        <f t="shared" si="318"/>
        <v>Portos Partes</v>
      </c>
      <c r="O314" s="36" t="str">
        <f t="shared" si="319"/>
        <v>Elevador.de.Navio</v>
      </c>
      <c r="P314" s="36" t="s">
        <v>617</v>
      </c>
      <c r="Q314" s="39" t="s">
        <v>618</v>
      </c>
      <c r="R314" s="37" t="s">
        <v>1</v>
      </c>
      <c r="S314" s="38" t="str">
        <f t="shared" si="308"/>
        <v>Infraestruturas</v>
      </c>
      <c r="T314" s="38" t="str">
        <f t="shared" si="309"/>
        <v>Hidroviárias</v>
      </c>
      <c r="U314" s="38" t="str">
        <f t="shared" si="309"/>
        <v>Portos Partes</v>
      </c>
      <c r="V314" s="37" t="str">
        <f t="shared" si="279"/>
        <v>Infraestruturas</v>
      </c>
      <c r="W314" s="20" t="str">
        <f t="shared" si="280"/>
        <v>K.Inf.314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619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0"/>
        <v>Infraestruturas</v>
      </c>
      <c r="M315" s="35" t="str">
        <f t="shared" si="317"/>
        <v>Hidroviárias</v>
      </c>
      <c r="N315" s="35" t="str">
        <f t="shared" si="318"/>
        <v>Portos Partes</v>
      </c>
      <c r="O315" s="36" t="str">
        <f t="shared" si="319"/>
        <v>Eclusa.de.Navio</v>
      </c>
      <c r="P315" s="36" t="s">
        <v>521</v>
      </c>
      <c r="Q315" s="39" t="s">
        <v>522</v>
      </c>
      <c r="R315" s="37" t="s">
        <v>1</v>
      </c>
      <c r="S315" s="38" t="str">
        <f t="shared" si="308"/>
        <v>Infraestruturas</v>
      </c>
      <c r="T315" s="38" t="str">
        <f t="shared" si="309"/>
        <v>Hidroviárias</v>
      </c>
      <c r="U315" s="38" t="str">
        <f t="shared" si="309"/>
        <v>Portos Partes</v>
      </c>
      <c r="V315" s="37" t="str">
        <f t="shared" si="279"/>
        <v>Infraestruturas</v>
      </c>
      <c r="W315" s="20" t="str">
        <f t="shared" si="280"/>
        <v>K.Inf.315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620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0"/>
        <v>Infraestruturas</v>
      </c>
      <c r="M316" s="35" t="str">
        <f t="shared" si="317"/>
        <v>Hidroviárias</v>
      </c>
      <c r="N316" s="35" t="str">
        <f t="shared" si="318"/>
        <v>Portos Partes</v>
      </c>
      <c r="O316" s="36" t="str">
        <f t="shared" si="319"/>
        <v>Estaleiro</v>
      </c>
      <c r="P316" s="36" t="s">
        <v>621</v>
      </c>
      <c r="Q316" s="39" t="s">
        <v>622</v>
      </c>
      <c r="R316" s="37" t="s">
        <v>1</v>
      </c>
      <c r="S316" s="38" t="str">
        <f t="shared" si="308"/>
        <v>Infraestruturas</v>
      </c>
      <c r="T316" s="38" t="str">
        <f t="shared" si="309"/>
        <v>Hidroviárias</v>
      </c>
      <c r="U316" s="38" t="str">
        <f t="shared" si="309"/>
        <v>Portos Partes</v>
      </c>
      <c r="V316" s="37" t="str">
        <f t="shared" si="279"/>
        <v>Infraestruturas</v>
      </c>
      <c r="W316" s="20" t="str">
        <f t="shared" si="280"/>
        <v>K.Inf.316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623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0"/>
        <v>Infraestruturas</v>
      </c>
      <c r="M317" s="35" t="str">
        <f t="shared" si="317"/>
        <v>Hidroviárias</v>
      </c>
      <c r="N317" s="35" t="str">
        <f t="shared" si="318"/>
        <v>Portos Partes</v>
      </c>
      <c r="O317" s="36" t="str">
        <f t="shared" si="319"/>
        <v>Lançamento.Rampa</v>
      </c>
      <c r="P317" s="36" t="s">
        <v>624</v>
      </c>
      <c r="Q317" s="40" t="s">
        <v>625</v>
      </c>
      <c r="R317" s="37" t="s">
        <v>1</v>
      </c>
      <c r="S317" s="38" t="str">
        <f t="shared" si="308"/>
        <v>Infraestruturas</v>
      </c>
      <c r="T317" s="38" t="str">
        <f t="shared" si="309"/>
        <v>Hidroviárias</v>
      </c>
      <c r="U317" s="38" t="str">
        <f t="shared" si="309"/>
        <v>Portos Partes</v>
      </c>
      <c r="V317" s="37" t="str">
        <f t="shared" si="279"/>
        <v>Infraestruturas</v>
      </c>
      <c r="W317" s="20" t="str">
        <f t="shared" si="280"/>
        <v>K.Inf.317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626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0"/>
        <v>Infraestruturas</v>
      </c>
      <c r="M318" s="35" t="str">
        <f t="shared" si="317"/>
        <v>Hidroviárias</v>
      </c>
      <c r="N318" s="35" t="str">
        <f t="shared" si="318"/>
        <v>Portos Partes</v>
      </c>
      <c r="O318" s="36" t="str">
        <f t="shared" si="319"/>
        <v>Lançamento.Recuperação</v>
      </c>
      <c r="P318" s="36" t="s">
        <v>627</v>
      </c>
      <c r="Q318" s="39" t="s">
        <v>628</v>
      </c>
      <c r="R318" s="37" t="s">
        <v>1</v>
      </c>
      <c r="S318" s="38" t="str">
        <f t="shared" si="308"/>
        <v>Infraestruturas</v>
      </c>
      <c r="T318" s="38" t="str">
        <f t="shared" si="309"/>
        <v>Hidroviárias</v>
      </c>
      <c r="U318" s="38" t="str">
        <f t="shared" si="309"/>
        <v>Portos Partes</v>
      </c>
      <c r="V318" s="37" t="str">
        <f t="shared" si="279"/>
        <v>Infraestruturas</v>
      </c>
      <c r="W318" s="20" t="str">
        <f t="shared" si="280"/>
        <v>K.Inf.318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58" t="s">
        <v>629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20"/>
        <v>Infraestruturas</v>
      </c>
      <c r="M319" s="35" t="str">
        <f t="shared" si="317"/>
        <v>Hidroviárias</v>
      </c>
      <c r="N319" s="35" t="str">
        <f t="shared" si="318"/>
        <v>Portos Partes</v>
      </c>
      <c r="O319" s="36" t="str">
        <f t="shared" si="319"/>
        <v>Câmara</v>
      </c>
      <c r="P319" s="36" t="s">
        <v>630</v>
      </c>
      <c r="Q319" s="39" t="s">
        <v>631</v>
      </c>
      <c r="R319" s="37" t="s">
        <v>1</v>
      </c>
      <c r="S319" s="38" t="str">
        <f t="shared" si="308"/>
        <v>Infraestruturas</v>
      </c>
      <c r="T319" s="38" t="str">
        <f t="shared" si="309"/>
        <v>Hidroviárias</v>
      </c>
      <c r="U319" s="38" t="str">
        <f t="shared" si="309"/>
        <v>Portos Partes</v>
      </c>
      <c r="V319" s="37" t="str">
        <f t="shared" si="279"/>
        <v>Infraestruturas</v>
      </c>
      <c r="W319" s="20" t="str">
        <f t="shared" si="280"/>
        <v>K.Inf.319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632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20"/>
        <v>Infraestruturas</v>
      </c>
      <c r="M320" s="35" t="str">
        <f t="shared" si="317"/>
        <v>Hidroviárias</v>
      </c>
      <c r="N320" s="35" t="str">
        <f t="shared" si="318"/>
        <v>Portos Partes</v>
      </c>
      <c r="O320" s="36" t="str">
        <f t="shared" si="319"/>
        <v>Núcleo</v>
      </c>
      <c r="P320" s="36" t="s">
        <v>633</v>
      </c>
      <c r="Q320" s="39" t="s">
        <v>634</v>
      </c>
      <c r="R320" s="37" t="s">
        <v>1</v>
      </c>
      <c r="S320" s="38" t="str">
        <f t="shared" si="308"/>
        <v>Infraestruturas</v>
      </c>
      <c r="T320" s="38" t="str">
        <f t="shared" si="309"/>
        <v>Hidroviárias</v>
      </c>
      <c r="U320" s="38" t="str">
        <f t="shared" si="309"/>
        <v>Portos Partes</v>
      </c>
      <c r="V320" s="37" t="str">
        <f t="shared" si="279"/>
        <v>Infraestruturas</v>
      </c>
      <c r="W320" s="20" t="str">
        <f t="shared" si="280"/>
        <v>K.Inf.320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635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20"/>
        <v>Infraestruturas</v>
      </c>
      <c r="M321" s="35" t="str">
        <f t="shared" si="317"/>
        <v>Hidroviárias</v>
      </c>
      <c r="N321" s="35" t="str">
        <f t="shared" si="318"/>
        <v>Portos Partes</v>
      </c>
      <c r="O321" s="36" t="str">
        <f t="shared" si="319"/>
        <v>Crista</v>
      </c>
      <c r="P321" s="36" t="s">
        <v>636</v>
      </c>
      <c r="Q321" s="39" t="s">
        <v>637</v>
      </c>
      <c r="R321" s="37" t="s">
        <v>1</v>
      </c>
      <c r="S321" s="38" t="str">
        <f t="shared" si="308"/>
        <v>Infraestruturas</v>
      </c>
      <c r="T321" s="38" t="str">
        <f t="shared" si="309"/>
        <v>Hidroviárias</v>
      </c>
      <c r="U321" s="38" t="str">
        <f t="shared" si="309"/>
        <v>Portos Partes</v>
      </c>
      <c r="V321" s="37" t="str">
        <f t="shared" si="279"/>
        <v>Infraestruturas</v>
      </c>
      <c r="W321" s="20" t="str">
        <f t="shared" si="280"/>
        <v>K.Inf.321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638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20"/>
        <v>Infraestruturas</v>
      </c>
      <c r="M322" s="35" t="str">
        <f t="shared" si="317"/>
        <v>Hidroviárias</v>
      </c>
      <c r="N322" s="35" t="str">
        <f t="shared" si="318"/>
        <v>Portos Partes</v>
      </c>
      <c r="O322" s="36" t="str">
        <f t="shared" si="319"/>
        <v>Comporta</v>
      </c>
      <c r="P322" s="36" t="s">
        <v>639</v>
      </c>
      <c r="Q322" s="39" t="s">
        <v>640</v>
      </c>
      <c r="R322" s="37" t="s">
        <v>1</v>
      </c>
      <c r="S322" s="38" t="str">
        <f t="shared" si="308"/>
        <v>Infraestruturas</v>
      </c>
      <c r="T322" s="38" t="str">
        <f t="shared" si="309"/>
        <v>Hidroviárias</v>
      </c>
      <c r="U322" s="38" t="str">
        <f t="shared" si="309"/>
        <v>Portos Partes</v>
      </c>
      <c r="V322" s="37" t="str">
        <f t="shared" ref="V322:V349" si="321">SUBSTITUTE(C322, ".", " ")</f>
        <v>Infraestruturas</v>
      </c>
      <c r="W322" s="20" t="str">
        <f t="shared" si="280"/>
        <v>K.Inf.322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19" t="s">
        <v>5167</v>
      </c>
      <c r="G323" s="68" t="s">
        <v>1</v>
      </c>
      <c r="H323" s="68" t="s">
        <v>1</v>
      </c>
      <c r="I323" s="68" t="s">
        <v>1</v>
      </c>
      <c r="J323" s="67" t="s">
        <v>1</v>
      </c>
      <c r="K323" s="67" t="s">
        <v>1</v>
      </c>
      <c r="L323" s="39" t="str">
        <f t="shared" ref="L323" si="322">_xlfn.CONCAT(C323)</f>
        <v>Infraestruturas</v>
      </c>
      <c r="M323" s="35" t="str">
        <f t="shared" ref="M323" si="323">CONCATENATE("", D323)</f>
        <v>Hidroviárias</v>
      </c>
      <c r="N323" s="35" t="str">
        <f t="shared" ref="N323" si="324">(SUBSTITUTE(SUBSTITUTE(CONCATENATE("",E323),"."," ")," De "," de "))</f>
        <v>Portos Partes</v>
      </c>
      <c r="O323" s="36" t="str">
        <f t="shared" ref="O323" si="325">F323</f>
        <v>Contenedor.de.Carga</v>
      </c>
      <c r="P323" s="40" t="s">
        <v>499</v>
      </c>
      <c r="Q323" s="39" t="s">
        <v>500</v>
      </c>
      <c r="R323" s="37" t="s">
        <v>1</v>
      </c>
      <c r="S323" s="38" t="str">
        <f t="shared" si="308"/>
        <v>Infraestruturas</v>
      </c>
      <c r="T323" s="38" t="str">
        <f t="shared" si="309"/>
        <v>Hidroviárias</v>
      </c>
      <c r="U323" s="38" t="str">
        <f t="shared" si="309"/>
        <v>Portos Partes</v>
      </c>
      <c r="V323" s="37" t="str">
        <f t="shared" si="321"/>
        <v>Infraestruturas</v>
      </c>
      <c r="W323" s="20" t="str">
        <f t="shared" ref="W323:W349" si="326">CONCATENATE("K.",LEFT(C323,3),".",A323)</f>
        <v>K.Inf.323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4947</v>
      </c>
      <c r="F324" s="58" t="s">
        <v>641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20"/>
        <v>Infraestruturas</v>
      </c>
      <c r="M324" s="35" t="str">
        <f t="shared" si="317"/>
        <v>Hidroviárias</v>
      </c>
      <c r="N324" s="35" t="str">
        <f t="shared" si="318"/>
        <v>Portos Zonas</v>
      </c>
      <c r="O324" s="36" t="str">
        <f t="shared" si="319"/>
        <v>Barlavento</v>
      </c>
      <c r="P324" s="36" t="s">
        <v>642</v>
      </c>
      <c r="Q324" s="44" t="s">
        <v>643</v>
      </c>
      <c r="R324" s="37" t="s">
        <v>1</v>
      </c>
      <c r="S324" s="38" t="str">
        <f t="shared" si="308"/>
        <v>Infraestruturas</v>
      </c>
      <c r="T324" s="38" t="str">
        <f t="shared" si="309"/>
        <v>Hidroviárias</v>
      </c>
      <c r="U324" s="38" t="str">
        <f t="shared" si="309"/>
        <v>Portos Zonas</v>
      </c>
      <c r="V324" s="37" t="str">
        <f t="shared" si="321"/>
        <v>Infraestruturas</v>
      </c>
      <c r="W324" s="20" t="str">
        <f t="shared" si="326"/>
        <v>K.Inf.324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644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20"/>
        <v>Infraestruturas</v>
      </c>
      <c r="M325" s="35" t="str">
        <f t="shared" si="317"/>
        <v>Hidroviárias</v>
      </c>
      <c r="N325" s="35" t="str">
        <f t="shared" si="318"/>
        <v>Portos Zonas</v>
      </c>
      <c r="O325" s="36" t="str">
        <f t="shared" si="319"/>
        <v>Sotavento</v>
      </c>
      <c r="P325" s="36" t="s">
        <v>645</v>
      </c>
      <c r="Q325" s="39" t="s">
        <v>646</v>
      </c>
      <c r="R325" s="37" t="s">
        <v>1</v>
      </c>
      <c r="S325" s="38" t="str">
        <f t="shared" si="308"/>
        <v>Infraestruturas</v>
      </c>
      <c r="T325" s="38" t="str">
        <f t="shared" si="309"/>
        <v>Hidroviárias</v>
      </c>
      <c r="U325" s="38" t="str">
        <f t="shared" si="309"/>
        <v>Portos Zonas</v>
      </c>
      <c r="V325" s="37" t="str">
        <f t="shared" si="321"/>
        <v>Infraestruturas</v>
      </c>
      <c r="W325" s="20" t="str">
        <f t="shared" si="326"/>
        <v>K.Inf.325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647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20"/>
        <v>Infraestruturas</v>
      </c>
      <c r="M326" s="35" t="str">
        <f t="shared" si="317"/>
        <v>Hidroviárias</v>
      </c>
      <c r="N326" s="35" t="str">
        <f t="shared" si="318"/>
        <v>Portos Zonas</v>
      </c>
      <c r="O326" s="36" t="str">
        <f t="shared" si="319"/>
        <v>Zona.Aquática</v>
      </c>
      <c r="P326" s="36" t="s">
        <v>648</v>
      </c>
      <c r="Q326" s="39" t="s">
        <v>649</v>
      </c>
      <c r="R326" s="37" t="s">
        <v>1</v>
      </c>
      <c r="S326" s="38" t="str">
        <f t="shared" si="308"/>
        <v>Infraestruturas</v>
      </c>
      <c r="T326" s="38" t="str">
        <f t="shared" si="309"/>
        <v>Hidroviárias</v>
      </c>
      <c r="U326" s="38" t="str">
        <f t="shared" si="309"/>
        <v>Portos Zonas</v>
      </c>
      <c r="V326" s="37" t="str">
        <f t="shared" si="321"/>
        <v>Infraestruturas</v>
      </c>
      <c r="W326" s="20" t="str">
        <f t="shared" si="326"/>
        <v>K.Inf.326</v>
      </c>
      <c r="X326" s="38" t="s">
        <v>4897</v>
      </c>
      <c r="Y326" s="38" t="s">
        <v>4832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650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20"/>
        <v>Infraestruturas</v>
      </c>
      <c r="M327" s="35" t="str">
        <f t="shared" si="317"/>
        <v>Hidroviárias</v>
      </c>
      <c r="N327" s="35" t="str">
        <f t="shared" si="318"/>
        <v>Portos Zonas</v>
      </c>
      <c r="O327" s="36" t="str">
        <f t="shared" si="319"/>
        <v>Zona.Terrestre</v>
      </c>
      <c r="P327" s="36" t="s">
        <v>651</v>
      </c>
      <c r="Q327" s="40" t="s">
        <v>652</v>
      </c>
      <c r="R327" s="37" t="s">
        <v>1</v>
      </c>
      <c r="S327" s="38" t="str">
        <f t="shared" ref="S327:S333" si="327">SUBSTITUTE(C327, ".", " ")</f>
        <v>Infraestruturas</v>
      </c>
      <c r="T327" s="38" t="str">
        <f t="shared" ref="T327:U333" si="328">SUBSTITUTE(D327, ".", " ")</f>
        <v>Hidroviárias</v>
      </c>
      <c r="U327" s="38" t="str">
        <f t="shared" si="328"/>
        <v>Portos Zonas</v>
      </c>
      <c r="V327" s="37" t="str">
        <f t="shared" si="321"/>
        <v>Infraestruturas</v>
      </c>
      <c r="W327" s="20" t="str">
        <f t="shared" si="326"/>
        <v>K.Inf.327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653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20"/>
        <v>Infraestruturas</v>
      </c>
      <c r="M328" s="35" t="str">
        <f t="shared" si="317"/>
        <v>Hidroviárias</v>
      </c>
      <c r="N328" s="35" t="str">
        <f t="shared" si="318"/>
        <v>Portos Zonas</v>
      </c>
      <c r="O328" s="36" t="str">
        <f t="shared" si="319"/>
        <v>Zona.Navegável</v>
      </c>
      <c r="P328" s="36" t="s">
        <v>654</v>
      </c>
      <c r="Q328" s="39" t="s">
        <v>655</v>
      </c>
      <c r="R328" s="37" t="s">
        <v>1</v>
      </c>
      <c r="S328" s="38" t="str">
        <f t="shared" si="327"/>
        <v>Infraestruturas</v>
      </c>
      <c r="T328" s="38" t="str">
        <f t="shared" si="328"/>
        <v>Hidroviárias</v>
      </c>
      <c r="U328" s="38" t="str">
        <f t="shared" si="328"/>
        <v>Portos Zonas</v>
      </c>
      <c r="V328" s="37" t="str">
        <f t="shared" si="321"/>
        <v>Infraestruturas</v>
      </c>
      <c r="W328" s="20" t="str">
        <f t="shared" si="326"/>
        <v>K.Inf.328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5023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20"/>
        <v>Infraestruturas</v>
      </c>
      <c r="M329" s="35" t="str">
        <f t="shared" si="317"/>
        <v>Hidroviárias</v>
      </c>
      <c r="N329" s="35" t="str">
        <f t="shared" si="318"/>
        <v>Portos Zonas</v>
      </c>
      <c r="O329" s="36" t="str">
        <f t="shared" si="319"/>
        <v>Zona.de.Estocagem</v>
      </c>
      <c r="P329" s="36" t="s">
        <v>656</v>
      </c>
      <c r="Q329" s="36" t="s">
        <v>657</v>
      </c>
      <c r="R329" s="37" t="s">
        <v>1</v>
      </c>
      <c r="S329" s="38" t="str">
        <f t="shared" si="327"/>
        <v>Infraestruturas</v>
      </c>
      <c r="T329" s="38" t="str">
        <f t="shared" si="328"/>
        <v>Hidroviárias</v>
      </c>
      <c r="U329" s="38" t="str">
        <f t="shared" si="328"/>
        <v>Portos Zonas</v>
      </c>
      <c r="V329" s="37" t="str">
        <f t="shared" si="321"/>
        <v>Infraestruturas</v>
      </c>
      <c r="W329" s="20" t="str">
        <f t="shared" si="326"/>
        <v>K.Inf.329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5019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20"/>
        <v>Infraestruturas</v>
      </c>
      <c r="M330" s="35" t="str">
        <f t="shared" si="317"/>
        <v>Hidroviárias</v>
      </c>
      <c r="N330" s="35" t="str">
        <f t="shared" si="318"/>
        <v>Portos Zonas</v>
      </c>
      <c r="O330" s="36" t="str">
        <f t="shared" si="319"/>
        <v>Zona.de.Pátio</v>
      </c>
      <c r="P330" s="36" t="s">
        <v>658</v>
      </c>
      <c r="Q330" s="36" t="s">
        <v>659</v>
      </c>
      <c r="R330" s="37" t="s">
        <v>1</v>
      </c>
      <c r="S330" s="38" t="str">
        <f t="shared" si="327"/>
        <v>Infraestruturas</v>
      </c>
      <c r="T330" s="38" t="str">
        <f t="shared" si="328"/>
        <v>Hidroviárias</v>
      </c>
      <c r="U330" s="38" t="str">
        <f t="shared" si="328"/>
        <v>Portos Zonas</v>
      </c>
      <c r="V330" s="37" t="str">
        <f t="shared" si="321"/>
        <v>Infraestruturas</v>
      </c>
      <c r="W330" s="20" t="str">
        <f t="shared" si="326"/>
        <v>K.Inf.330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5020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20"/>
        <v>Infraestruturas</v>
      </c>
      <c r="M331" s="35" t="str">
        <f t="shared" si="317"/>
        <v>Hidroviárias</v>
      </c>
      <c r="N331" s="35" t="str">
        <f t="shared" si="318"/>
        <v>Portos Zonas</v>
      </c>
      <c r="O331" s="36" t="str">
        <f t="shared" si="319"/>
        <v>Zona.de.Operação</v>
      </c>
      <c r="P331" s="36" t="s">
        <v>660</v>
      </c>
      <c r="Q331" s="39" t="s">
        <v>661</v>
      </c>
      <c r="R331" s="37" t="s">
        <v>1</v>
      </c>
      <c r="S331" s="38" t="str">
        <f t="shared" si="327"/>
        <v>Infraestruturas</v>
      </c>
      <c r="T331" s="38" t="str">
        <f t="shared" si="328"/>
        <v>Hidroviárias</v>
      </c>
      <c r="U331" s="38" t="str">
        <f t="shared" si="328"/>
        <v>Portos Zonas</v>
      </c>
      <c r="V331" s="37" t="str">
        <f t="shared" si="321"/>
        <v>Infraestruturas</v>
      </c>
      <c r="W331" s="20" t="str">
        <f t="shared" si="326"/>
        <v>K.Inf.331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5021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20"/>
        <v>Infraestruturas</v>
      </c>
      <c r="M332" s="35" t="str">
        <f t="shared" si="317"/>
        <v>Hidroviárias</v>
      </c>
      <c r="N332" s="35" t="str">
        <f t="shared" si="318"/>
        <v>Portos Zonas</v>
      </c>
      <c r="O332" s="36" t="str">
        <f t="shared" si="319"/>
        <v>Zona.de.Fabricação</v>
      </c>
      <c r="P332" s="36" t="s">
        <v>662</v>
      </c>
      <c r="Q332" s="39" t="s">
        <v>663</v>
      </c>
      <c r="R332" s="37" t="s">
        <v>1</v>
      </c>
      <c r="S332" s="38" t="str">
        <f t="shared" si="327"/>
        <v>Infraestruturas</v>
      </c>
      <c r="T332" s="38" t="str">
        <f t="shared" si="328"/>
        <v>Hidroviárias</v>
      </c>
      <c r="U332" s="38" t="str">
        <f t="shared" si="328"/>
        <v>Portos Zonas</v>
      </c>
      <c r="V332" s="37" t="str">
        <f t="shared" si="321"/>
        <v>Infraestruturas</v>
      </c>
      <c r="W332" s="20" t="str">
        <f t="shared" si="326"/>
        <v>K.Inf.332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5022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20"/>
        <v>Infraestruturas</v>
      </c>
      <c r="M333" s="35" t="str">
        <f t="shared" si="317"/>
        <v>Hidroviárias</v>
      </c>
      <c r="N333" s="35" t="str">
        <f t="shared" si="318"/>
        <v>Portos Zonas</v>
      </c>
      <c r="O333" s="36" t="str">
        <f t="shared" si="319"/>
        <v>Zona.de.Transbordo</v>
      </c>
      <c r="P333" s="36" t="s">
        <v>664</v>
      </c>
      <c r="Q333" s="39" t="s">
        <v>665</v>
      </c>
      <c r="R333" s="37" t="s">
        <v>1</v>
      </c>
      <c r="S333" s="38" t="str">
        <f t="shared" si="327"/>
        <v>Infraestruturas</v>
      </c>
      <c r="T333" s="38" t="str">
        <f t="shared" si="328"/>
        <v>Hidroviárias</v>
      </c>
      <c r="U333" s="38" t="str">
        <f t="shared" si="328"/>
        <v>Portos Zonas</v>
      </c>
      <c r="V333" s="37" t="str">
        <f t="shared" si="321"/>
        <v>Infraestruturas</v>
      </c>
      <c r="W333" s="20" t="str">
        <f t="shared" si="326"/>
        <v>K.Inf.333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5246</v>
      </c>
      <c r="D334" s="41" t="s">
        <v>5269</v>
      </c>
      <c r="E334" s="41" t="s">
        <v>5168</v>
      </c>
      <c r="F334" s="61" t="s">
        <v>5169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5" t="str">
        <f t="shared" ref="L334:O349" si="329">SUBSTITUTE(CONCATENATE("", C334), ".", " ")</f>
        <v>Redes</v>
      </c>
      <c r="M334" s="35" t="str">
        <f t="shared" si="329"/>
        <v>Redes de Fluídos</v>
      </c>
      <c r="N334" s="35" t="str">
        <f t="shared" si="329"/>
        <v>Redes Fornecedoras</v>
      </c>
      <c r="O334" s="35" t="str">
        <f t="shared" si="329"/>
        <v>Rede de Agua</v>
      </c>
      <c r="P334" s="36" t="s">
        <v>5170</v>
      </c>
      <c r="Q334" s="36" t="s">
        <v>5171</v>
      </c>
      <c r="R334" s="37" t="s">
        <v>1</v>
      </c>
      <c r="S334" s="38" t="str">
        <f t="shared" ref="S334:S349" si="330">SUBSTITUTE(C334, ".", " ")</f>
        <v>Redes</v>
      </c>
      <c r="T334" s="38" t="str">
        <f t="shared" ref="T334:T349" si="331">SUBSTITUTE(D334, ".", " ")</f>
        <v>Redes de Fluídos</v>
      </c>
      <c r="U334" s="38" t="str">
        <f t="shared" ref="U334:U349" si="332">SUBSTITUTE(E334, ".", " ")</f>
        <v>Redes Fornecedoras</v>
      </c>
      <c r="V334" s="37" t="str">
        <f t="shared" si="321"/>
        <v>Redes</v>
      </c>
      <c r="W334" s="20" t="str">
        <f t="shared" si="326"/>
        <v>K.Red.334</v>
      </c>
      <c r="X334" s="36" t="s">
        <v>5172</v>
      </c>
      <c r="Y334" s="53" t="s">
        <v>5173</v>
      </c>
    </row>
    <row r="335" spans="1:25" ht="6.55" customHeight="1" x14ac:dyDescent="0.4">
      <c r="A335" s="34">
        <v>335</v>
      </c>
      <c r="B335" s="41" t="s">
        <v>78</v>
      </c>
      <c r="C335" s="42" t="s">
        <v>5246</v>
      </c>
      <c r="D335" s="41" t="s">
        <v>5269</v>
      </c>
      <c r="E335" s="41" t="s">
        <v>5168</v>
      </c>
      <c r="F335" s="61" t="s">
        <v>5174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5" t="str">
        <f t="shared" si="329"/>
        <v>Redes</v>
      </c>
      <c r="M335" s="35" t="str">
        <f t="shared" si="329"/>
        <v>Redes de Fluídos</v>
      </c>
      <c r="N335" s="35" t="str">
        <f t="shared" si="329"/>
        <v>Redes Fornecedoras</v>
      </c>
      <c r="O335" s="35" t="str">
        <f t="shared" si="329"/>
        <v>Rede de Substâncias</v>
      </c>
      <c r="P335" s="36" t="s">
        <v>5175</v>
      </c>
      <c r="Q335" s="36" t="s">
        <v>5176</v>
      </c>
      <c r="R335" s="37" t="s">
        <v>1</v>
      </c>
      <c r="S335" s="38" t="str">
        <f t="shared" si="330"/>
        <v>Redes</v>
      </c>
      <c r="T335" s="38" t="str">
        <f t="shared" si="331"/>
        <v>Redes de Fluídos</v>
      </c>
      <c r="U335" s="38" t="str">
        <f t="shared" si="332"/>
        <v>Redes Fornecedoras</v>
      </c>
      <c r="V335" s="37" t="str">
        <f t="shared" si="321"/>
        <v>Redes</v>
      </c>
      <c r="W335" s="20" t="str">
        <f t="shared" si="326"/>
        <v>K.Red.335</v>
      </c>
      <c r="X335" s="36" t="s">
        <v>5172</v>
      </c>
      <c r="Y335" s="53" t="s">
        <v>5177</v>
      </c>
    </row>
    <row r="336" spans="1:25" ht="6.55" customHeight="1" x14ac:dyDescent="0.4">
      <c r="A336" s="34">
        <v>336</v>
      </c>
      <c r="B336" s="41" t="s">
        <v>78</v>
      </c>
      <c r="C336" s="42" t="s">
        <v>5246</v>
      </c>
      <c r="D336" s="41" t="s">
        <v>5269</v>
      </c>
      <c r="E336" s="41" t="s">
        <v>5168</v>
      </c>
      <c r="F336" s="41" t="s">
        <v>5178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5" t="str">
        <f t="shared" si="329"/>
        <v>Redes</v>
      </c>
      <c r="M336" s="35" t="str">
        <f t="shared" si="329"/>
        <v>Redes de Fluídos</v>
      </c>
      <c r="N336" s="35" t="str">
        <f t="shared" si="329"/>
        <v>Redes Fornecedoras</v>
      </c>
      <c r="O336" s="35" t="str">
        <f t="shared" si="329"/>
        <v>Rede de Combustíveis</v>
      </c>
      <c r="P336" s="36" t="s">
        <v>5179</v>
      </c>
      <c r="Q336" s="36" t="s">
        <v>5180</v>
      </c>
      <c r="R336" s="37" t="s">
        <v>1</v>
      </c>
      <c r="S336" s="38" t="str">
        <f t="shared" si="330"/>
        <v>Redes</v>
      </c>
      <c r="T336" s="38" t="str">
        <f t="shared" si="331"/>
        <v>Redes de Fluídos</v>
      </c>
      <c r="U336" s="38" t="str">
        <f t="shared" si="332"/>
        <v>Redes Fornecedoras</v>
      </c>
      <c r="V336" s="37" t="str">
        <f t="shared" si="321"/>
        <v>Redes</v>
      </c>
      <c r="W336" s="20" t="str">
        <f t="shared" si="326"/>
        <v>K.Red.336</v>
      </c>
      <c r="X336" s="36" t="s">
        <v>5172</v>
      </c>
      <c r="Y336" s="53" t="s">
        <v>5181</v>
      </c>
    </row>
    <row r="337" spans="1:25" ht="6.55" customHeight="1" x14ac:dyDescent="0.4">
      <c r="A337" s="34">
        <v>337</v>
      </c>
      <c r="B337" s="41" t="s">
        <v>78</v>
      </c>
      <c r="C337" s="42" t="s">
        <v>5246</v>
      </c>
      <c r="D337" s="41" t="s">
        <v>5269</v>
      </c>
      <c r="E337" s="41" t="s">
        <v>5168</v>
      </c>
      <c r="F337" s="61" t="s">
        <v>5182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5" t="str">
        <f t="shared" si="329"/>
        <v>Redes</v>
      </c>
      <c r="M337" s="35" t="str">
        <f t="shared" si="329"/>
        <v>Redes de Fluídos</v>
      </c>
      <c r="N337" s="35" t="str">
        <f t="shared" si="329"/>
        <v>Redes Fornecedoras</v>
      </c>
      <c r="O337" s="35" t="str">
        <f t="shared" si="329"/>
        <v>Rede de Operacionalização</v>
      </c>
      <c r="P337" s="36" t="s">
        <v>5183</v>
      </c>
      <c r="Q337" s="36" t="s">
        <v>5184</v>
      </c>
      <c r="R337" s="37" t="s">
        <v>1</v>
      </c>
      <c r="S337" s="38" t="str">
        <f t="shared" si="330"/>
        <v>Redes</v>
      </c>
      <c r="T337" s="38" t="str">
        <f t="shared" si="331"/>
        <v>Redes de Fluídos</v>
      </c>
      <c r="U337" s="38" t="str">
        <f t="shared" si="332"/>
        <v>Redes Fornecedoras</v>
      </c>
      <c r="V337" s="37" t="str">
        <f t="shared" si="321"/>
        <v>Redes</v>
      </c>
      <c r="W337" s="20" t="str">
        <f t="shared" si="326"/>
        <v>K.Red.337</v>
      </c>
      <c r="X337" s="36" t="s">
        <v>5172</v>
      </c>
      <c r="Y337" s="53" t="s">
        <v>5185</v>
      </c>
    </row>
    <row r="338" spans="1:25" ht="6.55" customHeight="1" x14ac:dyDescent="0.4">
      <c r="A338" s="34">
        <v>338</v>
      </c>
      <c r="B338" s="41" t="s">
        <v>78</v>
      </c>
      <c r="C338" s="42" t="s">
        <v>5246</v>
      </c>
      <c r="D338" s="41" t="s">
        <v>5269</v>
      </c>
      <c r="E338" s="41" t="s">
        <v>5186</v>
      </c>
      <c r="F338" s="61" t="s">
        <v>5187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5" t="str">
        <f t="shared" si="329"/>
        <v>Redes</v>
      </c>
      <c r="M338" s="35" t="str">
        <f t="shared" si="329"/>
        <v>Redes de Fluídos</v>
      </c>
      <c r="N338" s="35" t="str">
        <f t="shared" si="329"/>
        <v>Redes Coletoras</v>
      </c>
      <c r="O338" s="35" t="str">
        <f t="shared" si="329"/>
        <v>Rede de Tormenta</v>
      </c>
      <c r="P338" s="36" t="s">
        <v>5188</v>
      </c>
      <c r="Q338" s="36" t="s">
        <v>5189</v>
      </c>
      <c r="R338" s="37" t="s">
        <v>1</v>
      </c>
      <c r="S338" s="38" t="str">
        <f t="shared" si="330"/>
        <v>Redes</v>
      </c>
      <c r="T338" s="38" t="str">
        <f t="shared" si="331"/>
        <v>Redes de Fluídos</v>
      </c>
      <c r="U338" s="38" t="str">
        <f t="shared" si="332"/>
        <v>Redes Coletoras</v>
      </c>
      <c r="V338" s="37" t="str">
        <f t="shared" si="321"/>
        <v>Redes</v>
      </c>
      <c r="W338" s="20" t="str">
        <f t="shared" si="326"/>
        <v>K.Red.338</v>
      </c>
      <c r="X338" s="36" t="s">
        <v>5172</v>
      </c>
      <c r="Y338" s="53" t="s">
        <v>5190</v>
      </c>
    </row>
    <row r="339" spans="1:25" ht="6.55" customHeight="1" x14ac:dyDescent="0.4">
      <c r="A339" s="34">
        <v>339</v>
      </c>
      <c r="B339" s="41" t="s">
        <v>78</v>
      </c>
      <c r="C339" s="42" t="s">
        <v>5246</v>
      </c>
      <c r="D339" s="41" t="s">
        <v>5269</v>
      </c>
      <c r="E339" s="41" t="s">
        <v>5186</v>
      </c>
      <c r="F339" s="61" t="s">
        <v>5191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5" t="str">
        <f t="shared" si="329"/>
        <v>Redes</v>
      </c>
      <c r="M339" s="35" t="str">
        <f t="shared" si="329"/>
        <v>Redes de Fluídos</v>
      </c>
      <c r="N339" s="35" t="str">
        <f t="shared" si="329"/>
        <v>Redes Coletoras</v>
      </c>
      <c r="O339" s="35" t="str">
        <f t="shared" si="329"/>
        <v>Rede de Agua Residual</v>
      </c>
      <c r="P339" s="36" t="s">
        <v>5192</v>
      </c>
      <c r="Q339" s="36" t="s">
        <v>5193</v>
      </c>
      <c r="R339" s="37" t="s">
        <v>1</v>
      </c>
      <c r="S339" s="38" t="str">
        <f t="shared" si="330"/>
        <v>Redes</v>
      </c>
      <c r="T339" s="38" t="str">
        <f t="shared" si="331"/>
        <v>Redes de Fluídos</v>
      </c>
      <c r="U339" s="38" t="str">
        <f t="shared" si="332"/>
        <v>Redes Coletoras</v>
      </c>
      <c r="V339" s="37" t="str">
        <f t="shared" si="321"/>
        <v>Redes</v>
      </c>
      <c r="W339" s="20" t="str">
        <f t="shared" si="326"/>
        <v>K.Red.339</v>
      </c>
      <c r="X339" s="36" t="s">
        <v>5172</v>
      </c>
      <c r="Y339" s="53" t="s">
        <v>5194</v>
      </c>
    </row>
    <row r="340" spans="1:25" ht="6.55" customHeight="1" x14ac:dyDescent="0.4">
      <c r="A340" s="34">
        <v>340</v>
      </c>
      <c r="B340" s="41" t="s">
        <v>78</v>
      </c>
      <c r="C340" s="42" t="s">
        <v>5246</v>
      </c>
      <c r="D340" s="41" t="s">
        <v>5269</v>
      </c>
      <c r="E340" s="41" t="s">
        <v>5186</v>
      </c>
      <c r="F340" s="61" t="s">
        <v>5195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5" t="str">
        <f t="shared" si="329"/>
        <v>Redes</v>
      </c>
      <c r="M340" s="35" t="str">
        <f t="shared" si="329"/>
        <v>Redes de Fluídos</v>
      </c>
      <c r="N340" s="35" t="str">
        <f t="shared" si="329"/>
        <v>Redes Coletoras</v>
      </c>
      <c r="O340" s="35" t="str">
        <f t="shared" si="329"/>
        <v>Rede de Esgoto</v>
      </c>
      <c r="P340" s="36" t="s">
        <v>5196</v>
      </c>
      <c r="Q340" s="36" t="s">
        <v>5197</v>
      </c>
      <c r="R340" s="37" t="s">
        <v>1</v>
      </c>
      <c r="S340" s="38" t="str">
        <f t="shared" si="330"/>
        <v>Redes</v>
      </c>
      <c r="T340" s="38" t="str">
        <f t="shared" si="331"/>
        <v>Redes de Fluídos</v>
      </c>
      <c r="U340" s="38" t="str">
        <f t="shared" si="332"/>
        <v>Redes Coletoras</v>
      </c>
      <c r="V340" s="37" t="str">
        <f t="shared" si="321"/>
        <v>Redes</v>
      </c>
      <c r="W340" s="20" t="str">
        <f t="shared" si="326"/>
        <v>K.Red.340</v>
      </c>
      <c r="X340" s="36" t="s">
        <v>5172</v>
      </c>
      <c r="Y340" s="53" t="s">
        <v>5198</v>
      </c>
    </row>
    <row r="341" spans="1:25" ht="6.55" customHeight="1" x14ac:dyDescent="0.4">
      <c r="A341" s="34">
        <v>341</v>
      </c>
      <c r="B341" s="41" t="s">
        <v>78</v>
      </c>
      <c r="C341" s="42" t="s">
        <v>5246</v>
      </c>
      <c r="D341" s="41" t="s">
        <v>5269</v>
      </c>
      <c r="E341" s="41" t="s">
        <v>5186</v>
      </c>
      <c r="F341" s="41" t="s">
        <v>5199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5" t="str">
        <f t="shared" si="329"/>
        <v>Redes</v>
      </c>
      <c r="M341" s="35" t="str">
        <f t="shared" si="329"/>
        <v>Redes de Fluídos</v>
      </c>
      <c r="N341" s="35" t="str">
        <f t="shared" si="329"/>
        <v>Redes Coletoras</v>
      </c>
      <c r="O341" s="35" t="str">
        <f t="shared" si="329"/>
        <v>Rede de Descartes</v>
      </c>
      <c r="P341" s="36" t="s">
        <v>5200</v>
      </c>
      <c r="Q341" s="36" t="s">
        <v>5201</v>
      </c>
      <c r="R341" s="37" t="s">
        <v>1</v>
      </c>
      <c r="S341" s="38" t="str">
        <f t="shared" si="330"/>
        <v>Redes</v>
      </c>
      <c r="T341" s="38" t="str">
        <f t="shared" si="331"/>
        <v>Redes de Fluídos</v>
      </c>
      <c r="U341" s="38" t="str">
        <f t="shared" si="332"/>
        <v>Redes Coletoras</v>
      </c>
      <c r="V341" s="37" t="str">
        <f t="shared" si="321"/>
        <v>Redes</v>
      </c>
      <c r="W341" s="20" t="str">
        <f t="shared" si="326"/>
        <v>K.Red.341</v>
      </c>
      <c r="X341" s="36" t="s">
        <v>5172</v>
      </c>
      <c r="Y341" s="53" t="s">
        <v>5202</v>
      </c>
    </row>
    <row r="342" spans="1:25" ht="6.55" customHeight="1" x14ac:dyDescent="0.4">
      <c r="A342" s="34">
        <v>342</v>
      </c>
      <c r="B342" s="41" t="s">
        <v>78</v>
      </c>
      <c r="C342" s="42" t="s">
        <v>5246</v>
      </c>
      <c r="D342" s="41" t="s">
        <v>5269</v>
      </c>
      <c r="E342" s="41" t="s">
        <v>5186</v>
      </c>
      <c r="F342" s="41" t="s">
        <v>5203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5" t="str">
        <f t="shared" si="329"/>
        <v>Redes</v>
      </c>
      <c r="M342" s="35" t="str">
        <f t="shared" si="329"/>
        <v>Redes de Fluídos</v>
      </c>
      <c r="N342" s="35" t="str">
        <f t="shared" si="329"/>
        <v>Redes Coletoras</v>
      </c>
      <c r="O342" s="35" t="str">
        <f t="shared" si="329"/>
        <v>Rede de Hospitalares</v>
      </c>
      <c r="P342" s="36" t="s">
        <v>5204</v>
      </c>
      <c r="Q342" s="36" t="s">
        <v>5205</v>
      </c>
      <c r="R342" s="37" t="s">
        <v>1</v>
      </c>
      <c r="S342" s="38" t="str">
        <f t="shared" si="330"/>
        <v>Redes</v>
      </c>
      <c r="T342" s="38" t="str">
        <f t="shared" si="331"/>
        <v>Redes de Fluídos</v>
      </c>
      <c r="U342" s="38" t="str">
        <f t="shared" si="332"/>
        <v>Redes Coletoras</v>
      </c>
      <c r="V342" s="37" t="str">
        <f t="shared" si="321"/>
        <v>Redes</v>
      </c>
      <c r="W342" s="20" t="str">
        <f t="shared" si="326"/>
        <v>K.Red.342</v>
      </c>
      <c r="X342" s="36" t="s">
        <v>5172</v>
      </c>
      <c r="Y342" s="53" t="s">
        <v>5206</v>
      </c>
    </row>
    <row r="343" spans="1:25" ht="6.55" customHeight="1" x14ac:dyDescent="0.4">
      <c r="A343" s="34">
        <v>343</v>
      </c>
      <c r="B343" s="41" t="s">
        <v>78</v>
      </c>
      <c r="C343" s="42" t="s">
        <v>5246</v>
      </c>
      <c r="D343" s="41" t="s">
        <v>5207</v>
      </c>
      <c r="E343" s="41" t="s">
        <v>5208</v>
      </c>
      <c r="F343" s="41" t="s">
        <v>5209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5" t="str">
        <f t="shared" si="329"/>
        <v>Redes</v>
      </c>
      <c r="M343" s="35" t="str">
        <f t="shared" si="329"/>
        <v>Redes Elétricas</v>
      </c>
      <c r="N343" s="35" t="str">
        <f t="shared" si="329"/>
        <v>Redes de Transmissão</v>
      </c>
      <c r="O343" s="35" t="str">
        <f t="shared" si="329"/>
        <v>Rede de Alta Tensão</v>
      </c>
      <c r="P343" s="36" t="s">
        <v>5210</v>
      </c>
      <c r="Q343" s="36" t="str">
        <f>_xlfn.TRANSLATE(P343,"pt","es")</f>
        <v>Línea eléctrica de transmisión de Alta Tensión con más de 69 kV.</v>
      </c>
      <c r="R343" s="37" t="s">
        <v>1</v>
      </c>
      <c r="S343" s="38" t="str">
        <f t="shared" si="330"/>
        <v>Redes</v>
      </c>
      <c r="T343" s="38" t="str">
        <f t="shared" si="331"/>
        <v>Redes Elétricas</v>
      </c>
      <c r="U343" s="38" t="str">
        <f t="shared" si="332"/>
        <v>Redes de Transmissão</v>
      </c>
      <c r="V343" s="37" t="str">
        <f t="shared" si="321"/>
        <v>Redes</v>
      </c>
      <c r="W343" s="20" t="str">
        <f t="shared" si="326"/>
        <v>K.Red.343</v>
      </c>
      <c r="X343" s="36" t="s">
        <v>5211</v>
      </c>
      <c r="Y343" s="53" t="s">
        <v>5212</v>
      </c>
    </row>
    <row r="344" spans="1:25" ht="6.55" customHeight="1" x14ac:dyDescent="0.4">
      <c r="A344" s="34">
        <v>344</v>
      </c>
      <c r="B344" s="41" t="s">
        <v>78</v>
      </c>
      <c r="C344" s="42" t="s">
        <v>5246</v>
      </c>
      <c r="D344" s="41" t="s">
        <v>5207</v>
      </c>
      <c r="E344" s="41" t="s">
        <v>5213</v>
      </c>
      <c r="F344" s="41" t="s">
        <v>5214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si="329"/>
        <v>Redes</v>
      </c>
      <c r="M344" s="35" t="str">
        <f t="shared" si="329"/>
        <v>Redes Elétricas</v>
      </c>
      <c r="N344" s="35" t="str">
        <f t="shared" si="329"/>
        <v>Redes de Distribuição</v>
      </c>
      <c r="O344" s="35" t="str">
        <f t="shared" si="329"/>
        <v>Rede de MT Aérea</v>
      </c>
      <c r="P344" s="36" t="s">
        <v>5215</v>
      </c>
      <c r="Q344" s="36" t="s">
        <v>5216</v>
      </c>
      <c r="R344" s="37" t="s">
        <v>1</v>
      </c>
      <c r="S344" s="38" t="str">
        <f t="shared" si="330"/>
        <v>Redes</v>
      </c>
      <c r="T344" s="38" t="str">
        <f t="shared" si="331"/>
        <v>Redes Elétricas</v>
      </c>
      <c r="U344" s="38" t="str">
        <f t="shared" si="332"/>
        <v>Redes de Distribuição</v>
      </c>
      <c r="V344" s="37" t="str">
        <f t="shared" si="321"/>
        <v>Redes</v>
      </c>
      <c r="W344" s="20" t="str">
        <f t="shared" si="326"/>
        <v>K.Red.344</v>
      </c>
      <c r="X344" s="36" t="s">
        <v>5211</v>
      </c>
      <c r="Y344" s="53" t="s">
        <v>5212</v>
      </c>
    </row>
    <row r="345" spans="1:25" ht="6.55" customHeight="1" x14ac:dyDescent="0.4">
      <c r="A345" s="34">
        <v>345</v>
      </c>
      <c r="B345" s="41" t="s">
        <v>78</v>
      </c>
      <c r="C345" s="42" t="s">
        <v>5246</v>
      </c>
      <c r="D345" s="41" t="s">
        <v>5207</v>
      </c>
      <c r="E345" s="41" t="s">
        <v>5213</v>
      </c>
      <c r="F345" s="41" t="s">
        <v>5217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29"/>
        <v>Redes</v>
      </c>
      <c r="M345" s="35" t="str">
        <f t="shared" si="329"/>
        <v>Redes Elétricas</v>
      </c>
      <c r="N345" s="35" t="str">
        <f t="shared" si="329"/>
        <v>Redes de Distribuição</v>
      </c>
      <c r="O345" s="35" t="str">
        <f t="shared" si="329"/>
        <v>Rede de MT Subterrânea</v>
      </c>
      <c r="P345" s="36" t="s">
        <v>5218</v>
      </c>
      <c r="Q345" s="36" t="s">
        <v>5219</v>
      </c>
      <c r="R345" s="37" t="s">
        <v>1</v>
      </c>
      <c r="S345" s="38" t="str">
        <f t="shared" si="330"/>
        <v>Redes</v>
      </c>
      <c r="T345" s="38" t="str">
        <f t="shared" si="331"/>
        <v>Redes Elétricas</v>
      </c>
      <c r="U345" s="38" t="str">
        <f t="shared" si="332"/>
        <v>Redes de Distribuição</v>
      </c>
      <c r="V345" s="37" t="str">
        <f t="shared" si="321"/>
        <v>Redes</v>
      </c>
      <c r="W345" s="20" t="str">
        <f t="shared" si="326"/>
        <v>K.Red.345</v>
      </c>
      <c r="X345" s="36" t="s">
        <v>5211</v>
      </c>
      <c r="Y345" s="53" t="s">
        <v>5212</v>
      </c>
    </row>
    <row r="346" spans="1:25" ht="6.55" customHeight="1" x14ac:dyDescent="0.4">
      <c r="A346" s="34">
        <v>346</v>
      </c>
      <c r="B346" s="41" t="s">
        <v>78</v>
      </c>
      <c r="C346" s="42" t="s">
        <v>5246</v>
      </c>
      <c r="D346" s="41" t="s">
        <v>5207</v>
      </c>
      <c r="E346" s="41" t="s">
        <v>5213</v>
      </c>
      <c r="F346" s="41" t="s">
        <v>5220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29"/>
        <v>Redes</v>
      </c>
      <c r="M346" s="35" t="str">
        <f t="shared" si="329"/>
        <v>Redes Elétricas</v>
      </c>
      <c r="N346" s="35" t="str">
        <f t="shared" si="329"/>
        <v>Redes de Distribuição</v>
      </c>
      <c r="O346" s="35" t="str">
        <f t="shared" si="329"/>
        <v>Rede de BT Aérea</v>
      </c>
      <c r="P346" s="36" t="s">
        <v>5221</v>
      </c>
      <c r="Q346" s="36" t="s">
        <v>5222</v>
      </c>
      <c r="R346" s="37" t="s">
        <v>1</v>
      </c>
      <c r="S346" s="38" t="str">
        <f t="shared" si="330"/>
        <v>Redes</v>
      </c>
      <c r="T346" s="38" t="str">
        <f t="shared" si="331"/>
        <v>Redes Elétricas</v>
      </c>
      <c r="U346" s="38" t="str">
        <f t="shared" si="332"/>
        <v>Redes de Distribuição</v>
      </c>
      <c r="V346" s="37" t="str">
        <f t="shared" si="321"/>
        <v>Redes</v>
      </c>
      <c r="W346" s="20" t="str">
        <f t="shared" si="326"/>
        <v>K.Red.346</v>
      </c>
      <c r="X346" s="36" t="s">
        <v>5211</v>
      </c>
      <c r="Y346" s="53" t="s">
        <v>5212</v>
      </c>
    </row>
    <row r="347" spans="1:25" ht="6.55" customHeight="1" x14ac:dyDescent="0.4">
      <c r="A347" s="34">
        <v>347</v>
      </c>
      <c r="B347" s="41" t="s">
        <v>78</v>
      </c>
      <c r="C347" s="42" t="s">
        <v>5246</v>
      </c>
      <c r="D347" s="41" t="s">
        <v>5207</v>
      </c>
      <c r="E347" s="41" t="s">
        <v>5213</v>
      </c>
      <c r="F347" s="41" t="s">
        <v>5223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29"/>
        <v>Redes</v>
      </c>
      <c r="M347" s="35" t="str">
        <f t="shared" si="329"/>
        <v>Redes Elétricas</v>
      </c>
      <c r="N347" s="35" t="str">
        <f t="shared" si="329"/>
        <v>Redes de Distribuição</v>
      </c>
      <c r="O347" s="35" t="str">
        <f t="shared" si="329"/>
        <v>Rede de BT Subterrânea</v>
      </c>
      <c r="P347" s="36" t="s">
        <v>5224</v>
      </c>
      <c r="Q347" s="36" t="s">
        <v>5225</v>
      </c>
      <c r="R347" s="37" t="s">
        <v>1</v>
      </c>
      <c r="S347" s="38" t="str">
        <f t="shared" si="330"/>
        <v>Redes</v>
      </c>
      <c r="T347" s="38" t="str">
        <f t="shared" si="331"/>
        <v>Redes Elétricas</v>
      </c>
      <c r="U347" s="38" t="str">
        <f t="shared" si="332"/>
        <v>Redes de Distribuição</v>
      </c>
      <c r="V347" s="37" t="str">
        <f t="shared" si="321"/>
        <v>Redes</v>
      </c>
      <c r="W347" s="20" t="str">
        <f t="shared" si="326"/>
        <v>K.Red.347</v>
      </c>
      <c r="X347" s="36" t="s">
        <v>5211</v>
      </c>
      <c r="Y347" s="53" t="s">
        <v>5212</v>
      </c>
    </row>
    <row r="348" spans="1:25" ht="6.55" customHeight="1" x14ac:dyDescent="0.4">
      <c r="A348" s="34">
        <v>348</v>
      </c>
      <c r="B348" s="41" t="s">
        <v>78</v>
      </c>
      <c r="C348" s="42" t="s">
        <v>5246</v>
      </c>
      <c r="D348" s="41" t="s">
        <v>5207</v>
      </c>
      <c r="E348" s="41" t="s">
        <v>5226</v>
      </c>
      <c r="F348" s="41" t="s">
        <v>5286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29"/>
        <v>Redes</v>
      </c>
      <c r="M348" s="35" t="str">
        <f t="shared" si="329"/>
        <v>Redes Elétricas</v>
      </c>
      <c r="N348" s="35" t="str">
        <f t="shared" si="329"/>
        <v>Redes de Iluminação</v>
      </c>
      <c r="O348" s="35" t="str">
        <f t="shared" si="329"/>
        <v>Rede Pública de Iluminação</v>
      </c>
      <c r="P348" s="36" t="s">
        <v>5227</v>
      </c>
      <c r="Q348" s="36" t="s">
        <v>5228</v>
      </c>
      <c r="R348" s="37" t="s">
        <v>1</v>
      </c>
      <c r="S348" s="38" t="str">
        <f t="shared" si="330"/>
        <v>Redes</v>
      </c>
      <c r="T348" s="38" t="str">
        <f t="shared" si="331"/>
        <v>Redes Elétricas</v>
      </c>
      <c r="U348" s="38" t="str">
        <f t="shared" si="332"/>
        <v>Redes de Iluminação</v>
      </c>
      <c r="V348" s="37" t="str">
        <f t="shared" si="321"/>
        <v>Redes</v>
      </c>
      <c r="W348" s="20" t="str">
        <f t="shared" si="326"/>
        <v>K.Red.348</v>
      </c>
      <c r="X348" s="36" t="s">
        <v>5211</v>
      </c>
      <c r="Y348" s="53" t="s">
        <v>5229</v>
      </c>
    </row>
    <row r="349" spans="1:25" ht="6.55" customHeight="1" x14ac:dyDescent="0.4">
      <c r="A349" s="34">
        <v>349</v>
      </c>
      <c r="B349" s="41" t="s">
        <v>78</v>
      </c>
      <c r="C349" s="42" t="s">
        <v>5246</v>
      </c>
      <c r="D349" s="41" t="s">
        <v>5207</v>
      </c>
      <c r="E349" s="41" t="s">
        <v>5226</v>
      </c>
      <c r="F349" s="41" t="s">
        <v>5287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29"/>
        <v>Redes</v>
      </c>
      <c r="M349" s="35" t="str">
        <f t="shared" si="329"/>
        <v>Redes Elétricas</v>
      </c>
      <c r="N349" s="35" t="str">
        <f t="shared" si="329"/>
        <v>Redes de Iluminação</v>
      </c>
      <c r="O349" s="35" t="str">
        <f t="shared" si="329"/>
        <v>Rede Pública de Sinalização</v>
      </c>
      <c r="P349" s="36" t="s">
        <v>5230</v>
      </c>
      <c r="Q349" s="36" t="s">
        <v>5231</v>
      </c>
      <c r="R349" s="37" t="s">
        <v>1</v>
      </c>
      <c r="S349" s="38" t="str">
        <f t="shared" si="330"/>
        <v>Redes</v>
      </c>
      <c r="T349" s="38" t="str">
        <f t="shared" si="331"/>
        <v>Redes Elétricas</v>
      </c>
      <c r="U349" s="38" t="str">
        <f t="shared" si="332"/>
        <v>Redes de Iluminação</v>
      </c>
      <c r="V349" s="37" t="str">
        <f t="shared" si="321"/>
        <v>Redes</v>
      </c>
      <c r="W349" s="20" t="str">
        <f t="shared" si="326"/>
        <v>K.Red.349</v>
      </c>
      <c r="X349" s="36" t="s">
        <v>5211</v>
      </c>
      <c r="Y349" s="53" t="s">
        <v>5232</v>
      </c>
    </row>
    <row r="350" spans="1:25" ht="6.55" customHeight="1" x14ac:dyDescent="0.4">
      <c r="A350" s="34">
        <v>350</v>
      </c>
      <c r="B350" s="41" t="s">
        <v>78</v>
      </c>
      <c r="C350" s="42" t="s">
        <v>5246</v>
      </c>
      <c r="D350" s="41" t="s">
        <v>5270</v>
      </c>
      <c r="E350" s="41" t="s">
        <v>5281</v>
      </c>
      <c r="F350" s="41" t="s">
        <v>5271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ref="L350:L356" si="333">SUBSTITUTE(CONCATENATE("", C350), ".", " ")</f>
        <v>Redes</v>
      </c>
      <c r="M350" s="35" t="str">
        <f t="shared" ref="M350:M356" si="334">SUBSTITUTE(CONCATENATE("", D350), ".", " ")</f>
        <v>Redes de Telecom</v>
      </c>
      <c r="N350" s="35" t="str">
        <f t="shared" ref="N350:N356" si="335">SUBSTITUTE(CONCATENATE("", E350), ".", " ")</f>
        <v>Redes de Fibra Ótica</v>
      </c>
      <c r="O350" s="35" t="str">
        <f t="shared" ref="O350:O356" si="336">SUBSTITUTE(CONCATENATE("", F350), ".", " ")</f>
        <v>Rede Fibra Ótica Aérea</v>
      </c>
      <c r="P350" s="36" t="s">
        <v>5233</v>
      </c>
      <c r="Q350" s="36" t="str">
        <f>_xlfn.TRANSLATE(P350,"pt","es")</f>
        <v>Red Aérea de Fibra Óptica.</v>
      </c>
      <c r="R350" s="37" t="s">
        <v>1</v>
      </c>
      <c r="S350" s="38" t="str">
        <f t="shared" ref="S350:S356" si="337">SUBSTITUTE(C350, ".", " ")</f>
        <v>Redes</v>
      </c>
      <c r="T350" s="38" t="str">
        <f t="shared" ref="T350:T356" si="338">SUBSTITUTE(D350, ".", " ")</f>
        <v>Redes de Telecom</v>
      </c>
      <c r="U350" s="38" t="str">
        <f t="shared" ref="U350:U356" si="339">SUBSTITUTE(E350, ".", " ")</f>
        <v>Redes de Fibra Ótica</v>
      </c>
      <c r="V350" s="37" t="str">
        <f t="shared" ref="V350:V356" si="340">SUBSTITUTE(C350, ".", " ")</f>
        <v>Redes</v>
      </c>
      <c r="W350" s="20" t="str">
        <f t="shared" ref="W350:W356" si="341">CONCATENATE("K.",LEFT(C350,3),".",A350)</f>
        <v>K.Red.350</v>
      </c>
      <c r="X350" s="36" t="s">
        <v>5211</v>
      </c>
      <c r="Y350" s="53" t="s">
        <v>5234</v>
      </c>
    </row>
    <row r="351" spans="1:25" ht="6.55" customHeight="1" x14ac:dyDescent="0.4">
      <c r="A351" s="34">
        <v>351</v>
      </c>
      <c r="B351" s="41" t="s">
        <v>78</v>
      </c>
      <c r="C351" s="42" t="s">
        <v>5246</v>
      </c>
      <c r="D351" s="41" t="s">
        <v>5270</v>
      </c>
      <c r="E351" s="41" t="s">
        <v>5281</v>
      </c>
      <c r="F351" s="41" t="s">
        <v>5272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ref="L351" si="342">SUBSTITUTE(CONCATENATE("", C351), ".", " ")</f>
        <v>Redes</v>
      </c>
      <c r="M351" s="35" t="str">
        <f t="shared" ref="M351" si="343">SUBSTITUTE(CONCATENATE("", D351), ".", " ")</f>
        <v>Redes de Telecom</v>
      </c>
      <c r="N351" s="35" t="str">
        <f t="shared" ref="N351" si="344">SUBSTITUTE(CONCATENATE("", E351), ".", " ")</f>
        <v>Redes de Fibra Ótica</v>
      </c>
      <c r="O351" s="35" t="str">
        <f t="shared" ref="O351" si="345">SUBSTITUTE(CONCATENATE("", F351), ".", " ")</f>
        <v>Rede Fibra Ótica Subterrânea</v>
      </c>
      <c r="P351" s="36" t="s">
        <v>5242</v>
      </c>
      <c r="Q351" s="36" t="str">
        <f t="shared" ref="Q351:Q359" si="346">_xlfn.TRANSLATE(P351,"pt","es")</f>
        <v>Red telefónica subterránea.</v>
      </c>
      <c r="R351" s="37" t="s">
        <v>1</v>
      </c>
      <c r="S351" s="38" t="str">
        <f t="shared" ref="S351" si="347">SUBSTITUTE(C351, ".", " ")</f>
        <v>Redes</v>
      </c>
      <c r="T351" s="38" t="str">
        <f t="shared" ref="T351" si="348">SUBSTITUTE(D351, ".", " ")</f>
        <v>Redes de Telecom</v>
      </c>
      <c r="U351" s="38" t="str">
        <f t="shared" ref="U351" si="349">SUBSTITUTE(E351, ".", " ")</f>
        <v>Redes de Fibra Ótica</v>
      </c>
      <c r="V351" s="37" t="str">
        <f t="shared" ref="V351" si="350">SUBSTITUTE(C351, ".", " ")</f>
        <v>Redes</v>
      </c>
      <c r="W351" s="20" t="str">
        <f t="shared" ref="W351" si="351">CONCATENATE("K.",LEFT(C351,3),".",A351)</f>
        <v>K.Red.351</v>
      </c>
      <c r="X351" s="36" t="s">
        <v>5211</v>
      </c>
      <c r="Y351" s="53" t="s">
        <v>5234</v>
      </c>
    </row>
    <row r="352" spans="1:25" ht="6.55" customHeight="1" x14ac:dyDescent="0.4">
      <c r="A352" s="34">
        <v>352</v>
      </c>
      <c r="B352" s="41" t="s">
        <v>78</v>
      </c>
      <c r="C352" s="42" t="s">
        <v>5246</v>
      </c>
      <c r="D352" s="41" t="s">
        <v>5270</v>
      </c>
      <c r="E352" s="41" t="s">
        <v>5282</v>
      </c>
      <c r="F352" s="41" t="s">
        <v>5273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33"/>
        <v>Redes</v>
      </c>
      <c r="M352" s="35" t="str">
        <f t="shared" si="334"/>
        <v>Redes de Telecom</v>
      </c>
      <c r="N352" s="35" t="str">
        <f t="shared" si="335"/>
        <v>Redes de Dados</v>
      </c>
      <c r="O352" s="35" t="str">
        <f t="shared" si="336"/>
        <v>Rede de Dados Aérea</v>
      </c>
      <c r="P352" s="36" t="s">
        <v>5236</v>
      </c>
      <c r="Q352" s="36" t="str">
        <f t="shared" si="346"/>
        <v>Lógica de sobrecarga de datos de red.</v>
      </c>
      <c r="R352" s="37" t="s">
        <v>1</v>
      </c>
      <c r="S352" s="38" t="str">
        <f t="shared" si="337"/>
        <v>Redes</v>
      </c>
      <c r="T352" s="38" t="str">
        <f t="shared" si="338"/>
        <v>Redes de Telecom</v>
      </c>
      <c r="U352" s="38" t="str">
        <f t="shared" si="339"/>
        <v>Redes de Dados</v>
      </c>
      <c r="V352" s="37" t="str">
        <f t="shared" si="340"/>
        <v>Redes</v>
      </c>
      <c r="W352" s="20" t="str">
        <f t="shared" si="341"/>
        <v>K.Red.352</v>
      </c>
      <c r="X352" s="36" t="s">
        <v>5211</v>
      </c>
      <c r="Y352" s="53" t="s">
        <v>5237</v>
      </c>
    </row>
    <row r="353" spans="1:25" ht="6.55" customHeight="1" x14ac:dyDescent="0.4">
      <c r="A353" s="34">
        <v>353</v>
      </c>
      <c r="B353" s="41" t="s">
        <v>78</v>
      </c>
      <c r="C353" s="42" t="s">
        <v>5246</v>
      </c>
      <c r="D353" s="41" t="s">
        <v>5270</v>
      </c>
      <c r="E353" s="41" t="s">
        <v>5282</v>
      </c>
      <c r="F353" s="41" t="s">
        <v>5274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ref="L353" si="352">SUBSTITUTE(CONCATENATE("", C353), ".", " ")</f>
        <v>Redes</v>
      </c>
      <c r="M353" s="35" t="str">
        <f t="shared" ref="M353" si="353">SUBSTITUTE(CONCATENATE("", D353), ".", " ")</f>
        <v>Redes de Telecom</v>
      </c>
      <c r="N353" s="35" t="str">
        <f t="shared" ref="N353" si="354">SUBSTITUTE(CONCATENATE("", E353), ".", " ")</f>
        <v>Redes de Dados</v>
      </c>
      <c r="O353" s="35" t="str">
        <f t="shared" ref="O353" si="355">SUBSTITUTE(CONCATENATE("", F353), ".", " ")</f>
        <v>Rede de Dados Subterrânea</v>
      </c>
      <c r="P353" s="36" t="s">
        <v>5243</v>
      </c>
      <c r="Q353" s="36" t="str">
        <f t="shared" si="346"/>
        <v>Lógica subterránea de datos de red.</v>
      </c>
      <c r="R353" s="37" t="s">
        <v>1</v>
      </c>
      <c r="S353" s="38" t="str">
        <f t="shared" ref="S353" si="356">SUBSTITUTE(C353, ".", " ")</f>
        <v>Redes</v>
      </c>
      <c r="T353" s="38" t="str">
        <f t="shared" ref="T353" si="357">SUBSTITUTE(D353, ".", " ")</f>
        <v>Redes de Telecom</v>
      </c>
      <c r="U353" s="38" t="str">
        <f t="shared" ref="U353" si="358">SUBSTITUTE(E353, ".", " ")</f>
        <v>Redes de Dados</v>
      </c>
      <c r="V353" s="37" t="str">
        <f t="shared" ref="V353" si="359">SUBSTITUTE(C353, ".", " ")</f>
        <v>Redes</v>
      </c>
      <c r="W353" s="20" t="str">
        <f t="shared" ref="W353" si="360">CONCATENATE("K.",LEFT(C353,3),".",A353)</f>
        <v>K.Red.353</v>
      </c>
      <c r="X353" s="36" t="s">
        <v>5211</v>
      </c>
      <c r="Y353" s="53" t="s">
        <v>5237</v>
      </c>
    </row>
    <row r="354" spans="1:25" ht="6.55" customHeight="1" x14ac:dyDescent="0.4">
      <c r="A354" s="34">
        <v>354</v>
      </c>
      <c r="B354" s="41" t="s">
        <v>78</v>
      </c>
      <c r="C354" s="42" t="s">
        <v>5246</v>
      </c>
      <c r="D354" s="41" t="s">
        <v>5270</v>
      </c>
      <c r="E354" s="41" t="s">
        <v>5283</v>
      </c>
      <c r="F354" s="41" t="s">
        <v>5275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33"/>
        <v>Redes</v>
      </c>
      <c r="M354" s="35" t="str">
        <f t="shared" si="334"/>
        <v>Redes de Telecom</v>
      </c>
      <c r="N354" s="35" t="str">
        <f t="shared" si="335"/>
        <v>Redes de Net Fixa</v>
      </c>
      <c r="O354" s="35" t="str">
        <f t="shared" si="336"/>
        <v>Rede Net Fixa Aerea</v>
      </c>
      <c r="P354" s="36" t="s">
        <v>5238</v>
      </c>
      <c r="Q354" s="36" t="str">
        <f t="shared" si="346"/>
        <v>Red de Internet fija aérea.</v>
      </c>
      <c r="R354" s="37" t="s">
        <v>1</v>
      </c>
      <c r="S354" s="38" t="str">
        <f t="shared" si="337"/>
        <v>Redes</v>
      </c>
      <c r="T354" s="38" t="str">
        <f t="shared" si="338"/>
        <v>Redes de Telecom</v>
      </c>
      <c r="U354" s="38" t="str">
        <f t="shared" si="339"/>
        <v>Redes de Net Fixa</v>
      </c>
      <c r="V354" s="37" t="str">
        <f t="shared" si="340"/>
        <v>Redes</v>
      </c>
      <c r="W354" s="20" t="str">
        <f t="shared" si="341"/>
        <v>K.Red.354</v>
      </c>
      <c r="X354" s="36" t="s">
        <v>5211</v>
      </c>
      <c r="Y354" s="53" t="s">
        <v>5239</v>
      </c>
    </row>
    <row r="355" spans="1:25" ht="6.55" customHeight="1" x14ac:dyDescent="0.4">
      <c r="A355" s="34">
        <v>355</v>
      </c>
      <c r="B355" s="41" t="s">
        <v>78</v>
      </c>
      <c r="C355" s="42" t="s">
        <v>5246</v>
      </c>
      <c r="D355" s="41" t="s">
        <v>5270</v>
      </c>
      <c r="E355" s="41" t="s">
        <v>5283</v>
      </c>
      <c r="F355" s="41" t="s">
        <v>5276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33"/>
        <v>Redes</v>
      </c>
      <c r="M355" s="35" t="str">
        <f t="shared" si="334"/>
        <v>Redes de Telecom</v>
      </c>
      <c r="N355" s="35" t="str">
        <f t="shared" si="335"/>
        <v>Redes de Net Fixa</v>
      </c>
      <c r="O355" s="35" t="str">
        <f t="shared" si="336"/>
        <v>Rede Net Fixa Subterrânea</v>
      </c>
      <c r="P355" s="36" t="s">
        <v>5244</v>
      </c>
      <c r="Q355" s="36" t="str">
        <f t="shared" si="346"/>
        <v>Red de Internet fija subterránea.</v>
      </c>
      <c r="R355" s="37" t="s">
        <v>1</v>
      </c>
      <c r="S355" s="38" t="str">
        <f t="shared" si="337"/>
        <v>Redes</v>
      </c>
      <c r="T355" s="38" t="str">
        <f t="shared" si="338"/>
        <v>Redes de Telecom</v>
      </c>
      <c r="U355" s="38" t="str">
        <f t="shared" si="339"/>
        <v>Redes de Net Fixa</v>
      </c>
      <c r="V355" s="37" t="str">
        <f t="shared" si="340"/>
        <v>Redes</v>
      </c>
      <c r="W355" s="20" t="str">
        <f t="shared" si="341"/>
        <v>K.Red.355</v>
      </c>
      <c r="X355" s="36" t="s">
        <v>5211</v>
      </c>
      <c r="Y355" s="53" t="s">
        <v>5239</v>
      </c>
    </row>
    <row r="356" spans="1:25" ht="6.55" customHeight="1" x14ac:dyDescent="0.4">
      <c r="A356" s="34">
        <v>356</v>
      </c>
      <c r="B356" s="41" t="s">
        <v>78</v>
      </c>
      <c r="C356" s="42" t="s">
        <v>5246</v>
      </c>
      <c r="D356" s="41" t="s">
        <v>5270</v>
      </c>
      <c r="E356" s="41" t="s">
        <v>5284</v>
      </c>
      <c r="F356" s="41" t="s">
        <v>5277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33"/>
        <v>Redes</v>
      </c>
      <c r="M356" s="35" t="str">
        <f t="shared" si="334"/>
        <v>Redes de Telecom</v>
      </c>
      <c r="N356" s="35" t="str">
        <f t="shared" si="335"/>
        <v>Redes de Net Móvel</v>
      </c>
      <c r="O356" s="35" t="str">
        <f t="shared" si="336"/>
        <v>Rede Net Móvel Aerea</v>
      </c>
      <c r="P356" s="36" t="s">
        <v>5240</v>
      </c>
      <c r="Q356" s="36" t="str">
        <f t="shared" si="346"/>
        <v>Red de Internet móvil aérea.</v>
      </c>
      <c r="R356" s="37" t="s">
        <v>1</v>
      </c>
      <c r="S356" s="38" t="str">
        <f t="shared" si="337"/>
        <v>Redes</v>
      </c>
      <c r="T356" s="38" t="str">
        <f t="shared" si="338"/>
        <v>Redes de Telecom</v>
      </c>
      <c r="U356" s="38" t="str">
        <f t="shared" si="339"/>
        <v>Redes de Net Móvel</v>
      </c>
      <c r="V356" s="37" t="str">
        <f t="shared" si="340"/>
        <v>Redes</v>
      </c>
      <c r="W356" s="20" t="str">
        <f t="shared" si="341"/>
        <v>K.Red.356</v>
      </c>
      <c r="X356" s="36" t="s">
        <v>5211</v>
      </c>
      <c r="Y356" s="53" t="s">
        <v>5241</v>
      </c>
    </row>
    <row r="357" spans="1:25" ht="6.55" customHeight="1" x14ac:dyDescent="0.4">
      <c r="A357" s="34">
        <v>357</v>
      </c>
      <c r="B357" s="41" t="s">
        <v>78</v>
      </c>
      <c r="C357" s="42" t="s">
        <v>5246</v>
      </c>
      <c r="D357" s="41" t="s">
        <v>5270</v>
      </c>
      <c r="E357" s="41" t="s">
        <v>5284</v>
      </c>
      <c r="F357" s="41" t="s">
        <v>5278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ref="L357:L358" si="361">SUBSTITUTE(CONCATENATE("", C357), ".", " ")</f>
        <v>Redes</v>
      </c>
      <c r="M357" s="35" t="str">
        <f t="shared" ref="M357:M358" si="362">SUBSTITUTE(CONCATENATE("", D357), ".", " ")</f>
        <v>Redes de Telecom</v>
      </c>
      <c r="N357" s="35" t="str">
        <f t="shared" ref="N357:N358" si="363">SUBSTITUTE(CONCATENATE("", E357), ".", " ")</f>
        <v>Redes de Net Móvel</v>
      </c>
      <c r="O357" s="35" t="str">
        <f t="shared" ref="O357:O358" si="364">SUBSTITUTE(CONCATENATE("", F357), ".", " ")</f>
        <v>Rede Net Móvel Subterrânea</v>
      </c>
      <c r="P357" s="36" t="s">
        <v>5245</v>
      </c>
      <c r="Q357" s="36" t="str">
        <f t="shared" si="346"/>
        <v>Red subterránea de Internet móvil.</v>
      </c>
      <c r="R357" s="37" t="s">
        <v>1</v>
      </c>
      <c r="S357" s="38" t="str">
        <f t="shared" ref="S357:S358" si="365">SUBSTITUTE(C357, ".", " ")</f>
        <v>Redes</v>
      </c>
      <c r="T357" s="38" t="str">
        <f t="shared" ref="T357:T358" si="366">SUBSTITUTE(D357, ".", " ")</f>
        <v>Redes de Telecom</v>
      </c>
      <c r="U357" s="38" t="str">
        <f t="shared" ref="U357:U358" si="367">SUBSTITUTE(E357, ".", " ")</f>
        <v>Redes de Net Móvel</v>
      </c>
      <c r="V357" s="37" t="str">
        <f t="shared" ref="V357:V358" si="368">SUBSTITUTE(C357, ".", " ")</f>
        <v>Redes</v>
      </c>
      <c r="W357" s="20" t="str">
        <f t="shared" ref="W357:W358" si="369">CONCATENATE("K.",LEFT(C357,3),".",A357)</f>
        <v>K.Red.357</v>
      </c>
      <c r="X357" s="36" t="s">
        <v>5211</v>
      </c>
      <c r="Y357" s="53" t="s">
        <v>5241</v>
      </c>
    </row>
    <row r="358" spans="1:25" ht="6.55" customHeight="1" x14ac:dyDescent="0.4">
      <c r="A358" s="34">
        <v>358</v>
      </c>
      <c r="B358" s="41" t="s">
        <v>78</v>
      </c>
      <c r="C358" s="42" t="s">
        <v>5246</v>
      </c>
      <c r="D358" s="41" t="s">
        <v>5270</v>
      </c>
      <c r="E358" s="41" t="s">
        <v>5285</v>
      </c>
      <c r="F358" s="41" t="s">
        <v>5279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61"/>
        <v>Redes</v>
      </c>
      <c r="M358" s="35" t="str">
        <f t="shared" si="362"/>
        <v>Redes de Telecom</v>
      </c>
      <c r="N358" s="35" t="str">
        <f t="shared" si="363"/>
        <v>Redes de Telefonia</v>
      </c>
      <c r="O358" s="35" t="str">
        <f t="shared" si="364"/>
        <v>Rede Telefonia Aerea</v>
      </c>
      <c r="P358" s="36" t="s">
        <v>5235</v>
      </c>
      <c r="Q358" s="36" t="str">
        <f t="shared" si="346"/>
        <v>Red de telefonía aérea.</v>
      </c>
      <c r="R358" s="37" t="s">
        <v>1</v>
      </c>
      <c r="S358" s="38" t="str">
        <f t="shared" si="365"/>
        <v>Redes</v>
      </c>
      <c r="T358" s="38" t="str">
        <f t="shared" si="366"/>
        <v>Redes de Telecom</v>
      </c>
      <c r="U358" s="38" t="str">
        <f t="shared" si="367"/>
        <v>Redes de Telefonia</v>
      </c>
      <c r="V358" s="37" t="str">
        <f t="shared" si="368"/>
        <v>Redes</v>
      </c>
      <c r="W358" s="20" t="str">
        <f t="shared" si="369"/>
        <v>K.Red.358</v>
      </c>
      <c r="X358" s="36" t="s">
        <v>5211</v>
      </c>
      <c r="Y358" s="53" t="s">
        <v>5234</v>
      </c>
    </row>
    <row r="359" spans="1:25" ht="6.55" customHeight="1" x14ac:dyDescent="0.4">
      <c r="A359" s="34">
        <v>359</v>
      </c>
      <c r="B359" s="41" t="s">
        <v>78</v>
      </c>
      <c r="C359" s="42" t="s">
        <v>5246</v>
      </c>
      <c r="D359" s="41" t="s">
        <v>5270</v>
      </c>
      <c r="E359" s="41" t="s">
        <v>5285</v>
      </c>
      <c r="F359" s="41" t="s">
        <v>5280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ref="L359" si="370">SUBSTITUTE(CONCATENATE("", C359), ".", " ")</f>
        <v>Redes</v>
      </c>
      <c r="M359" s="35" t="str">
        <f t="shared" ref="M359" si="371">SUBSTITUTE(CONCATENATE("", D359), ".", " ")</f>
        <v>Redes de Telecom</v>
      </c>
      <c r="N359" s="35" t="str">
        <f t="shared" ref="N359" si="372">SUBSTITUTE(CONCATENATE("", E359), ".", " ")</f>
        <v>Redes de Telefonia</v>
      </c>
      <c r="O359" s="35" t="str">
        <f t="shared" ref="O359" si="373">SUBSTITUTE(CONCATENATE("", F359), ".", " ")</f>
        <v>Rede Telefonia Subterrânea</v>
      </c>
      <c r="P359" s="36" t="s">
        <v>5242</v>
      </c>
      <c r="Q359" s="36" t="str">
        <f t="shared" si="346"/>
        <v>Red telefónica subterránea.</v>
      </c>
      <c r="R359" s="37" t="s">
        <v>1</v>
      </c>
      <c r="S359" s="38" t="str">
        <f t="shared" ref="S359" si="374">SUBSTITUTE(C359, ".", " ")</f>
        <v>Redes</v>
      </c>
      <c r="T359" s="38" t="str">
        <f t="shared" ref="T359" si="375">SUBSTITUTE(D359, ".", " ")</f>
        <v>Redes de Telecom</v>
      </c>
      <c r="U359" s="38" t="str">
        <f t="shared" ref="U359" si="376">SUBSTITUTE(E359, ".", " ")</f>
        <v>Redes de Telefonia</v>
      </c>
      <c r="V359" s="37" t="str">
        <f t="shared" ref="V359" si="377">SUBSTITUTE(C359, ".", " ")</f>
        <v>Redes</v>
      </c>
      <c r="W359" s="20" t="str">
        <f t="shared" ref="W359" si="378">CONCATENATE("K.",LEFT(C359,3),".",A359)</f>
        <v>K.Red.359</v>
      </c>
      <c r="X359" s="36" t="s">
        <v>5211</v>
      </c>
      <c r="Y359" s="53" t="s">
        <v>5234</v>
      </c>
    </row>
  </sheetData>
  <phoneticPr fontId="1" type="noConversion"/>
  <conditionalFormatting sqref="B334 C350:C359 G350:K359 R350:U359">
    <cfRule type="cellIs" dxfId="78" priority="7" operator="equal">
      <formula>"null"</formula>
    </cfRule>
  </conditionalFormatting>
  <conditionalFormatting sqref="F1">
    <cfRule type="duplicateValues" dxfId="77" priority="1402"/>
  </conditionalFormatting>
  <conditionalFormatting sqref="F2:F9">
    <cfRule type="duplicateValues" dxfId="76" priority="5"/>
    <cfRule type="duplicateValues" dxfId="75" priority="6"/>
  </conditionalFormatting>
  <conditionalFormatting sqref="F10:F25 F37:F92">
    <cfRule type="duplicateValues" dxfId="74" priority="1294"/>
  </conditionalFormatting>
  <conditionalFormatting sqref="F26:F27">
    <cfRule type="duplicateValues" dxfId="73" priority="74"/>
    <cfRule type="duplicateValues" dxfId="72" priority="75"/>
  </conditionalFormatting>
  <conditionalFormatting sqref="F26:F36">
    <cfRule type="duplicateValues" dxfId="71" priority="941"/>
  </conditionalFormatting>
  <conditionalFormatting sqref="F28:F36">
    <cfRule type="duplicateValues" dxfId="70" priority="943"/>
    <cfRule type="duplicateValues" dxfId="69" priority="944"/>
    <cfRule type="duplicateValues" dxfId="68" priority="945"/>
    <cfRule type="duplicateValues" dxfId="67" priority="946"/>
  </conditionalFormatting>
  <conditionalFormatting sqref="F93:F102">
    <cfRule type="duplicateValues" dxfId="66" priority="26"/>
    <cfRule type="duplicateValues" dxfId="65" priority="27"/>
  </conditionalFormatting>
  <conditionalFormatting sqref="F110:F113">
    <cfRule type="duplicateValues" dxfId="64" priority="13"/>
    <cfRule type="duplicateValues" dxfId="63" priority="14"/>
  </conditionalFormatting>
  <conditionalFormatting sqref="F137:F155">
    <cfRule type="duplicateValues" dxfId="62" priority="29"/>
  </conditionalFormatting>
  <conditionalFormatting sqref="F137:F171">
    <cfRule type="duplicateValues" dxfId="61" priority="30"/>
  </conditionalFormatting>
  <conditionalFormatting sqref="F156:F171">
    <cfRule type="duplicateValues" dxfId="60" priority="28"/>
  </conditionalFormatting>
  <conditionalFormatting sqref="F172:F181">
    <cfRule type="duplicateValues" dxfId="59" priority="42"/>
  </conditionalFormatting>
  <conditionalFormatting sqref="F182:F203 F103:F109 F114:F136">
    <cfRule type="duplicateValues" dxfId="58" priority="1230"/>
  </conditionalFormatting>
  <conditionalFormatting sqref="F204:F209">
    <cfRule type="duplicateValues" dxfId="57" priority="558"/>
  </conditionalFormatting>
  <conditionalFormatting sqref="F273:F281">
    <cfRule type="duplicateValues" dxfId="56" priority="756"/>
  </conditionalFormatting>
  <conditionalFormatting sqref="F273:F333">
    <cfRule type="duplicateValues" dxfId="55" priority="1398"/>
  </conditionalFormatting>
  <conditionalFormatting sqref="F282">
    <cfRule type="duplicateValues" dxfId="54" priority="339"/>
  </conditionalFormatting>
  <conditionalFormatting sqref="F283">
    <cfRule type="duplicateValues" dxfId="53" priority="433"/>
    <cfRule type="duplicateValues" dxfId="52" priority="434"/>
    <cfRule type="duplicateValues" dxfId="51" priority="435"/>
    <cfRule type="duplicateValues" dxfId="50" priority="436"/>
    <cfRule type="duplicateValues" dxfId="49" priority="437"/>
    <cfRule type="duplicateValues" dxfId="48" priority="438"/>
    <cfRule type="duplicateValues" dxfId="47" priority="439"/>
  </conditionalFormatting>
  <conditionalFormatting sqref="F284:F290">
    <cfRule type="duplicateValues" dxfId="46" priority="727"/>
  </conditionalFormatting>
  <conditionalFormatting sqref="F305:F309 F291:F297 F301:F302">
    <cfRule type="duplicateValues" dxfId="45" priority="441"/>
  </conditionalFormatting>
  <conditionalFormatting sqref="F323">
    <cfRule type="duplicateValues" dxfId="44" priority="11"/>
  </conditionalFormatting>
  <conditionalFormatting sqref="F360:F1048576 F1 F10:F333">
    <cfRule type="duplicateValues" dxfId="43" priority="67"/>
    <cfRule type="duplicateValues" dxfId="42" priority="68"/>
  </conditionalFormatting>
  <conditionalFormatting sqref="F360:F1048576 F1 F37:F333 F10:F25">
    <cfRule type="duplicateValues" dxfId="41" priority="881"/>
    <cfRule type="duplicateValues" dxfId="40" priority="900"/>
  </conditionalFormatting>
  <conditionalFormatting sqref="F360:F1048576 F1 F93:F171 F182:F333">
    <cfRule type="duplicateValues" dxfId="39" priority="884"/>
  </conditionalFormatting>
  <conditionalFormatting sqref="F360:F1048576 F1 F182:F209 F103:F109 F114:F136">
    <cfRule type="duplicateValues" dxfId="38" priority="888"/>
  </conditionalFormatting>
  <conditionalFormatting sqref="F360:F1048576 F1 F182:F232 F93:F109 F114:F136">
    <cfRule type="duplicateValues" dxfId="37" priority="892"/>
  </conditionalFormatting>
  <conditionalFormatting sqref="F360:F1048576 F1 F182:F272 F93:F109 F114:F136">
    <cfRule type="duplicateValues" dxfId="36" priority="896"/>
  </conditionalFormatting>
  <conditionalFormatting sqref="F37:U333 F1:W1 F10:J12 F13:U24 F25:T25 Y37:XFD333 A1:D1 Y1:XFD1 B2:B9 B10:D10 L10:U12 Y10:Y25 AB10:XFD25 Z10:AA36 B11:C19 D11:D36 B20:B25 C20:C36 U25:U36 G26:K36 O26:O36 R26:R36 B37:D333 C334:C349 G334:K349 R334:U349 Y360:XFD1048576 A360:D1048576 F360:W1048576">
    <cfRule type="cellIs" dxfId="35" priority="364" operator="equal">
      <formula>"null"</formula>
    </cfRule>
  </conditionalFormatting>
  <conditionalFormatting sqref="G2:J9">
    <cfRule type="cellIs" dxfId="34" priority="4" operator="equal">
      <formula>"null"</formula>
    </cfRule>
  </conditionalFormatting>
  <conditionalFormatting sqref="K2:K12">
    <cfRule type="cellIs" dxfId="33" priority="3" operator="equal">
      <formula>"null"</formula>
    </cfRule>
  </conditionalFormatting>
  <conditionalFormatting sqref="Y26:Y27">
    <cfRule type="duplicateValues" dxfId="32" priority="84"/>
    <cfRule type="duplicateValues" dxfId="31" priority="85"/>
  </conditionalFormatting>
  <conditionalFormatting sqref="Y26:Y36">
    <cfRule type="duplicateValues" dxfId="30" priority="925"/>
  </conditionalFormatting>
  <conditionalFormatting sqref="Y28:Y36">
    <cfRule type="duplicateValues" dxfId="29" priority="927"/>
    <cfRule type="duplicateValues" dxfId="28" priority="928"/>
    <cfRule type="duplicateValues" dxfId="27" priority="929"/>
    <cfRule type="duplicateValues" dxfId="26" priority="930"/>
  </conditionalFormatting>
  <conditionalFormatting sqref="Z93:Z102">
    <cfRule type="duplicateValues" dxfId="25" priority="17"/>
    <cfRule type="duplicateValues" dxfId="24" priority="18"/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  <cfRule type="duplicateValues" dxfId="17" priority="25"/>
  </conditionalFormatting>
  <conditionalFormatting sqref="F350:F359">
    <cfRule type="duplicateValues" dxfId="16" priority="1565"/>
    <cfRule type="duplicateValues" dxfId="15" priority="1566"/>
  </conditionalFormatting>
  <conditionalFormatting sqref="F334:F349">
    <cfRule type="duplicateValues" dxfId="14" priority="1567"/>
    <cfRule type="duplicateValues" dxfId="13" priority="1568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2025-10-11T12:18:39Z</dcterms:modified>
</cp:coreProperties>
</file>