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E0DE888C-CC51-4716-BC77-2CF910E63B9B}" xr6:coauthVersionLast="47" xr6:coauthVersionMax="47" xr10:uidLastSave="{00000000-0000-0000-0000-000000000000}"/>
  <bookViews>
    <workbookView xWindow="-120" yWindow="-120" windowWidth="24240" windowHeight="1329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8" i="31" l="1"/>
  <c r="V368" i="31"/>
  <c r="U368" i="31"/>
  <c r="T368" i="31"/>
  <c r="S368" i="31"/>
  <c r="O368" i="31"/>
  <c r="N368" i="31"/>
  <c r="M368" i="31"/>
  <c r="L368" i="31"/>
  <c r="W367" i="31"/>
  <c r="V367" i="31"/>
  <c r="U367" i="31"/>
  <c r="T367" i="31"/>
  <c r="S367" i="31"/>
  <c r="O367" i="31"/>
  <c r="N367" i="31"/>
  <c r="M367" i="31"/>
  <c r="L367" i="31"/>
  <c r="W366" i="31"/>
  <c r="V366" i="31"/>
  <c r="U366" i="31"/>
  <c r="T366" i="31"/>
  <c r="S366" i="31"/>
  <c r="O366" i="31"/>
  <c r="N366" i="31"/>
  <c r="M366" i="31"/>
  <c r="L366" i="31"/>
  <c r="W365" i="31"/>
  <c r="V365" i="31"/>
  <c r="U365" i="31"/>
  <c r="T365" i="31"/>
  <c r="S365" i="31"/>
  <c r="O365" i="31"/>
  <c r="N365" i="31"/>
  <c r="M365" i="31"/>
  <c r="L365" i="31"/>
  <c r="W364" i="31"/>
  <c r="V364" i="31"/>
  <c r="U364" i="31"/>
  <c r="T364" i="31"/>
  <c r="S364" i="31"/>
  <c r="O364" i="31"/>
  <c r="N364" i="31"/>
  <c r="M364" i="31"/>
  <c r="L364" i="31"/>
  <c r="W360" i="31"/>
  <c r="V360" i="31"/>
  <c r="U360" i="31"/>
  <c r="T360" i="31"/>
  <c r="S360" i="31"/>
  <c r="O360" i="31"/>
  <c r="N360" i="31"/>
  <c r="M360" i="31"/>
  <c r="L360" i="31"/>
  <c r="W358" i="31"/>
  <c r="V358" i="31"/>
  <c r="U358" i="31"/>
  <c r="T358" i="31"/>
  <c r="S358" i="31"/>
  <c r="O358" i="31"/>
  <c r="N358" i="31"/>
  <c r="M358" i="31"/>
  <c r="L358" i="31"/>
  <c r="W357" i="31"/>
  <c r="V357" i="31"/>
  <c r="U357" i="31"/>
  <c r="T357" i="31"/>
  <c r="S357" i="31"/>
  <c r="O357" i="31"/>
  <c r="N357" i="31"/>
  <c r="M357" i="31"/>
  <c r="L357" i="31"/>
  <c r="W359" i="31"/>
  <c r="V359" i="31"/>
  <c r="U359" i="31"/>
  <c r="T359" i="31"/>
  <c r="S359" i="31"/>
  <c r="O359" i="31"/>
  <c r="N359" i="31"/>
  <c r="M359" i="31"/>
  <c r="L359" i="31"/>
  <c r="W355" i="31"/>
  <c r="V355" i="31"/>
  <c r="U355" i="31"/>
  <c r="T355" i="31"/>
  <c r="S355" i="31"/>
  <c r="O355" i="31"/>
  <c r="N355" i="31"/>
  <c r="M355" i="31"/>
  <c r="L355" i="31"/>
  <c r="W87" i="31"/>
  <c r="V87" i="31"/>
  <c r="U87" i="31"/>
  <c r="T87" i="31"/>
  <c r="S87" i="31"/>
  <c r="O87" i="31"/>
  <c r="N87" i="31"/>
  <c r="M87" i="31"/>
  <c r="L87" i="31"/>
  <c r="W86" i="31"/>
  <c r="V86" i="31"/>
  <c r="U86" i="31"/>
  <c r="T86" i="31"/>
  <c r="S86" i="31"/>
  <c r="O86" i="31"/>
  <c r="N86" i="31"/>
  <c r="M86" i="31"/>
  <c r="L86" i="31"/>
  <c r="W376" i="31"/>
  <c r="V376" i="31"/>
  <c r="U376" i="31"/>
  <c r="T376" i="31"/>
  <c r="S376" i="31"/>
  <c r="O376" i="31"/>
  <c r="N376" i="31"/>
  <c r="M376" i="31"/>
  <c r="L376" i="31"/>
  <c r="W341" i="31"/>
  <c r="V341" i="31"/>
  <c r="U341" i="31"/>
  <c r="T341" i="31"/>
  <c r="S341" i="31"/>
  <c r="O341" i="31"/>
  <c r="N341" i="31"/>
  <c r="M341" i="31"/>
  <c r="L341" i="31"/>
  <c r="W342" i="31"/>
  <c r="V342" i="31"/>
  <c r="U342" i="31"/>
  <c r="T342" i="31"/>
  <c r="S342" i="31"/>
  <c r="O342" i="31"/>
  <c r="N342" i="31"/>
  <c r="M342" i="31"/>
  <c r="L342" i="31"/>
  <c r="W343" i="31"/>
  <c r="V343" i="31"/>
  <c r="U343" i="31"/>
  <c r="T343" i="31"/>
  <c r="S343" i="31"/>
  <c r="O343" i="31"/>
  <c r="N343" i="31"/>
  <c r="M343" i="31"/>
  <c r="L343" i="31"/>
  <c r="W335" i="31"/>
  <c r="W336" i="31"/>
  <c r="W337" i="31"/>
  <c r="W338" i="31"/>
  <c r="W339" i="31"/>
  <c r="W340" i="31"/>
  <c r="W344" i="31"/>
  <c r="W345" i="31"/>
  <c r="W346" i="31"/>
  <c r="W347" i="31"/>
  <c r="W348" i="31"/>
  <c r="W349" i="31"/>
  <c r="W350" i="31"/>
  <c r="W351" i="31"/>
  <c r="W352" i="31"/>
  <c r="W353" i="31"/>
  <c r="W354" i="31"/>
  <c r="W356" i="31"/>
  <c r="W361" i="31"/>
  <c r="W362" i="31"/>
  <c r="W363" i="31"/>
  <c r="W369" i="31"/>
  <c r="W370" i="31"/>
  <c r="W371" i="31"/>
  <c r="W372" i="31"/>
  <c r="W373" i="31"/>
  <c r="W374" i="31"/>
  <c r="W375" i="31"/>
  <c r="W377" i="31"/>
  <c r="W378" i="31"/>
  <c r="W379" i="31"/>
  <c r="W380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W333" i="31"/>
  <c r="W334" i="31"/>
  <c r="V301" i="31"/>
  <c r="U301" i="31"/>
  <c r="T301" i="31"/>
  <c r="S301" i="31"/>
  <c r="O301" i="31"/>
  <c r="N301" i="31"/>
  <c r="M301" i="31"/>
  <c r="L301" i="31"/>
  <c r="V339" i="31"/>
  <c r="U339" i="31"/>
  <c r="T339" i="31"/>
  <c r="S339" i="31"/>
  <c r="O339" i="31"/>
  <c r="N339" i="31"/>
  <c r="M339" i="31"/>
  <c r="L339" i="31"/>
  <c r="V338" i="31"/>
  <c r="U338" i="31"/>
  <c r="T338" i="31"/>
  <c r="S338" i="31"/>
  <c r="O338" i="31"/>
  <c r="N338" i="31"/>
  <c r="M338" i="31"/>
  <c r="L338" i="31"/>
  <c r="V345" i="31"/>
  <c r="U345" i="31"/>
  <c r="T345" i="31"/>
  <c r="S345" i="31"/>
  <c r="O345" i="31"/>
  <c r="N345" i="31"/>
  <c r="M345" i="31"/>
  <c r="L345" i="31"/>
  <c r="V344" i="31"/>
  <c r="U344" i="31"/>
  <c r="T344" i="31"/>
  <c r="S344" i="31"/>
  <c r="O344" i="31"/>
  <c r="N344" i="31"/>
  <c r="M344" i="31"/>
  <c r="L344" i="31"/>
  <c r="V340" i="31"/>
  <c r="U340" i="31"/>
  <c r="T340" i="31"/>
  <c r="S340" i="31"/>
  <c r="O340" i="31"/>
  <c r="N340" i="31"/>
  <c r="M340" i="31"/>
  <c r="L340" i="31"/>
  <c r="V337" i="31"/>
  <c r="U337" i="31"/>
  <c r="T337" i="31"/>
  <c r="S337" i="31"/>
  <c r="O337" i="31"/>
  <c r="N337" i="31"/>
  <c r="M337" i="31"/>
  <c r="L337" i="31"/>
  <c r="V379" i="31"/>
  <c r="U379" i="31"/>
  <c r="T379" i="31"/>
  <c r="S379" i="31"/>
  <c r="O379" i="31"/>
  <c r="N379" i="31"/>
  <c r="M379" i="31"/>
  <c r="L379" i="31"/>
  <c r="V380" i="31"/>
  <c r="U380" i="31"/>
  <c r="T380" i="31"/>
  <c r="S380" i="31"/>
  <c r="O380" i="31"/>
  <c r="N380" i="31"/>
  <c r="M380" i="31"/>
  <c r="L380" i="31"/>
  <c r="V375" i="31"/>
  <c r="U375" i="31"/>
  <c r="T375" i="31"/>
  <c r="S375" i="31"/>
  <c r="O375" i="31"/>
  <c r="N375" i="31"/>
  <c r="M375" i="31"/>
  <c r="L375" i="31"/>
  <c r="V373" i="31"/>
  <c r="U373" i="31"/>
  <c r="T373" i="31"/>
  <c r="S373" i="31"/>
  <c r="O373" i="31"/>
  <c r="N373" i="31"/>
  <c r="M373" i="31"/>
  <c r="L373" i="31"/>
  <c r="V378" i="31"/>
  <c r="U378" i="31"/>
  <c r="T378" i="31"/>
  <c r="S378" i="31"/>
  <c r="O378" i="31"/>
  <c r="N378" i="31"/>
  <c r="M378" i="31"/>
  <c r="L378" i="31"/>
  <c r="V377" i="31"/>
  <c r="U377" i="31"/>
  <c r="T377" i="31"/>
  <c r="S377" i="31"/>
  <c r="O377" i="31"/>
  <c r="N377" i="31"/>
  <c r="M377" i="31"/>
  <c r="L377" i="31"/>
  <c r="V374" i="31"/>
  <c r="U374" i="31"/>
  <c r="T374" i="31"/>
  <c r="S374" i="31"/>
  <c r="O374" i="31"/>
  <c r="N374" i="31"/>
  <c r="M374" i="31"/>
  <c r="L374" i="31"/>
  <c r="V372" i="31"/>
  <c r="U372" i="31"/>
  <c r="T372" i="31"/>
  <c r="S372" i="31"/>
  <c r="O372" i="31"/>
  <c r="N372" i="31"/>
  <c r="M372" i="31"/>
  <c r="L372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35" i="31"/>
  <c r="V336" i="31"/>
  <c r="V346" i="31"/>
  <c r="V347" i="31"/>
  <c r="V348" i="31"/>
  <c r="V349" i="31"/>
  <c r="V350" i="31"/>
  <c r="V351" i="31"/>
  <c r="V352" i="31"/>
  <c r="V353" i="31"/>
  <c r="V354" i="31"/>
  <c r="V356" i="31"/>
  <c r="V361" i="31"/>
  <c r="V362" i="31"/>
  <c r="V363" i="31"/>
  <c r="V369" i="31"/>
  <c r="V370" i="31"/>
  <c r="V371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6" i="31"/>
  <c r="T356" i="31"/>
  <c r="U356" i="31"/>
  <c r="S361" i="31"/>
  <c r="T361" i="31"/>
  <c r="U361" i="31"/>
  <c r="S362" i="31"/>
  <c r="T362" i="31"/>
  <c r="U362" i="31"/>
  <c r="S363" i="31"/>
  <c r="T363" i="31"/>
  <c r="U363" i="31"/>
  <c r="S369" i="31"/>
  <c r="T369" i="31"/>
  <c r="U369" i="31"/>
  <c r="S370" i="31"/>
  <c r="T370" i="31"/>
  <c r="U370" i="31"/>
  <c r="S371" i="31"/>
  <c r="T371" i="31"/>
  <c r="U371" i="31"/>
  <c r="O371" i="31"/>
  <c r="N371" i="31"/>
  <c r="M371" i="31"/>
  <c r="L371" i="31"/>
  <c r="O370" i="31"/>
  <c r="N370" i="31"/>
  <c r="M370" i="31"/>
  <c r="L370" i="31"/>
  <c r="O369" i="31"/>
  <c r="N369" i="31"/>
  <c r="M369" i="31"/>
  <c r="L369" i="31"/>
  <c r="O363" i="31"/>
  <c r="N363" i="31"/>
  <c r="M363" i="31"/>
  <c r="L363" i="31"/>
  <c r="O362" i="31"/>
  <c r="N362" i="31"/>
  <c r="M362" i="31"/>
  <c r="L362" i="31"/>
  <c r="O361" i="31"/>
  <c r="N361" i="31"/>
  <c r="M361" i="31"/>
  <c r="L361" i="31"/>
  <c r="O356" i="31"/>
  <c r="N356" i="31"/>
  <c r="M356" i="31"/>
  <c r="L356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U326" i="31"/>
  <c r="T326" i="31"/>
  <c r="S326" i="31"/>
  <c r="O326" i="31"/>
  <c r="N326" i="31"/>
  <c r="M326" i="31"/>
  <c r="L326" i="31"/>
  <c r="U114" i="31"/>
  <c r="T114" i="31"/>
  <c r="S114" i="31"/>
  <c r="O114" i="31"/>
  <c r="N114" i="31"/>
  <c r="M114" i="31"/>
  <c r="L114" i="31"/>
  <c r="U113" i="31"/>
  <c r="T113" i="31"/>
  <c r="S113" i="31"/>
  <c r="O113" i="31"/>
  <c r="N113" i="31"/>
  <c r="M113" i="31"/>
  <c r="L113" i="31"/>
  <c r="U112" i="31"/>
  <c r="T112" i="31"/>
  <c r="S112" i="31"/>
  <c r="O112" i="31"/>
  <c r="N112" i="31"/>
  <c r="M112" i="31"/>
  <c r="L112" i="31"/>
  <c r="U115" i="31"/>
  <c r="T115" i="31"/>
  <c r="S115" i="31"/>
  <c r="O115" i="31"/>
  <c r="N115" i="31"/>
  <c r="M115" i="31"/>
  <c r="L115" i="31"/>
  <c r="U300" i="31"/>
  <c r="T300" i="31"/>
  <c r="S300" i="31"/>
  <c r="O300" i="31"/>
  <c r="N300" i="31"/>
  <c r="M300" i="31"/>
  <c r="L300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10" i="31"/>
  <c r="T110" i="31"/>
  <c r="S110" i="31"/>
  <c r="O110" i="31"/>
  <c r="N110" i="31"/>
  <c r="M110" i="31"/>
  <c r="L110" i="31"/>
  <c r="U109" i="31"/>
  <c r="T109" i="31"/>
  <c r="S109" i="31"/>
  <c r="O109" i="31"/>
  <c r="N109" i="31"/>
  <c r="M109" i="31"/>
  <c r="L109" i="31"/>
  <c r="U108" i="31"/>
  <c r="T108" i="31"/>
  <c r="S108" i="31"/>
  <c r="O108" i="31"/>
  <c r="N108" i="31"/>
  <c r="M108" i="31"/>
  <c r="L108" i="31"/>
  <c r="U102" i="31"/>
  <c r="T102" i="31"/>
  <c r="S102" i="31"/>
  <c r="O102" i="31"/>
  <c r="N102" i="31"/>
  <c r="M102" i="31"/>
  <c r="L102" i="31"/>
  <c r="U103" i="31"/>
  <c r="T103" i="31"/>
  <c r="S103" i="31"/>
  <c r="O103" i="31"/>
  <c r="N103" i="31"/>
  <c r="M103" i="31"/>
  <c r="L103" i="31"/>
  <c r="U101" i="31"/>
  <c r="T101" i="31"/>
  <c r="S101" i="31"/>
  <c r="O101" i="31"/>
  <c r="N101" i="31"/>
  <c r="M101" i="31"/>
  <c r="L101" i="31"/>
  <c r="U172" i="31"/>
  <c r="T172" i="31"/>
  <c r="S172" i="31"/>
  <c r="O172" i="31"/>
  <c r="N172" i="31"/>
  <c r="M172" i="31"/>
  <c r="L172" i="31"/>
  <c r="U171" i="31"/>
  <c r="T171" i="31"/>
  <c r="S171" i="31"/>
  <c r="O171" i="31"/>
  <c r="N171" i="31"/>
  <c r="M171" i="31"/>
  <c r="L171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188" i="31"/>
  <c r="T188" i="31"/>
  <c r="S188" i="31"/>
  <c r="O188" i="31"/>
  <c r="N188" i="31"/>
  <c r="M188" i="31"/>
  <c r="L188" i="31"/>
  <c r="U187" i="31"/>
  <c r="T187" i="31"/>
  <c r="S187" i="31"/>
  <c r="O187" i="31"/>
  <c r="N187" i="31"/>
  <c r="M187" i="31"/>
  <c r="L187" i="31"/>
  <c r="U186" i="31"/>
  <c r="T186" i="31"/>
  <c r="S186" i="31"/>
  <c r="O186" i="31"/>
  <c r="N186" i="31"/>
  <c r="M186" i="31"/>
  <c r="L186" i="31"/>
  <c r="U243" i="31"/>
  <c r="T243" i="31"/>
  <c r="S243" i="31"/>
  <c r="O243" i="31"/>
  <c r="N243" i="31"/>
  <c r="M243" i="31"/>
  <c r="L243" i="31"/>
  <c r="I71" i="31"/>
  <c r="H51" i="31"/>
  <c r="Q368" i="31"/>
  <c r="Q367" i="31"/>
  <c r="Q366" i="31"/>
  <c r="Q365" i="31"/>
  <c r="Q364" i="31"/>
  <c r="Q356" i="31"/>
  <c r="Q369" i="31"/>
  <c r="Q357" i="31"/>
  <c r="Q370" i="31"/>
  <c r="Q358" i="31"/>
  <c r="Q359" i="31"/>
  <c r="Q360" i="31"/>
  <c r="Q361" i="31"/>
  <c r="Q362" i="31"/>
  <c r="Q363" i="31"/>
  <c r="Q355" i="31"/>
  <c r="Q341" i="31"/>
  <c r="Q337" i="31"/>
  <c r="Q340" i="31"/>
  <c r="Q338" i="31"/>
  <c r="Q339" i="31"/>
  <c r="Q342" i="31"/>
  <c r="Q343" i="31"/>
  <c r="Q344" i="31"/>
  <c r="H10" i="31" l="1"/>
  <c r="G10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67" i="31"/>
  <c r="T167" i="31"/>
  <c r="S167" i="31"/>
  <c r="O167" i="31"/>
  <c r="N167" i="31"/>
  <c r="M167" i="31"/>
  <c r="L167" i="31"/>
  <c r="U168" i="31"/>
  <c r="T168" i="31"/>
  <c r="S168" i="31"/>
  <c r="O168" i="31"/>
  <c r="N168" i="31"/>
  <c r="M168" i="31"/>
  <c r="L168" i="31"/>
  <c r="U173" i="31"/>
  <c r="T173" i="31"/>
  <c r="S173" i="31"/>
  <c r="O173" i="31"/>
  <c r="N173" i="31"/>
  <c r="M173" i="31"/>
  <c r="L173" i="31"/>
  <c r="U166" i="31"/>
  <c r="T166" i="31"/>
  <c r="S166" i="31"/>
  <c r="O166" i="31"/>
  <c r="N166" i="31"/>
  <c r="M166" i="31"/>
  <c r="L166" i="31"/>
  <c r="U165" i="31"/>
  <c r="T165" i="31"/>
  <c r="S165" i="31"/>
  <c r="O165" i="31"/>
  <c r="N165" i="31"/>
  <c r="M165" i="31"/>
  <c r="L165" i="31"/>
  <c r="U104" i="31"/>
  <c r="T104" i="31"/>
  <c r="S104" i="31"/>
  <c r="O104" i="31"/>
  <c r="N104" i="31"/>
  <c r="M104" i="31"/>
  <c r="L104" i="31"/>
  <c r="U100" i="31"/>
  <c r="T100" i="31"/>
  <c r="S100" i="31"/>
  <c r="O100" i="31"/>
  <c r="N100" i="31"/>
  <c r="M100" i="31"/>
  <c r="L100" i="31"/>
  <c r="U99" i="31"/>
  <c r="T99" i="31"/>
  <c r="S99" i="31"/>
  <c r="O99" i="31"/>
  <c r="N99" i="31"/>
  <c r="M99" i="31"/>
  <c r="L99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33" i="31"/>
  <c r="T133" i="31"/>
  <c r="S133" i="31"/>
  <c r="O133" i="31"/>
  <c r="N133" i="31"/>
  <c r="M133" i="31"/>
  <c r="L133" i="31"/>
  <c r="U138" i="31"/>
  <c r="T138" i="31"/>
  <c r="S138" i="31"/>
  <c r="O138" i="31"/>
  <c r="N138" i="31"/>
  <c r="M138" i="31"/>
  <c r="L138" i="31"/>
  <c r="U136" i="31"/>
  <c r="T136" i="31"/>
  <c r="S136" i="31"/>
  <c r="O136" i="31"/>
  <c r="N136" i="31"/>
  <c r="M136" i="31"/>
  <c r="L136" i="31"/>
  <c r="U111" i="31"/>
  <c r="T111" i="31"/>
  <c r="S111" i="31"/>
  <c r="O111" i="31"/>
  <c r="N111" i="31"/>
  <c r="M111" i="31"/>
  <c r="L111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5" i="31"/>
  <c r="T105" i="31"/>
  <c r="S105" i="31"/>
  <c r="O105" i="31"/>
  <c r="N105" i="31"/>
  <c r="M105" i="31"/>
  <c r="L105" i="31"/>
  <c r="U130" i="31"/>
  <c r="T130" i="31"/>
  <c r="S130" i="31"/>
  <c r="O130" i="31"/>
  <c r="N130" i="31"/>
  <c r="M130" i="31"/>
  <c r="L130" i="31"/>
  <c r="U129" i="31"/>
  <c r="T129" i="31"/>
  <c r="S129" i="31"/>
  <c r="O129" i="31"/>
  <c r="N129" i="31"/>
  <c r="M129" i="31"/>
  <c r="L129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48" i="31"/>
  <c r="T48" i="31"/>
  <c r="S48" i="31"/>
  <c r="O48" i="31"/>
  <c r="N48" i="31"/>
  <c r="M48" i="31"/>
  <c r="L48" i="31"/>
  <c r="U201" i="31"/>
  <c r="T201" i="31"/>
  <c r="S201" i="31"/>
  <c r="O201" i="31"/>
  <c r="N201" i="31"/>
  <c r="M201" i="31"/>
  <c r="L201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8" i="31"/>
  <c r="U89" i="31"/>
  <c r="U90" i="31"/>
  <c r="U91" i="31"/>
  <c r="U92" i="31"/>
  <c r="U93" i="31"/>
  <c r="U94" i="31"/>
  <c r="U131" i="31"/>
  <c r="U132" i="31"/>
  <c r="U134" i="31"/>
  <c r="U135" i="31"/>
  <c r="U137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3" i="31"/>
  <c r="U324" i="31"/>
  <c r="U325" i="31"/>
  <c r="U327" i="31"/>
  <c r="U328" i="31"/>
  <c r="U329" i="31"/>
  <c r="U330" i="31"/>
  <c r="U331" i="31"/>
  <c r="U332" i="31"/>
  <c r="U333" i="31"/>
  <c r="U334" i="31"/>
  <c r="U335" i="31"/>
  <c r="U336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6" i="31"/>
  <c r="S266" i="31"/>
  <c r="O266" i="31"/>
  <c r="N266" i="31"/>
  <c r="M266" i="31"/>
  <c r="L266" i="31"/>
  <c r="T284" i="31" l="1"/>
  <c r="S284" i="31"/>
  <c r="O284" i="31"/>
  <c r="N284" i="31"/>
  <c r="M284" i="31"/>
  <c r="L284" i="31"/>
  <c r="T283" i="31"/>
  <c r="S283" i="31"/>
  <c r="O283" i="31"/>
  <c r="N283" i="31"/>
  <c r="M283" i="31"/>
  <c r="L283" i="31"/>
  <c r="T282" i="3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303" i="31"/>
  <c r="S303" i="31"/>
  <c r="O303" i="31"/>
  <c r="N303" i="31"/>
  <c r="M303" i="31"/>
  <c r="L303" i="31"/>
  <c r="T302" i="31"/>
  <c r="S302" i="31"/>
  <c r="O302" i="31"/>
  <c r="N302" i="31"/>
  <c r="M302" i="31"/>
  <c r="L302" i="31"/>
  <c r="T244" i="31"/>
  <c r="S244" i="31"/>
  <c r="O244" i="31"/>
  <c r="N244" i="31"/>
  <c r="M244" i="31"/>
  <c r="L244" i="31"/>
  <c r="T245" i="31"/>
  <c r="S245" i="31"/>
  <c r="O245" i="31"/>
  <c r="N245" i="31"/>
  <c r="M245" i="31"/>
  <c r="L245" i="31"/>
  <c r="T246" i="31"/>
  <c r="S246" i="31"/>
  <c r="O246" i="31"/>
  <c r="N246" i="31"/>
  <c r="M246" i="31"/>
  <c r="L246" i="31"/>
  <c r="T250" i="31"/>
  <c r="S250" i="31"/>
  <c r="O250" i="31"/>
  <c r="N250" i="31"/>
  <c r="M250" i="31"/>
  <c r="L250" i="31"/>
  <c r="T249" i="31"/>
  <c r="S249" i="31"/>
  <c r="O249" i="31"/>
  <c r="N249" i="31"/>
  <c r="M249" i="31"/>
  <c r="L249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1" i="31"/>
  <c r="S241" i="31"/>
  <c r="O241" i="31"/>
  <c r="N241" i="31"/>
  <c r="M241" i="31"/>
  <c r="L241" i="31"/>
  <c r="T242" i="31"/>
  <c r="S242" i="31"/>
  <c r="O242" i="31"/>
  <c r="N242" i="31"/>
  <c r="M242" i="31"/>
  <c r="L242" i="31"/>
  <c r="T195" i="31"/>
  <c r="S195" i="31"/>
  <c r="O195" i="31"/>
  <c r="N195" i="31"/>
  <c r="M195" i="31"/>
  <c r="L195" i="31"/>
  <c r="T50" i="31"/>
  <c r="S50" i="31"/>
  <c r="O50" i="31"/>
  <c r="N50" i="31"/>
  <c r="M50" i="31"/>
  <c r="L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8" i="31"/>
  <c r="T89" i="31"/>
  <c r="T90" i="31"/>
  <c r="T91" i="31"/>
  <c r="T92" i="31"/>
  <c r="T93" i="31"/>
  <c r="T94" i="31"/>
  <c r="T131" i="31"/>
  <c r="T132" i="31"/>
  <c r="T134" i="31"/>
  <c r="T135" i="31"/>
  <c r="T137" i="31"/>
  <c r="T189" i="31"/>
  <c r="T190" i="31"/>
  <c r="T191" i="31"/>
  <c r="T192" i="31"/>
  <c r="T193" i="31"/>
  <c r="T194" i="31"/>
  <c r="T196" i="31"/>
  <c r="T197" i="31"/>
  <c r="T198" i="31"/>
  <c r="T199" i="31"/>
  <c r="T200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4" i="31"/>
  <c r="T265" i="31"/>
  <c r="T267" i="31"/>
  <c r="T268" i="31"/>
  <c r="T269" i="31"/>
  <c r="T270" i="31"/>
  <c r="T271" i="31"/>
  <c r="T272" i="31"/>
  <c r="T273" i="31"/>
  <c r="T27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298" i="31"/>
  <c r="T299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3" i="31"/>
  <c r="T324" i="31"/>
  <c r="T325" i="31"/>
  <c r="T327" i="31"/>
  <c r="T328" i="31"/>
  <c r="T329" i="31"/>
  <c r="T330" i="31"/>
  <c r="T331" i="31"/>
  <c r="T332" i="31"/>
  <c r="T333" i="31"/>
  <c r="T334" i="31"/>
  <c r="T335" i="31"/>
  <c r="T336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8" i="31"/>
  <c r="S89" i="31"/>
  <c r="S90" i="31"/>
  <c r="S91" i="31"/>
  <c r="S92" i="31"/>
  <c r="S93" i="31"/>
  <c r="S94" i="31"/>
  <c r="S131" i="31"/>
  <c r="S132" i="31"/>
  <c r="S134" i="31"/>
  <c r="S135" i="31"/>
  <c r="S137" i="31"/>
  <c r="S189" i="31"/>
  <c r="S190" i="31"/>
  <c r="S191" i="31"/>
  <c r="S192" i="31"/>
  <c r="S193" i="31"/>
  <c r="S194" i="31"/>
  <c r="S196" i="31"/>
  <c r="S197" i="31"/>
  <c r="S198" i="31"/>
  <c r="S199" i="31"/>
  <c r="S200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4" i="31"/>
  <c r="S265" i="31"/>
  <c r="S267" i="31"/>
  <c r="S268" i="31"/>
  <c r="S269" i="31"/>
  <c r="S270" i="31"/>
  <c r="S271" i="31"/>
  <c r="S272" i="31"/>
  <c r="S273" i="31"/>
  <c r="S27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298" i="31"/>
  <c r="S299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3" i="31"/>
  <c r="S324" i="31"/>
  <c r="S325" i="31"/>
  <c r="S327" i="31"/>
  <c r="S328" i="31"/>
  <c r="S329" i="31"/>
  <c r="S330" i="31"/>
  <c r="S331" i="31"/>
  <c r="S332" i="31"/>
  <c r="S333" i="31"/>
  <c r="S334" i="31"/>
  <c r="S335" i="31"/>
  <c r="S336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4" i="31"/>
  <c r="N94" i="31"/>
  <c r="M94" i="31"/>
  <c r="L94" i="31"/>
  <c r="O93" i="31"/>
  <c r="N93" i="31"/>
  <c r="M93" i="31"/>
  <c r="L93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O336" i="31" l="1"/>
  <c r="N336" i="31"/>
  <c r="M336" i="31"/>
  <c r="L336" i="31"/>
  <c r="O335" i="31"/>
  <c r="N335" i="31"/>
  <c r="M335" i="31"/>
  <c r="L335" i="31"/>
  <c r="O334" i="31"/>
  <c r="N334" i="31"/>
  <c r="M334" i="31"/>
  <c r="L334" i="31"/>
  <c r="O333" i="3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5" i="31"/>
  <c r="N325" i="31"/>
  <c r="M325" i="31"/>
  <c r="L325" i="31"/>
  <c r="O324" i="31"/>
  <c r="N324" i="31"/>
  <c r="M324" i="31"/>
  <c r="L324" i="31"/>
  <c r="O323" i="31"/>
  <c r="N323" i="31"/>
  <c r="M323" i="31"/>
  <c r="L323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40" i="31"/>
  <c r="N240" i="31"/>
  <c r="M240" i="31"/>
  <c r="L240" i="31"/>
  <c r="O239" i="31"/>
  <c r="N239" i="31"/>
  <c r="M239" i="31"/>
  <c r="L239" i="31"/>
  <c r="O274" i="31"/>
  <c r="N274" i="31"/>
  <c r="M274" i="31"/>
  <c r="L274" i="31"/>
  <c r="O267" i="31"/>
  <c r="N267" i="31"/>
  <c r="M267" i="31"/>
  <c r="L267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69" i="31"/>
  <c r="N269" i="31"/>
  <c r="M269" i="31"/>
  <c r="L269" i="31"/>
  <c r="O271" i="31"/>
  <c r="N271" i="31"/>
  <c r="M271" i="31"/>
  <c r="L271" i="31"/>
  <c r="O273" i="31"/>
  <c r="N273" i="31"/>
  <c r="M273" i="31"/>
  <c r="L273" i="31"/>
  <c r="L268" i="31"/>
  <c r="M268" i="31"/>
  <c r="N268" i="31"/>
  <c r="O268" i="31"/>
  <c r="L270" i="31"/>
  <c r="M270" i="31"/>
  <c r="N270" i="31"/>
  <c r="O270" i="31"/>
  <c r="L272" i="31"/>
  <c r="M272" i="31"/>
  <c r="N272" i="31"/>
  <c r="O272" i="31"/>
  <c r="O252" i="31"/>
  <c r="O253" i="31"/>
  <c r="O254" i="31"/>
  <c r="O255" i="31"/>
  <c r="O256" i="31"/>
  <c r="O251" i="31"/>
  <c r="O235" i="31"/>
  <c r="O236" i="31"/>
  <c r="O237" i="31"/>
  <c r="O238" i="31"/>
  <c r="L252" i="31"/>
  <c r="M252" i="31"/>
  <c r="N252" i="31"/>
  <c r="L253" i="31"/>
  <c r="M253" i="31"/>
  <c r="N253" i="31"/>
  <c r="L254" i="31"/>
  <c r="M254" i="31"/>
  <c r="N254" i="31"/>
  <c r="L255" i="31"/>
  <c r="M255" i="31"/>
  <c r="N255" i="31"/>
  <c r="L256" i="31"/>
  <c r="M256" i="31"/>
  <c r="N256" i="31"/>
  <c r="N251" i="31"/>
  <c r="M251" i="31"/>
  <c r="L251" i="31"/>
  <c r="N238" i="31"/>
  <c r="M238" i="31"/>
  <c r="L238" i="31"/>
  <c r="N237" i="31"/>
  <c r="M237" i="31"/>
  <c r="L237" i="31"/>
  <c r="N236" i="31"/>
  <c r="M236" i="31"/>
  <c r="L236" i="31"/>
  <c r="N235" i="31"/>
  <c r="M235" i="31"/>
  <c r="L235" i="31"/>
  <c r="O209" i="31" l="1"/>
  <c r="N209" i="31"/>
  <c r="M209" i="31"/>
  <c r="L209" i="31"/>
  <c r="O204" i="31"/>
  <c r="N204" i="31"/>
  <c r="M204" i="31"/>
  <c r="L204" i="31"/>
  <c r="O210" i="31" l="1"/>
  <c r="N210" i="31"/>
  <c r="M210" i="31"/>
  <c r="L210" i="31"/>
  <c r="O217" i="31"/>
  <c r="N217" i="31"/>
  <c r="M217" i="31"/>
  <c r="L217" i="31"/>
  <c r="O227" i="31"/>
  <c r="N227" i="31"/>
  <c r="M227" i="31"/>
  <c r="L227" i="31"/>
  <c r="O226" i="31"/>
  <c r="N226" i="31"/>
  <c r="M226" i="31"/>
  <c r="L226" i="31"/>
  <c r="O230" i="31"/>
  <c r="N230" i="31"/>
  <c r="M230" i="31"/>
  <c r="L230" i="31"/>
  <c r="O228" i="31"/>
  <c r="N228" i="31"/>
  <c r="M228" i="31"/>
  <c r="L228" i="31"/>
  <c r="O234" i="31"/>
  <c r="N234" i="31"/>
  <c r="M234" i="31"/>
  <c r="L234" i="31"/>
  <c r="O233" i="31"/>
  <c r="N233" i="31"/>
  <c r="M233" i="31"/>
  <c r="L233" i="31"/>
  <c r="O215" i="31"/>
  <c r="N215" i="31"/>
  <c r="M215" i="31"/>
  <c r="L215" i="31"/>
  <c r="O231" i="31"/>
  <c r="N231" i="31"/>
  <c r="M231" i="31"/>
  <c r="L231" i="31"/>
  <c r="O218" i="31"/>
  <c r="N218" i="31"/>
  <c r="M218" i="31"/>
  <c r="L218" i="31"/>
  <c r="O222" i="31"/>
  <c r="N222" i="31"/>
  <c r="M222" i="31"/>
  <c r="L222" i="31"/>
  <c r="O213" i="31"/>
  <c r="N213" i="31"/>
  <c r="M213" i="31"/>
  <c r="L213" i="31"/>
  <c r="O224" i="31"/>
  <c r="N224" i="31"/>
  <c r="M224" i="31"/>
  <c r="L224" i="31"/>
  <c r="O223" i="31"/>
  <c r="N223" i="31"/>
  <c r="M223" i="31"/>
  <c r="L223" i="31"/>
  <c r="O220" i="31"/>
  <c r="N220" i="31"/>
  <c r="M220" i="31"/>
  <c r="L220" i="31"/>
  <c r="O221" i="31"/>
  <c r="N221" i="31"/>
  <c r="M221" i="31"/>
  <c r="L221" i="31"/>
  <c r="O216" i="31"/>
  <c r="N216" i="31"/>
  <c r="M216" i="31"/>
  <c r="L216" i="31"/>
  <c r="N208" i="31"/>
  <c r="N211" i="31"/>
  <c r="N212" i="31"/>
  <c r="N214" i="31"/>
  <c r="N219" i="31"/>
  <c r="N225" i="31"/>
  <c r="N229" i="31"/>
  <c r="N232" i="31"/>
  <c r="O212" i="31"/>
  <c r="O214" i="31"/>
  <c r="O219" i="31"/>
  <c r="O225" i="31"/>
  <c r="O229" i="31"/>
  <c r="O232" i="31"/>
  <c r="M232" i="31"/>
  <c r="L232" i="31"/>
  <c r="M229" i="31"/>
  <c r="L229" i="31"/>
  <c r="M225" i="31"/>
  <c r="L225" i="31"/>
  <c r="M219" i="31"/>
  <c r="L219" i="31"/>
  <c r="M214" i="31"/>
  <c r="L214" i="31"/>
  <c r="M212" i="31"/>
  <c r="L212" i="31"/>
  <c r="O192" i="31" l="1"/>
  <c r="N192" i="31"/>
  <c r="M192" i="31"/>
  <c r="L192" i="31"/>
  <c r="O191" i="31"/>
  <c r="N191" i="31"/>
  <c r="M191" i="31"/>
  <c r="L191" i="31"/>
  <c r="O193" i="31"/>
  <c r="N193" i="31"/>
  <c r="M193" i="31"/>
  <c r="L193" i="31"/>
  <c r="O194" i="31"/>
  <c r="N194" i="31"/>
  <c r="M194" i="31"/>
  <c r="L194" i="31"/>
  <c r="O196" i="31"/>
  <c r="N196" i="31"/>
  <c r="M196" i="31"/>
  <c r="L196" i="31"/>
  <c r="O189" i="31"/>
  <c r="N189" i="31"/>
  <c r="M189" i="31"/>
  <c r="L189" i="31"/>
  <c r="O199" i="31"/>
  <c r="N199" i="31"/>
  <c r="M199" i="31"/>
  <c r="L199" i="31"/>
  <c r="O198" i="31"/>
  <c r="N198" i="31"/>
  <c r="M198" i="31"/>
  <c r="L198" i="31"/>
  <c r="O211" i="31"/>
  <c r="M211" i="31"/>
  <c r="L211" i="31"/>
  <c r="O208" i="31"/>
  <c r="M208" i="31"/>
  <c r="L208" i="31"/>
  <c r="O207" i="31"/>
  <c r="N207" i="31"/>
  <c r="M207" i="31"/>
  <c r="L207" i="31"/>
  <c r="O206" i="31"/>
  <c r="N206" i="31"/>
  <c r="M206" i="31"/>
  <c r="L206" i="31"/>
  <c r="O197" i="31"/>
  <c r="N197" i="31"/>
  <c r="M197" i="31"/>
  <c r="L197" i="31"/>
  <c r="O200" i="31"/>
  <c r="N200" i="31"/>
  <c r="M200" i="31"/>
  <c r="L200" i="31"/>
  <c r="O190" i="31"/>
  <c r="N190" i="31"/>
  <c r="M190" i="31"/>
  <c r="L190" i="31"/>
  <c r="O203" i="31"/>
  <c r="N203" i="31"/>
  <c r="M203" i="31"/>
  <c r="L203" i="31"/>
  <c r="O202" i="31"/>
  <c r="N202" i="31"/>
  <c r="M202" i="31"/>
  <c r="L202" i="31"/>
  <c r="O205" i="31"/>
  <c r="N205" i="31"/>
  <c r="M205" i="31"/>
  <c r="L205" i="31"/>
  <c r="O137" i="31" l="1"/>
  <c r="N137" i="31"/>
  <c r="M137" i="31"/>
  <c r="L137" i="31"/>
  <c r="O135" i="31"/>
  <c r="N135" i="31"/>
  <c r="M135" i="31"/>
  <c r="L135" i="31"/>
  <c r="O134" i="31"/>
  <c r="N134" i="31"/>
  <c r="M134" i="31"/>
  <c r="L134" i="31"/>
  <c r="O132" i="31"/>
  <c r="N132" i="31"/>
  <c r="M132" i="31"/>
  <c r="L132" i="31"/>
  <c r="O131" i="31"/>
  <c r="N131" i="31"/>
  <c r="M131" i="31"/>
  <c r="L131" i="31"/>
  <c r="B18" i="26" l="1"/>
  <c r="B6" i="26" l="1"/>
  <c r="B5" i="26"/>
</calcChain>
</file>

<file path=xl/sharedStrings.xml><?xml version="1.0" encoding="utf-8"?>
<sst xmlns="http://schemas.openxmlformats.org/spreadsheetml/2006/main" count="66721" uniqueCount="5372">
  <si>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</si>
  <si>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</si>
  <si>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</si>
  <si>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</si>
  <si>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</si>
  <si>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</si>
  <si>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</si>
  <si>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</si>
  <si>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</si>
  <si>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</si>
  <si>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</si>
  <si>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</si>
  <si>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</si>
  <si>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</si>
  <si>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</si>
  <si>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</si>
  <si>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</si>
  <si>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</si>
  <si>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</si>
  <si>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</si>
  <si>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</si>
  <si>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</si>
  <si>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</si>
  <si>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</si>
  <si>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</si>
  <si>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</si>
  <si>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</si>
  <si>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</si>
  <si>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</si>
  <si>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</si>
  <si>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</si>
  <si>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</si>
  <si>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</si>
  <si>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</si>
  <si>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</si>
  <si>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</si>
  <si>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</si>
  <si>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</si>
  <si>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</si>
  <si>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</si>
  <si>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</si>
  <si>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</si>
  <si>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</si>
  <si>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</si>
  <si>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</si>
  <si>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</si>
  <si>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</si>
  <si>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</si>
  <si>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</si>
  <si>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</si>
  <si>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</si>
  <si>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</si>
  <si>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</si>
  <si>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</si>
  <si>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</si>
  <si>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</si>
  <si>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</si>
  <si>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</si>
  <si>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</si>
  <si>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</si>
  <si>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</si>
  <si>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</si>
  <si>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</si>
  <si>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</si>
  <si>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</si>
  <si>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</si>
  <si>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</si>
  <si>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</si>
  <si>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</si>
  <si>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</si>
  <si>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</si>
  <si>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</si>
  <si>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</si>
  <si>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</si>
  <si>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</si>
  <si>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</si>
  <si>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</si>
  <si>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</si>
  <si>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</si>
  <si>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</si>
  <si>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</si>
  <si>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</si>
  <si>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</si>
  <si>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</si>
  <si>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</si>
  <si>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</si>
  <si>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</si>
  <si>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</si>
  <si>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</si>
  <si>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</si>
  <si>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</si>
  <si>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</si>
  <si>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</si>
  <si>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</si>
  <si>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</si>
  <si>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</si>
  <si>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</si>
  <si>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</si>
  <si>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</si>
  <si>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</si>
  <si>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</si>
  <si>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</si>
  <si>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</si>
  <si>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</si>
  <si>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</si>
  <si>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</si>
  <si>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</si>
  <si>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</si>
  <si>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</si>
  <si>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</si>
  <si>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</si>
  <si>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</si>
  <si>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</si>
  <si>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</si>
  <si>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</si>
  <si>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</si>
  <si>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</si>
  <si>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</si>
  <si>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</si>
  <si>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</si>
  <si>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</si>
  <si>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</si>
  <si>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</si>
  <si>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</si>
  <si>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</si>
  <si>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</si>
  <si>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</si>
  <si>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</si>
  <si>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</si>
  <si>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</si>
  <si>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</si>
  <si>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</si>
  <si>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</si>
  <si>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</si>
  <si>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</si>
  <si>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</si>
  <si>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</si>
  <si>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</si>
  <si>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</si>
  <si>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</si>
  <si>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</si>
  <si>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</si>
  <si>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</si>
  <si>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</si>
  <si>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</si>
  <si>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</si>
  <si>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</si>
  <si>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</si>
  <si>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</si>
  <si>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</si>
  <si>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</si>
  <si>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</si>
  <si>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</si>
  <si>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</si>
  <si>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</si>
  <si>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</si>
  <si>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</si>
  <si>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</si>
  <si>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</si>
  <si>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</si>
  <si>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</si>
  <si>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</si>
  <si>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</si>
  <si>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</si>
  <si>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</si>
  <si>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</si>
  <si>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</si>
  <si>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</si>
  <si>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</si>
  <si>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</si>
  <si>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</si>
  <si>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</si>
  <si>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</si>
  <si>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</si>
  <si>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</si>
  <si>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</si>
  <si>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</si>
  <si>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</si>
  <si>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</si>
  <si>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</si>
  <si>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</si>
  <si>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</si>
  <si>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</si>
  <si>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</si>
  <si>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</si>
  <si>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</si>
  <si>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</si>
  <si>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</si>
  <si>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</si>
  <si>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</si>
  <si>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</si>
  <si>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</si>
  <si>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</si>
  <si>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</si>
  <si>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</si>
  <si>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</si>
  <si>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</si>
  <si>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</si>
  <si>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</si>
  <si>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</si>
  <si>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</si>
  <si>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</si>
  <si>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</si>
  <si>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</si>
  <si>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</si>
  <si>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</si>
  <si>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</si>
  <si>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</si>
  <si>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</si>
  <si>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</si>
  <si>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</si>
  <si>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</si>
  <si>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</si>
  <si>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</si>
  <si>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</si>
  <si>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</si>
  <si>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</si>
  <si>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</si>
  <si>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</si>
  <si>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</si>
  <si>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</si>
  <si>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</si>
  <si>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</si>
  <si>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</si>
  <si>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</si>
  <si>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</si>
  <si>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</si>
  <si>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</si>
  <si>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</si>
  <si>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</si>
  <si>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</si>
  <si>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</si>
  <si>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</si>
  <si>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</si>
  <si>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</si>
  <si>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</si>
  <si>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</si>
  <si>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</si>
  <si>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</si>
  <si>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</si>
  <si>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</si>
  <si>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</si>
  <si>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</si>
  <si>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</si>
  <si>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</si>
  <si>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</si>
  <si>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</si>
  <si>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</si>
  <si>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</si>
  <si>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</si>
  <si>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</si>
  <si>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</si>
  <si>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</si>
  <si>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</si>
  <si>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</si>
  <si>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</si>
  <si>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</si>
  <si>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</si>
  <si>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</si>
  <si>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</si>
  <si>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</si>
  <si>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</si>
  <si>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</si>
  <si>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</si>
  <si>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</si>
  <si>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</si>
  <si>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</si>
  <si>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</si>
  <si>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</si>
  <si>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</si>
  <si>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</si>
  <si>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</si>
  <si>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</si>
  <si>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</si>
  <si>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</si>
  <si>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</si>
  <si>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</si>
  <si>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</si>
  <si>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</si>
  <si>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</si>
  <si>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</si>
  <si>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</si>
  <si>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</si>
  <si>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</si>
  <si>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</si>
  <si>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</si>
  <si>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</si>
  <si>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</si>
  <si>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</si>
  <si>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</si>
  <si>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</si>
  <si>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</si>
  <si>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</si>
  <si>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</si>
  <si>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</si>
  <si>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</si>
  <si>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</si>
  <si>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</si>
  <si>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</si>
  <si>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</si>
  <si>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</si>
  <si>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</si>
  <si>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</si>
  <si>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</si>
  <si>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</si>
  <si>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</si>
  <si>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</si>
  <si>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</si>
  <si>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</si>
  <si>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</si>
  <si>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</si>
  <si>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</si>
  <si>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</si>
  <si>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</si>
  <si>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</si>
  <si>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</si>
  <si>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</si>
  <si>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</si>
  <si>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</si>
  <si>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</si>
  <si>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</si>
  <si>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</si>
  <si>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</si>
  <si>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</si>
  <si>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</si>
  <si>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</si>
  <si>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</si>
  <si>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</si>
  <si>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</si>
  <si>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</si>
  <si>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</si>
  <si>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</si>
  <si>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</si>
  <si>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</si>
  <si>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</si>
  <si>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</si>
  <si>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</si>
  <si>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</si>
  <si>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</si>
  <si>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</si>
  <si>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</si>
  <si>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</si>
  <si>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</si>
  <si>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</si>
  <si>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</si>
  <si>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</si>
  <si>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</si>
  <si>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</si>
  <si>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</si>
  <si>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</si>
  <si>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</si>
  <si>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</si>
  <si>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</si>
  <si>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</si>
  <si>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</si>
  <si>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</si>
  <si>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</si>
  <si>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</si>
  <si>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</si>
  <si>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</si>
  <si>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</si>
  <si>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</si>
  <si>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</si>
  <si>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</si>
  <si>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</si>
  <si>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</si>
  <si>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</si>
  <si>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</si>
  <si>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</si>
  <si>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</si>
  <si>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</si>
  <si>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</si>
  <si>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</si>
  <si>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</si>
  <si>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</si>
  <si>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</si>
  <si>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</si>
  <si>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</si>
  <si>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</si>
  <si>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</si>
  <si>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</si>
  <si>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</si>
  <si>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</si>
  <si>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</si>
  <si>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</si>
  <si>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</si>
  <si>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</si>
  <si>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</si>
  <si>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</si>
  <si>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</si>
  <si>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</si>
  <si>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</si>
  <si>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</si>
  <si>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</si>
  <si>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</si>
  <si>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</si>
  <si>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</si>
  <si>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</si>
  <si>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</si>
  <si>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</si>
  <si>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</si>
  <si>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</si>
  <si>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</si>
  <si>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</si>
  <si>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</si>
  <si>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</si>
  <si>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</si>
  <si>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</si>
  <si>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</si>
  <si>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</si>
  <si>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</si>
  <si>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</si>
  <si>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</si>
  <si>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</si>
  <si>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</si>
  <si>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</si>
  <si>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</si>
  <si>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</si>
  <si>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</si>
  <si>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</si>
  <si>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</si>
  <si>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</si>
  <si>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</si>
  <si>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</si>
  <si>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</si>
  <si>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</si>
  <si>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</si>
  <si>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</si>
  <si>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</si>
  <si>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</si>
  <si>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</si>
  <si>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</si>
  <si>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</si>
  <si>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</si>
  <si>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</si>
  <si>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</si>
  <si>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</si>
  <si>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</si>
  <si>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</si>
  <si>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</si>
  <si>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</si>
  <si>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</si>
  <si>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</si>
  <si>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</si>
  <si>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</si>
  <si>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</si>
  <si>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</si>
  <si>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</si>
  <si>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</si>
  <si>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</si>
  <si>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</si>
  <si>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</si>
  <si>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</si>
  <si>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</si>
  <si>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</si>
  <si>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</si>
  <si>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</si>
  <si>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</si>
  <si>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</si>
  <si>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</si>
  <si>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</si>
  <si>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</si>
  <si>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</si>
  <si>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</si>
  <si>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</si>
  <si>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</si>
  <si>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</si>
  <si>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</si>
  <si>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</si>
  <si>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</si>
  <si>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</si>
  <si>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</si>
  <si>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</si>
  <si>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</si>
  <si>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</si>
  <si>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</si>
  <si>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</si>
  <si>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</si>
  <si>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</si>
  <si>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</si>
  <si>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</si>
  <si>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</si>
  <si>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</si>
  <si>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</si>
  <si>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</si>
  <si>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</si>
  <si>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</si>
  <si>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</si>
  <si>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</si>
  <si>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</si>
  <si>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</si>
  <si>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</si>
  <si>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</si>
  <si>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</si>
  <si>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</si>
  <si>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</si>
  <si>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</si>
  <si>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</si>
  <si>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</si>
  <si>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</si>
  <si>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</si>
  <si>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</si>
  <si>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</si>
  <si>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</si>
  <si>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</si>
  <si>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</si>
  <si>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</si>
  <si>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</si>
  <si>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</si>
  <si>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</si>
  <si>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</si>
  <si>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</si>
  <si>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</si>
  <si>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</si>
  <si>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</si>
  <si>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</si>
  <si>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</si>
  <si>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</si>
  <si>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</si>
  <si>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</si>
  <si>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</si>
  <si>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</si>
  <si>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</si>
  <si>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</si>
  <si>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</si>
  <si>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</si>
  <si>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</si>
  <si>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</si>
  <si>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</si>
  <si>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</si>
  <si>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</si>
  <si>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</si>
  <si>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</si>
  <si>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</si>
  <si>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</si>
  <si>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</si>
  <si>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</si>
  <si>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</si>
  <si>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</si>
  <si>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</si>
  <si>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</si>
  <si>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</si>
  <si>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</si>
  <si>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</si>
  <si>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</si>
  <si>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</si>
  <si>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</si>
  <si>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</si>
  <si>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</si>
  <si>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</si>
  <si>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</si>
  <si>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</si>
  <si>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</si>
  <si>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</si>
  <si>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</si>
  <si>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</si>
  <si>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</si>
  <si>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</si>
  <si>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</si>
  <si>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</si>
  <si>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</si>
  <si>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</si>
  <si>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</si>
  <si>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</si>
  <si>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</si>
  <si>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</si>
  <si>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</si>
  <si>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</si>
  <si>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</si>
  <si>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</si>
  <si>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</si>
  <si>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</si>
  <si>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</si>
  <si>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</si>
  <si>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</si>
  <si>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</si>
  <si>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</si>
  <si>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</si>
  <si>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</si>
  <si>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</si>
  <si>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</si>
  <si>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</si>
  <si>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</si>
  <si>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</si>
  <si>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</si>
  <si>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</si>
  <si>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</si>
  <si>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</si>
  <si>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</si>
  <si>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</si>
  <si>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</si>
  <si>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</si>
  <si>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</si>
  <si>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</si>
  <si>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</si>
  <si>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</si>
  <si>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</si>
  <si>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</si>
  <si>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</si>
  <si>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</si>
  <si>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</si>
  <si>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</si>
  <si>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</si>
  <si>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</si>
  <si>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</si>
  <si>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</si>
  <si>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</si>
  <si>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</si>
  <si>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</si>
  <si>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</si>
  <si>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</si>
  <si>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</si>
  <si>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</si>
  <si>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</si>
  <si>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</si>
  <si>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</si>
  <si>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</si>
  <si>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</si>
  <si>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</si>
  <si>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</si>
  <si>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</si>
  <si>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</si>
  <si>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</si>
  <si>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</si>
  <si>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</si>
  <si>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</si>
  <si>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</si>
  <si>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</si>
  <si>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</si>
  <si>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</si>
  <si>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</si>
  <si>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</si>
  <si>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</si>
  <si>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</si>
  <si>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</si>
  <si>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</si>
  <si>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</si>
  <si>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</si>
  <si>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</si>
  <si>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</si>
  <si>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</si>
  <si>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</si>
  <si>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</si>
  <si>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</si>
  <si>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</si>
  <si>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</si>
  <si>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</si>
  <si>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</si>
  <si>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</si>
  <si>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</si>
  <si>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</si>
  <si>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</si>
  <si>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</si>
  <si>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</si>
  <si>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</si>
  <si>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</si>
  <si>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</si>
  <si>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</si>
  <si>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</si>
  <si>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</si>
  <si>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</si>
  <si>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</si>
  <si>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</si>
  <si>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</si>
  <si>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</si>
  <si>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</si>
  <si>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</si>
  <si>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</si>
  <si>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</si>
  <si>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</si>
  <si>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</si>
  <si>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</si>
  <si>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</si>
  <si>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</si>
  <si>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</si>
  <si>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</si>
  <si>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</si>
  <si>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</si>
  <si>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</si>
  <si>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</si>
  <si>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</si>
  <si>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</si>
  <si>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</si>
  <si>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</si>
  <si>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</si>
  <si>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</si>
  <si>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</si>
  <si>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</si>
  <si>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</si>
  <si>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</si>
  <si>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</si>
  <si>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</si>
  <si>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</si>
  <si>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</si>
  <si>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</si>
  <si>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</si>
  <si>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</si>
  <si>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</si>
  <si>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</si>
  <si>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</si>
  <si>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</si>
  <si>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</si>
  <si>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</si>
  <si>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</si>
  <si>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</si>
  <si>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</si>
  <si>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</si>
  <si>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</si>
  <si>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</si>
  <si>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</si>
  <si>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</si>
  <si>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</si>
  <si>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</si>
  <si>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</si>
  <si>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</si>
  <si>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</si>
  <si>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</si>
  <si>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</si>
  <si>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</si>
  <si>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</si>
  <si>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</si>
  <si>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</si>
  <si>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</si>
  <si>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</si>
  <si>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</si>
  <si>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</si>
  <si>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</si>
  <si>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</si>
  <si>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</si>
  <si>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</si>
  <si>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</si>
  <si>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</si>
  <si>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</si>
  <si>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</si>
  <si>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</si>
  <si>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</si>
  <si>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</si>
  <si>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</si>
  <si>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</si>
  <si>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</si>
  <si>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</si>
  <si>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</si>
  <si>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</si>
  <si>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</si>
  <si>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</si>
  <si>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</si>
  <si>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</si>
  <si>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</si>
  <si>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</si>
  <si>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</si>
  <si>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</si>
  <si>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</si>
  <si>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</si>
  <si>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</si>
  <si>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</si>
  <si>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</si>
  <si>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</si>
  <si>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</si>
  <si>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</si>
  <si>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</si>
  <si>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</si>
  <si>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</si>
  <si>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</si>
  <si>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</si>
  <si>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</si>
  <si>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</si>
  <si>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</si>
  <si>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</si>
  <si>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</si>
  <si>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</si>
  <si>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</si>
  <si>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</si>
  <si>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</si>
  <si>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</si>
  <si>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</si>
  <si>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</si>
  <si>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</si>
  <si>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</si>
  <si>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</si>
  <si>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</si>
  <si>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</si>
  <si>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</si>
  <si>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</si>
  <si>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</si>
  <si>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</si>
  <si>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</si>
  <si>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</si>
  <si>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</si>
  <si>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</si>
  <si>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</si>
  <si>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</si>
  <si>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</si>
  <si>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</si>
  <si>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</si>
  <si>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</si>
  <si>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</si>
  <si>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</si>
  <si>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</si>
  <si>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</si>
  <si>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</si>
  <si>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</si>
  <si>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</si>
  <si>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</si>
  <si>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</si>
  <si>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</si>
  <si>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</si>
  <si>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</si>
  <si>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</si>
  <si>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</si>
  <si>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</si>
  <si>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</si>
  <si>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</si>
  <si>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</si>
  <si>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</si>
  <si>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</si>
  <si>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</si>
  <si>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</si>
  <si>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</si>
  <si>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</si>
  <si>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</si>
  <si>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</si>
  <si>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</si>
  <si>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</si>
  <si>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</si>
  <si>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</si>
  <si>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</si>
  <si>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</si>
  <si>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</si>
  <si>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</si>
  <si>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</si>
  <si>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</si>
  <si>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</si>
  <si>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</si>
  <si>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</si>
  <si>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</si>
  <si>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</si>
  <si>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</si>
  <si>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</si>
  <si>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</si>
  <si>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</si>
  <si>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</si>
  <si>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</si>
  <si>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</si>
  <si>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</si>
  <si>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</si>
  <si>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</si>
  <si>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</si>
  <si>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</si>
  <si>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</si>
  <si>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</si>
  <si>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</si>
  <si>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</si>
  <si>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</si>
  <si>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</si>
  <si>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</si>
  <si>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</si>
  <si>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</si>
  <si>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</si>
  <si>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</si>
  <si>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</si>
  <si>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</si>
  <si>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</si>
  <si>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</si>
  <si>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</si>
  <si>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</si>
  <si>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</si>
  <si>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</si>
  <si>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</si>
  <si>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</si>
  <si>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</si>
  <si>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</si>
  <si>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</si>
  <si>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</si>
  <si>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</si>
  <si>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</si>
  <si>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</si>
  <si>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</si>
  <si>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</si>
  <si>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</si>
  <si>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</si>
  <si>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</si>
  <si>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</si>
  <si>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</si>
  <si>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</si>
  <si>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</si>
  <si>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</si>
  <si>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</si>
  <si>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</si>
  <si>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</si>
  <si>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</si>
  <si>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</si>
  <si>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</si>
  <si>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</si>
  <si>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</si>
  <si>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</si>
  <si>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</si>
  <si>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</si>
  <si>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</si>
  <si>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</si>
  <si>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</si>
  <si>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</si>
  <si>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</si>
  <si>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</si>
  <si>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</si>
  <si>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</si>
  <si>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</si>
  <si>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</si>
  <si>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</si>
  <si>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</si>
  <si>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</si>
  <si>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</si>
  <si>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</si>
  <si>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</si>
  <si>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</si>
  <si>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</si>
  <si>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</si>
  <si>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</si>
  <si>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</si>
  <si>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</si>
  <si>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</si>
  <si>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</si>
  <si>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</si>
  <si>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</si>
  <si>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</si>
  <si>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</si>
  <si>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</si>
  <si>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</si>
  <si>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</si>
  <si>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</si>
  <si>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</si>
  <si>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</si>
  <si>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</si>
  <si>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</si>
  <si>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</si>
  <si>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</si>
  <si>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</si>
  <si>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</si>
  <si>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</si>
  <si>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</si>
  <si>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</si>
  <si>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</si>
  <si>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</si>
  <si>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</si>
  <si>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</si>
  <si>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</si>
  <si>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</si>
  <si>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</si>
  <si>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</si>
  <si>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</si>
  <si>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</si>
  <si>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</si>
  <si>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</si>
  <si>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</si>
  <si>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</si>
  <si>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</si>
  <si>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</si>
  <si>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</si>
  <si>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</si>
  <si>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</si>
  <si>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</si>
  <si>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</si>
  <si>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</si>
  <si>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</si>
  <si>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</si>
  <si>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</si>
  <si>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</si>
  <si>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</si>
  <si>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</si>
  <si>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</si>
  <si>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</si>
  <si>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</si>
  <si>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</si>
  <si>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</si>
  <si>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</si>
  <si>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</si>
  <si>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</si>
  <si>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</si>
  <si>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</si>
  <si>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</si>
  <si>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</si>
  <si>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</si>
  <si>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</si>
  <si>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</si>
  <si>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</si>
  <si>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</si>
  <si>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</si>
  <si>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</si>
  <si>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</si>
  <si>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</si>
  <si>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</si>
  <si>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</si>
  <si>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</si>
  <si>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</si>
  <si>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</si>
  <si>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</si>
  <si>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</si>
  <si>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</si>
  <si>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</si>
  <si>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</si>
  <si>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</si>
  <si>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</si>
  <si>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</si>
  <si>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</si>
  <si>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</si>
  <si>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</si>
  <si>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</si>
  <si>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</si>
  <si>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</si>
  <si>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</si>
  <si>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</si>
  <si>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</si>
  <si>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</si>
  <si>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</si>
  <si>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</si>
  <si>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</si>
  <si>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</si>
  <si>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</si>
  <si>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</si>
  <si>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</si>
  <si>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</si>
  <si>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</si>
  <si>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</si>
  <si>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</si>
  <si>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</si>
  <si>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</si>
  <si>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</si>
  <si>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</si>
  <si>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</si>
  <si>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</si>
  <si>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</si>
  <si>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</si>
  <si>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</si>
  <si>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</si>
  <si>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</si>
  <si>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</si>
  <si>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</si>
  <si>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</si>
  <si>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</si>
  <si>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</si>
  <si>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</si>
  <si>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</si>
  <si>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</si>
  <si>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</si>
  <si>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</si>
  <si>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</si>
  <si>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</si>
  <si>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</si>
  <si>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</si>
  <si>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</si>
  <si>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</si>
  <si>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</si>
  <si>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</si>
  <si>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</si>
  <si>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</si>
  <si>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</si>
  <si>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</si>
  <si>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</si>
  <si>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</si>
  <si>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</si>
  <si>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</si>
  <si>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</si>
  <si>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</si>
  <si>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</si>
  <si>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</si>
  <si>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</si>
  <si>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</si>
  <si>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</si>
  <si>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</si>
  <si>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</si>
  <si>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</si>
  <si>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</si>
  <si>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</si>
  <si>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</si>
  <si>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</si>
  <si>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</si>
  <si>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</si>
  <si>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</si>
  <si>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</si>
  <si>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</si>
  <si>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</si>
  <si>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</si>
  <si>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</si>
  <si>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</si>
  <si>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</si>
  <si>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</si>
  <si>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</si>
  <si>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</si>
  <si>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</si>
  <si>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</si>
  <si>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</si>
  <si>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</si>
  <si>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</si>
  <si>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</si>
  <si>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</si>
  <si>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</si>
  <si>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</si>
  <si>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</si>
  <si>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</si>
  <si>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</si>
  <si>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</si>
  <si>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</si>
  <si>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</si>
  <si>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</si>
  <si>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</si>
  <si>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</si>
  <si>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</si>
  <si>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</si>
  <si>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</si>
  <si>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</si>
  <si>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</si>
  <si>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</si>
  <si>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</si>
  <si>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</si>
  <si>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</si>
  <si>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</si>
  <si>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</si>
  <si>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</si>
  <si>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</si>
  <si>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</si>
  <si>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</si>
  <si>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</si>
  <si>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</si>
  <si>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</si>
  <si>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</si>
  <si>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</si>
  <si>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</si>
  <si>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</si>
  <si>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</si>
  <si>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</si>
  <si>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</si>
  <si>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</si>
  <si>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</si>
  <si>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</si>
  <si>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</si>
  <si>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</si>
  <si>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</si>
  <si>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</si>
  <si>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</si>
  <si>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</si>
  <si>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</si>
  <si>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</si>
  <si>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</si>
  <si>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</si>
  <si>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</si>
  <si>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</si>
  <si>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</si>
  <si>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</si>
  <si>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</si>
  <si>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</si>
  <si>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</si>
  <si>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</si>
  <si>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</si>
  <si>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</si>
  <si>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</si>
  <si>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</si>
  <si>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</si>
  <si>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</si>
  <si>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</si>
  <si>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</si>
  <si>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</si>
  <si>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</si>
  <si>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</si>
  <si>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</si>
  <si>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</si>
  <si>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</si>
  <si>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</si>
  <si>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</si>
  <si>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</si>
  <si>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</si>
  <si>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</si>
  <si>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</si>
  <si>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</si>
  <si>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</si>
  <si>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</si>
  <si>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</si>
  <si>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</si>
  <si>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</si>
  <si>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</si>
  <si>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</si>
  <si>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</si>
  <si>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</si>
  <si>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</si>
  <si>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</si>
  <si>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</si>
  <si>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</si>
  <si>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</si>
  <si>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</si>
  <si>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</si>
  <si>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</si>
  <si>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</si>
  <si>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</si>
  <si>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</si>
  <si>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</si>
  <si>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</si>
  <si>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</si>
  <si>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</si>
  <si>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</si>
  <si>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</si>
  <si>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</si>
  <si>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</si>
  <si>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</si>
  <si>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</si>
  <si>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</si>
  <si>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</si>
  <si>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</si>
  <si>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</si>
  <si>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</si>
  <si>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</si>
  <si>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</si>
  <si>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</si>
  <si>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</si>
  <si>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</si>
  <si>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</si>
  <si>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</si>
  <si>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</si>
  <si>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</si>
  <si>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</si>
  <si>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</si>
  <si>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</si>
  <si>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</si>
  <si>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</si>
  <si>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</si>
  <si>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</si>
  <si>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</si>
  <si>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</si>
  <si>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</si>
  <si>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</si>
  <si>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</si>
  <si>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</si>
  <si>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</si>
  <si>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</si>
  <si>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</si>
  <si>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</si>
  <si>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</si>
  <si>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</si>
  <si>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</si>
  <si>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</si>
  <si>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</si>
  <si>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</si>
  <si>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</si>
  <si>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</si>
  <si>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</si>
  <si>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</si>
  <si>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</si>
  <si>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</si>
  <si>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</si>
  <si>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</si>
  <si>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</si>
  <si>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</si>
  <si>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</si>
  <si>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</si>
  <si>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</si>
  <si>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</si>
  <si>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</si>
  <si>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</si>
  <si>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</si>
  <si>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</si>
  <si>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</si>
  <si>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</si>
  <si>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</si>
  <si>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</si>
  <si>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</si>
  <si>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</si>
  <si>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</si>
  <si>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</si>
  <si>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</si>
  <si>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</si>
  <si>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</si>
  <si>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</si>
  <si>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</si>
  <si>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</si>
  <si>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</si>
  <si>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</si>
  <si>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</si>
  <si>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</si>
  <si>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</si>
  <si>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</si>
  <si>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</si>
  <si>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</si>
  <si>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</si>
  <si>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</si>
  <si>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</si>
  <si>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</si>
  <si>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</si>
  <si>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</si>
  <si>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</si>
  <si>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</si>
  <si>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</si>
  <si>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</si>
  <si>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</si>
  <si>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</si>
  <si>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</si>
  <si>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</si>
  <si>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</si>
  <si>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</si>
  <si>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</si>
  <si>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</si>
  <si>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</si>
  <si>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</si>
  <si>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</si>
  <si>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</si>
  <si>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</si>
  <si>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</si>
  <si>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</si>
  <si>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</si>
  <si>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</si>
  <si>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</si>
  <si>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</si>
  <si>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</si>
  <si>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</si>
  <si>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</si>
  <si>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</si>
  <si>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</si>
  <si>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</si>
  <si>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</si>
  <si>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</si>
  <si>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</si>
  <si>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</si>
  <si>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</si>
  <si>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</si>
  <si>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</si>
  <si>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</si>
  <si>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</si>
  <si>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</si>
  <si>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</si>
  <si>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</si>
  <si>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</si>
  <si>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</si>
  <si>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</si>
  <si>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</si>
  <si>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</si>
  <si>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</si>
  <si>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</si>
  <si>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</si>
  <si>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</si>
  <si>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</si>
  <si>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</si>
  <si>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</si>
  <si>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</si>
  <si>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</si>
  <si>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</si>
  <si>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</si>
  <si>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</si>
  <si>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</si>
  <si>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</si>
  <si>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</si>
  <si>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</si>
  <si>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</si>
  <si>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</si>
  <si>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</si>
  <si>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</si>
  <si>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</si>
  <si>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</si>
  <si>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</si>
  <si>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</si>
  <si>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</si>
  <si>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</si>
  <si>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</si>
  <si>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</si>
  <si>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</si>
  <si>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</si>
  <si>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</si>
  <si>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</si>
  <si>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</si>
  <si>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</si>
  <si>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</si>
  <si>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</si>
  <si>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</si>
  <si>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</si>
  <si>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</si>
  <si>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</si>
  <si>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</si>
  <si>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</si>
  <si>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</si>
  <si>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</si>
  <si>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</si>
  <si>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</si>
  <si>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</si>
  <si>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</si>
  <si>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</si>
  <si>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</si>
  <si>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</si>
  <si>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</si>
  <si>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</si>
  <si>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</si>
  <si>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</si>
  <si>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</si>
  <si>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</si>
  <si>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</si>
  <si>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</si>
  <si>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</si>
  <si>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</si>
  <si>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</si>
  <si>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</si>
  <si>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</si>
  <si>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</si>
  <si>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</si>
  <si>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</si>
  <si>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</si>
  <si>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</si>
  <si>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</si>
  <si>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</si>
  <si>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</si>
  <si>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</si>
  <si>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</si>
  <si>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</si>
  <si>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</si>
  <si>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</si>
  <si>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</si>
  <si>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</si>
  <si>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</si>
  <si>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</si>
  <si>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</si>
  <si>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</si>
  <si>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</si>
  <si>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</si>
  <si>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</si>
  <si>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</si>
  <si>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</si>
  <si>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</si>
  <si>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</si>
  <si>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</si>
  <si>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</si>
  <si>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</si>
  <si>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</si>
  <si>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</si>
  <si>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</si>
  <si>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</si>
  <si>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</si>
  <si>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</si>
  <si>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</si>
  <si>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</si>
  <si>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</si>
  <si>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</si>
  <si>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</si>
  <si>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</si>
  <si>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</si>
  <si>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</si>
  <si>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</si>
  <si>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</si>
  <si>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</si>
  <si>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</si>
  <si>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</si>
  <si>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</si>
  <si>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</si>
  <si>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</si>
  <si>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</si>
  <si>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</si>
  <si>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</si>
  <si>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</si>
  <si>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</si>
  <si>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</si>
  <si>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</si>
  <si>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</si>
  <si>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</si>
  <si>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</si>
  <si>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</si>
  <si>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</si>
  <si>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</si>
  <si>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</si>
  <si>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</si>
  <si>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</si>
  <si>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</si>
  <si>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</si>
  <si>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</si>
  <si>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</si>
  <si>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</si>
  <si>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</si>
  <si>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</si>
  <si>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</si>
  <si>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</si>
  <si>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</si>
  <si>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</si>
  <si>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</si>
  <si>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</si>
  <si>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</si>
  <si>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</si>
  <si>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</si>
  <si>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</si>
  <si>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</si>
  <si>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</si>
  <si>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</si>
  <si>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</si>
  <si>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</si>
  <si>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</si>
  <si>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</si>
  <si>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</si>
  <si>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</si>
  <si>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</si>
  <si>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</si>
  <si>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</si>
  <si>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</si>
  <si>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</si>
  <si>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</si>
  <si>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</si>
  <si>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</si>
  <si>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</si>
  <si>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</si>
  <si>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</si>
  <si>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</si>
  <si>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</si>
  <si>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</si>
  <si>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</si>
  <si>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</si>
  <si>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</si>
  <si>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</si>
  <si>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</si>
  <si>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</si>
  <si>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</si>
  <si>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</si>
  <si>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</si>
  <si>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</si>
  <si>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</si>
  <si>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</si>
  <si>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</si>
  <si>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</si>
  <si>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</si>
  <si>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</si>
  <si>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</si>
  <si>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</si>
  <si>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</si>
  <si>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</si>
  <si>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</si>
  <si>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</si>
  <si>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</si>
  <si>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</si>
  <si>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</si>
  <si>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</si>
  <si>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</si>
  <si>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</si>
  <si>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</si>
  <si>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</si>
  <si>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</si>
  <si>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</si>
  <si>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</si>
  <si>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</si>
  <si>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</si>
  <si>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</si>
  <si>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</si>
  <si>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</si>
  <si>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</si>
  <si>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</si>
  <si>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</si>
  <si>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</si>
  <si>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</si>
  <si>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</si>
  <si>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</si>
  <si>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</si>
  <si>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</si>
  <si>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</si>
  <si>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</si>
  <si>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</si>
  <si>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</si>
  <si>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</si>
  <si>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</si>
  <si>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</si>
  <si>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</si>
  <si>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</si>
  <si>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</si>
  <si>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</si>
  <si>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</si>
  <si>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</si>
  <si>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</si>
  <si>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</si>
  <si>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</si>
  <si>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</si>
  <si>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</si>
  <si>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</si>
  <si>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</si>
  <si>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</si>
  <si>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</si>
  <si>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</si>
  <si>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</si>
  <si>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</si>
  <si>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</si>
  <si>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</si>
  <si>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</si>
  <si>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</si>
  <si>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</si>
  <si>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</si>
  <si>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</si>
  <si>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</si>
  <si>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</si>
  <si>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</si>
  <si>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</si>
  <si>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</si>
  <si>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</si>
  <si>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</si>
  <si>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</si>
  <si>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</si>
  <si>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</si>
  <si>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</si>
  <si>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</si>
  <si>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</si>
  <si>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</si>
  <si>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</si>
  <si>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</si>
  <si>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</si>
  <si>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</si>
  <si>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</si>
  <si>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</si>
  <si>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</si>
  <si>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</si>
  <si>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</si>
  <si>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</si>
  <si>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</si>
  <si>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</si>
  <si>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</si>
  <si>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</si>
  <si>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</si>
  <si>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</si>
  <si>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</si>
  <si>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</si>
  <si>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</si>
  <si>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</si>
  <si>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</si>
  <si>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</si>
  <si>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</si>
  <si>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</si>
  <si>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</si>
  <si>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</si>
  <si>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</si>
  <si>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</si>
  <si>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</si>
  <si>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</si>
  <si>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</si>
  <si>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</si>
  <si>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</si>
  <si>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</si>
  <si>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</si>
  <si>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</si>
  <si>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</si>
  <si>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</si>
  <si>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</si>
  <si>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</si>
  <si>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</si>
  <si>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</si>
  <si>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</si>
  <si>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</si>
  <si>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</si>
  <si>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</si>
  <si>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</si>
  <si>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</si>
  <si>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</si>
  <si>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</si>
  <si>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</si>
  <si>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</si>
  <si>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</si>
  <si>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</si>
  <si>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</si>
  <si>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</si>
  <si>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</si>
  <si>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</si>
  <si>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</si>
  <si>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</si>
  <si>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</si>
  <si>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</si>
  <si>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</si>
  <si>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</si>
  <si>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</si>
  <si>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</si>
  <si>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</si>
  <si>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</si>
  <si>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</si>
  <si>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</si>
  <si>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</si>
  <si>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</si>
  <si>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</si>
  <si>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</si>
  <si>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</si>
  <si>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</si>
  <si>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</si>
  <si>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</si>
  <si>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</si>
  <si>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</si>
  <si>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</si>
  <si>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</si>
  <si>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</si>
  <si>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</si>
  <si>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</si>
  <si>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</si>
  <si>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</si>
  <si>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</si>
  <si>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</si>
  <si>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</si>
  <si>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</si>
  <si>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</si>
  <si>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</si>
  <si>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</si>
  <si>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</si>
  <si>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</si>
  <si>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</si>
  <si>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</si>
  <si>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</si>
  <si>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</si>
  <si>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</si>
  <si>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</si>
  <si>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</si>
  <si>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</si>
  <si>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</si>
  <si>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</si>
  <si>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</si>
  <si>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</si>
  <si>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</si>
  <si>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</si>
  <si>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</si>
  <si>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</si>
  <si>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</si>
  <si>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</si>
  <si>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</si>
  <si>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</si>
  <si>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</si>
  <si>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</si>
  <si>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</si>
  <si>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</si>
  <si>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</si>
  <si>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</si>
  <si>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</si>
  <si>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</si>
  <si>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</si>
  <si>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</si>
  <si>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</si>
  <si>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</si>
  <si>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</si>
  <si>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</si>
  <si>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</si>
  <si>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</si>
  <si>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</si>
  <si>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</si>
  <si>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</si>
  <si>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</si>
  <si>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</si>
  <si>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</si>
  <si>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</si>
  <si>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</si>
  <si>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</si>
  <si>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</si>
  <si>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</si>
  <si>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</si>
  <si>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</si>
  <si>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</si>
  <si>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</si>
  <si>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</si>
  <si>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</si>
  <si>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</si>
  <si>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</si>
  <si>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</si>
  <si>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</si>
  <si>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</si>
  <si>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</si>
  <si>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</si>
  <si>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</si>
  <si>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</si>
  <si>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</si>
  <si>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</si>
  <si>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</si>
  <si>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</si>
  <si>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</si>
  <si>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</si>
  <si>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</si>
  <si>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</si>
  <si>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</si>
  <si>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</si>
  <si>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</si>
  <si>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</si>
  <si>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</si>
  <si>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</si>
  <si>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</si>
  <si>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</si>
  <si>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</si>
  <si>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</si>
  <si>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</si>
  <si>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</si>
  <si>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</si>
  <si>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</si>
  <si>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</si>
  <si>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</si>
  <si>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</si>
  <si>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</si>
  <si>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</si>
  <si>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</si>
  <si>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</si>
  <si>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</si>
  <si>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</si>
  <si>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</si>
  <si>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</si>
  <si>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</si>
  <si>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</si>
  <si>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</si>
  <si>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</si>
  <si>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</si>
  <si>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</si>
  <si>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</si>
  <si>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</si>
  <si>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</si>
  <si>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</si>
  <si>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</si>
  <si>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</si>
  <si>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</si>
  <si>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</si>
  <si>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</si>
  <si>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</si>
  <si>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</si>
  <si>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</si>
  <si>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</si>
  <si>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</si>
  <si>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</si>
  <si>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</si>
  <si>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</si>
  <si>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</si>
  <si>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</si>
  <si>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</si>
  <si>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</si>
  <si>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</si>
  <si>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</si>
  <si>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</si>
  <si>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</si>
  <si>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</si>
  <si>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</si>
  <si>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</si>
  <si>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</si>
  <si>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</si>
  <si>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</si>
  <si>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</si>
  <si>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</si>
  <si>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</si>
  <si>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</si>
  <si>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</si>
  <si>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</si>
  <si>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</si>
  <si>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</si>
  <si>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</si>
  <si>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</si>
  <si>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</si>
  <si>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</si>
  <si>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</si>
  <si>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</si>
  <si>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</si>
  <si>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</si>
  <si>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</si>
  <si>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</si>
  <si>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</si>
  <si>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</si>
  <si>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</si>
  <si>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</si>
  <si>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</si>
  <si>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</si>
  <si>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</si>
  <si>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</si>
  <si>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</si>
  <si>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</si>
  <si>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</si>
  <si>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</si>
  <si>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</si>
  <si>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</si>
  <si>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</si>
  <si>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</si>
  <si>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</si>
  <si>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</si>
  <si>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</si>
  <si>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</si>
  <si>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</si>
  <si>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</si>
  <si>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</si>
  <si>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</si>
  <si>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</si>
  <si>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</si>
  <si>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</si>
  <si>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</si>
  <si>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</si>
  <si>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</si>
  <si>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</si>
  <si>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</si>
  <si>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</si>
  <si>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</si>
  <si>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</si>
  <si>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</si>
  <si>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</si>
  <si>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</si>
  <si>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</si>
  <si>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</si>
  <si>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</si>
  <si>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</si>
  <si>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</si>
  <si>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</si>
  <si>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</si>
  <si>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</si>
  <si>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</si>
  <si>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</si>
  <si>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</si>
  <si>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</si>
  <si>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</si>
  <si>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</si>
  <si>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</si>
  <si>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</si>
  <si>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</si>
  <si>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</si>
  <si>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</si>
  <si>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</si>
  <si>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</si>
  <si>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</si>
  <si>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</si>
  <si>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</si>
  <si>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</si>
  <si>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</si>
  <si>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</si>
  <si>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</si>
  <si>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</si>
  <si>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</si>
  <si>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</si>
  <si>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</si>
  <si>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</si>
  <si>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</si>
  <si>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</si>
  <si>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</si>
  <si>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</si>
  <si>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</si>
  <si>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</si>
  <si>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</si>
  <si>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</si>
  <si>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</si>
  <si>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</si>
  <si>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</si>
  <si>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</si>
  <si>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</si>
  <si>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</si>
  <si>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</si>
  <si>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</si>
  <si>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</si>
  <si>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</si>
  <si>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</si>
  <si>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</si>
  <si>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</si>
  <si>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</si>
  <si>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</si>
  <si>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</si>
  <si>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</si>
  <si>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</si>
  <si>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</si>
  <si>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</si>
  <si>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</si>
  <si>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</si>
  <si>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</si>
  <si>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</si>
  <si>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</si>
  <si>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</si>
  <si>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</si>
  <si>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</si>
  <si>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</si>
  <si>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</si>
  <si>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</si>
  <si>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</si>
  <si>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</si>
  <si>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</si>
  <si>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</si>
  <si>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</si>
  <si>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</si>
  <si>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</si>
  <si>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</si>
  <si>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</si>
  <si>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</si>
  <si>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</si>
  <si>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</si>
  <si>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</si>
  <si>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</si>
  <si>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</si>
  <si>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</si>
  <si>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</si>
  <si>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</si>
  <si>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</si>
  <si>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</si>
  <si>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</si>
  <si>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</si>
  <si>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</si>
  <si>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</si>
  <si>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</si>
  <si>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</si>
  <si>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</si>
  <si>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</si>
  <si>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</si>
  <si>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</si>
  <si>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</si>
  <si>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</si>
  <si>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</si>
  <si>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</si>
  <si>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</si>
  <si>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</si>
  <si>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</si>
  <si>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</si>
  <si>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</si>
  <si>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</si>
  <si>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</si>
  <si>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</si>
  <si>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</si>
  <si>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</si>
  <si>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</si>
  <si>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</si>
  <si>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</si>
  <si>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</si>
  <si>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</si>
  <si>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</si>
  <si>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</si>
  <si>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</si>
  <si>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</si>
  <si>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</si>
  <si>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</si>
  <si>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</si>
  <si>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</si>
  <si>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</si>
  <si>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</si>
  <si>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</si>
  <si>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</si>
  <si>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</si>
  <si>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</si>
  <si>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</si>
  <si>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</si>
  <si>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</si>
  <si>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</si>
  <si>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</si>
  <si>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</si>
  <si>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</si>
  <si>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</si>
  <si>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</si>
  <si>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</si>
  <si>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</si>
  <si>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</si>
  <si>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</si>
  <si>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</si>
  <si>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</si>
  <si>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</si>
  <si>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</si>
  <si>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</si>
  <si>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</si>
  <si>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</si>
  <si>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</si>
  <si>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</si>
  <si>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</si>
  <si>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</si>
  <si>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</si>
  <si>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</si>
  <si>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</si>
  <si>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</si>
  <si>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</si>
  <si>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</si>
  <si>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</si>
  <si>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</si>
  <si>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</si>
  <si>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</si>
  <si>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</si>
  <si>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</si>
  <si>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</si>
  <si>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</si>
  <si>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</si>
  <si>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</si>
  <si>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</si>
  <si>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</si>
  <si>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</si>
  <si>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</si>
  <si>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</si>
  <si>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</si>
  <si>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</si>
  <si>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</si>
  <si>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</si>
  <si>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</si>
  <si>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</si>
  <si>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</si>
  <si>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</si>
  <si>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</si>
  <si>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</si>
  <si>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</si>
  <si>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</si>
  <si>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</si>
  <si>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</si>
  <si>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</si>
  <si>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</si>
  <si>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</si>
  <si>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</si>
  <si>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</si>
  <si>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</si>
  <si>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</si>
  <si>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</si>
  <si>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</si>
  <si>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</si>
  <si>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</si>
  <si>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</si>
  <si>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</si>
  <si>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</si>
  <si>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</si>
  <si>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</si>
  <si>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</si>
  <si>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</si>
  <si>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</si>
  <si>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</si>
  <si>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</si>
  <si>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</si>
  <si>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</si>
  <si>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</si>
  <si>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</si>
  <si>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</si>
  <si>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</si>
  <si>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</si>
  <si>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</si>
  <si>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</si>
  <si>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</si>
  <si>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</si>
  <si>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</si>
  <si>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</si>
  <si>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</si>
  <si>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</si>
  <si>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</si>
  <si>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</si>
  <si>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</si>
  <si>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</si>
  <si>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</si>
  <si>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</si>
  <si>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</si>
  <si>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</si>
  <si>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</si>
  <si>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</si>
  <si>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</si>
  <si>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</si>
  <si>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</si>
  <si>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</si>
  <si>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</si>
  <si>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</si>
  <si>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</si>
  <si>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</si>
  <si>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</si>
  <si>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</si>
  <si>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</si>
  <si>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</si>
  <si>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</si>
  <si>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</si>
  <si>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</si>
  <si>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</si>
  <si>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</si>
  <si>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</si>
  <si>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</si>
  <si>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</si>
  <si>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</si>
  <si>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</si>
  <si>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</si>
  <si>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</si>
  <si>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</si>
  <si>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</si>
  <si>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</si>
  <si>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</si>
  <si>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</si>
  <si>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</si>
  <si>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</si>
  <si>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</si>
  <si>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</si>
  <si>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</si>
  <si>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</si>
  <si>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</si>
  <si>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</si>
  <si>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</si>
  <si>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</si>
  <si>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</si>
  <si>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</si>
  <si>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</si>
  <si>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</si>
  <si>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</si>
  <si>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</si>
  <si>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</si>
  <si>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</si>
  <si>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</si>
  <si>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</si>
  <si>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</si>
  <si>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</si>
  <si>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</si>
  <si>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</si>
  <si>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</si>
  <si>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</si>
  <si>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</si>
  <si>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</si>
  <si>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</si>
  <si>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</si>
  <si>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</si>
  <si>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</si>
  <si>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</si>
  <si>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</si>
  <si>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</si>
  <si>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</si>
  <si>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</si>
  <si>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</si>
  <si>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</si>
  <si>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</si>
  <si>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</si>
  <si>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</si>
  <si>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</si>
  <si>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</si>
  <si>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</si>
  <si>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</si>
  <si>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</si>
  <si>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</si>
  <si>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</si>
  <si>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</si>
  <si>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</si>
  <si>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</si>
  <si>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</si>
  <si>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</si>
  <si>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</si>
  <si>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</si>
  <si>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</si>
  <si>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</si>
  <si>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</si>
  <si>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</si>
  <si>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</si>
  <si>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</si>
  <si>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</si>
  <si>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</si>
  <si>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</si>
  <si>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</si>
  <si>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</si>
  <si>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</si>
  <si>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</si>
  <si>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</si>
  <si>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</si>
  <si>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</si>
  <si>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</si>
  <si>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</si>
  <si>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</si>
  <si>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</si>
  <si>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</si>
  <si>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</si>
  <si>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</si>
  <si>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</si>
  <si>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</si>
  <si>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</si>
  <si>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</si>
  <si>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</si>
  <si>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</si>
  <si>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</si>
  <si>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</si>
  <si>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</si>
  <si>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</si>
  <si>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</si>
  <si>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</si>
  <si>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</si>
  <si>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</si>
  <si>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</si>
  <si>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</si>
  <si>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</si>
  <si>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</si>
  <si>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</si>
  <si>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</si>
  <si>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</si>
  <si>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</si>
  <si>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</si>
  <si>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</si>
  <si>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</si>
  <si>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</si>
  <si>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</si>
  <si>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</si>
  <si>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</si>
  <si>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</si>
  <si>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</si>
  <si>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</si>
  <si>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</si>
  <si>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</si>
  <si>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</si>
  <si>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</si>
  <si>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</si>
  <si>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</si>
  <si>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</si>
  <si>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</si>
  <si>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</si>
  <si>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</si>
  <si>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</si>
  <si>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</si>
  <si>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</si>
  <si>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</si>
  <si>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</si>
  <si>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</si>
  <si>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</si>
  <si>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</si>
  <si>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</si>
  <si>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</si>
  <si>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</si>
  <si>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</si>
  <si>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</si>
  <si>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</si>
  <si>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</si>
  <si>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</si>
  <si>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</si>
  <si>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</si>
  <si>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</si>
  <si>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</si>
  <si>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</si>
  <si>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</si>
  <si>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</si>
  <si>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</si>
  <si>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</si>
  <si>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</si>
  <si>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</si>
  <si>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</si>
  <si>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</si>
  <si>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</si>
  <si>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</si>
  <si>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</si>
  <si>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</si>
  <si>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</si>
  <si>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</si>
  <si>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</si>
  <si>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</si>
  <si>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</si>
  <si>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</si>
  <si>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</si>
  <si>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</si>
  <si>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</si>
  <si>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</si>
  <si>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</si>
  <si>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</si>
  <si>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</si>
  <si>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</si>
  <si>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</si>
  <si>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</si>
  <si>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</si>
  <si>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</si>
  <si>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</si>
  <si>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</si>
  <si>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</si>
  <si>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</si>
  <si>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</si>
  <si>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</si>
  <si>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</si>
  <si>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</si>
  <si>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</si>
  <si>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</si>
  <si>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</si>
  <si>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</si>
  <si>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</si>
  <si>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</si>
  <si>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</si>
  <si>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</si>
  <si>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</si>
  <si>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</si>
  <si>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</si>
  <si>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</si>
  <si>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</si>
  <si>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</si>
  <si>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</si>
  <si>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</si>
  <si>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</si>
  <si>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</si>
  <si>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</si>
  <si>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</si>
  <si>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</si>
  <si>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</si>
  <si>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</si>
  <si>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</si>
  <si>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</si>
  <si>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</si>
  <si>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</si>
  <si>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</si>
  <si>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</si>
  <si>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</si>
  <si>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</si>
  <si>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</si>
  <si>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</si>
  <si>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</si>
  <si>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</si>
  <si>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</si>
  <si>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</si>
  <si>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</si>
  <si>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</si>
  <si>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</si>
  <si>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</si>
  <si>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</si>
  <si>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</si>
  <si>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</si>
  <si>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</si>
  <si>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</si>
  <si>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</si>
  <si>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</si>
  <si>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</si>
  <si>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</si>
  <si>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</si>
  <si>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</si>
  <si>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</si>
  <si>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</si>
  <si>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</si>
  <si>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</si>
  <si>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</si>
  <si>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</si>
  <si>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</si>
  <si>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</si>
  <si>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</si>
  <si>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</si>
  <si>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</si>
  <si>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</si>
  <si>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</si>
  <si>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</si>
  <si>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</si>
  <si>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</si>
  <si>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</si>
  <si>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</si>
  <si>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</si>
  <si>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</si>
  <si>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</si>
  <si>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</si>
  <si>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</si>
  <si>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</si>
  <si>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</si>
  <si>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</si>
  <si>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</si>
  <si>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</si>
  <si>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</si>
  <si>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</si>
  <si>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</si>
  <si>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</si>
  <si>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</si>
  <si>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</si>
  <si>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</si>
  <si>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</si>
  <si>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</si>
  <si>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</si>
  <si>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</si>
  <si>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</si>
  <si>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</si>
  <si>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</si>
  <si>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</si>
  <si>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</si>
  <si>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</si>
  <si>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</si>
  <si>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</si>
  <si>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</si>
  <si>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</si>
  <si>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</si>
  <si>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</si>
  <si>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</si>
  <si>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</si>
  <si>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</si>
  <si>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</si>
  <si>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</si>
  <si>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</si>
  <si>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</si>
  <si>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</si>
  <si>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</si>
  <si>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</si>
  <si>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</si>
  <si>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</si>
  <si>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</si>
  <si>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</si>
  <si>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</si>
  <si>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</si>
  <si>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</si>
  <si>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</si>
  <si>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</si>
  <si>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</si>
  <si>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</si>
  <si>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</si>
  <si>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</si>
  <si>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</si>
  <si>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</si>
  <si>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</si>
  <si>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</si>
  <si>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</si>
  <si>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</si>
  <si>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</si>
  <si>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</si>
  <si>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</si>
  <si>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</si>
  <si>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</si>
  <si>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</si>
  <si>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</si>
  <si>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</si>
  <si>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</si>
  <si>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</si>
  <si>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</si>
  <si>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</si>
  <si>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</si>
  <si>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</si>
  <si>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</si>
  <si>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</si>
  <si>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</si>
  <si>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</si>
  <si>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</si>
  <si>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</si>
  <si>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</si>
  <si>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</si>
  <si>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</si>
  <si>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</si>
  <si>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</si>
  <si>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</si>
  <si>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</si>
  <si>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</si>
  <si>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</si>
  <si>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</si>
  <si>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</si>
  <si>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</si>
  <si>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</si>
  <si>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</si>
  <si>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</si>
  <si>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</si>
  <si>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</si>
  <si>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</si>
  <si>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</si>
  <si>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</si>
  <si>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</si>
  <si>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</si>
  <si>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</si>
  <si>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</si>
  <si>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</si>
  <si>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</si>
  <si>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</si>
  <si>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</si>
  <si>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</si>
  <si>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</si>
  <si>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</si>
  <si>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</si>
  <si>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</si>
  <si>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</si>
  <si>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</si>
  <si>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</si>
  <si>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</si>
  <si>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</si>
  <si>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</si>
  <si>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</si>
  <si>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</si>
  <si>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</si>
  <si>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</si>
  <si>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</si>
  <si>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</si>
  <si>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</si>
  <si>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</si>
  <si>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</si>
  <si>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</si>
  <si>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</si>
  <si>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</si>
  <si>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</si>
  <si>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</si>
  <si>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</si>
  <si>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</si>
  <si>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</si>
  <si>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</si>
  <si>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</si>
  <si>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</si>
  <si>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</si>
  <si>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</si>
  <si>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</si>
  <si>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</si>
  <si>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</si>
  <si>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</si>
  <si>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</si>
  <si>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</si>
  <si>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</si>
  <si>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</si>
  <si>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</si>
  <si>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</si>
  <si>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</si>
  <si>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</si>
  <si>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</si>
  <si>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</si>
  <si>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</si>
  <si>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</si>
  <si>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</si>
  <si>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</si>
  <si>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</si>
  <si>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</si>
  <si>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</si>
  <si>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</si>
  <si>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</si>
  <si>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</si>
  <si>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</si>
  <si>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</si>
  <si>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</si>
  <si>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</si>
  <si>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</si>
  <si>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</si>
  <si>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</si>
  <si>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</si>
  <si>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</si>
  <si>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</si>
  <si>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</si>
  <si>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</si>
  <si>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</si>
  <si>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</si>
  <si>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</si>
  <si>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</si>
  <si>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</si>
  <si>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</si>
  <si>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</si>
  <si>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</si>
  <si>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</si>
  <si>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</si>
  <si>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</si>
  <si>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</si>
  <si>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</si>
  <si>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</si>
  <si>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</si>
  <si>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</si>
  <si>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</si>
  <si>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</si>
  <si>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</si>
  <si>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</si>
  <si>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</si>
  <si>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</si>
  <si>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</si>
  <si>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</si>
  <si>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</si>
  <si>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</si>
  <si>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</si>
  <si>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</si>
  <si>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</si>
  <si>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</si>
  <si>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</si>
  <si>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</si>
  <si>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</si>
  <si>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</si>
  <si>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</si>
  <si>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</si>
  <si>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</si>
  <si>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</si>
  <si>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</si>
  <si>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</si>
  <si>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</si>
  <si>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</si>
  <si>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</si>
  <si>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</si>
  <si>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</si>
  <si>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</si>
  <si>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</si>
  <si>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</si>
  <si>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</si>
  <si>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</si>
  <si>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</si>
  <si>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</si>
  <si>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</si>
  <si>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</si>
  <si>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</si>
  <si>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</si>
  <si>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</si>
  <si>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</si>
  <si>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</si>
  <si>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</si>
  <si>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</si>
  <si>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</si>
  <si>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</si>
  <si>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</si>
  <si>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</si>
  <si>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</si>
  <si>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</si>
  <si>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</si>
  <si>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</si>
  <si>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</si>
  <si>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</si>
  <si>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</si>
  <si>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</si>
  <si>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</si>
  <si>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</si>
  <si>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</si>
  <si>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</si>
  <si>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</si>
  <si>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</si>
  <si>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</si>
  <si>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</si>
  <si>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</si>
  <si>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</si>
  <si>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</si>
  <si>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</si>
  <si>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</si>
  <si>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</si>
  <si>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</si>
  <si>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</si>
  <si>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</si>
  <si>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</si>
  <si>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</si>
  <si>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</si>
  <si>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</si>
  <si>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</si>
  <si>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</si>
  <si>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</si>
  <si>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</si>
  <si>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</si>
  <si>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</si>
  <si>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</si>
  <si>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</si>
  <si>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</si>
  <si>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</si>
  <si>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</si>
  <si>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</si>
  <si>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</si>
  <si>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</si>
  <si>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</si>
  <si>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</si>
  <si>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</si>
  <si>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</si>
  <si>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</si>
  <si>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</si>
  <si>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</si>
  <si>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</si>
  <si>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</si>
  <si>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</si>
  <si>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</si>
  <si>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</si>
  <si>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</si>
  <si>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</si>
  <si>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</si>
  <si>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</si>
  <si>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</si>
  <si>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</si>
  <si>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</si>
  <si>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</si>
  <si>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</si>
  <si>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</si>
  <si>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</si>
  <si>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</si>
  <si>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</si>
  <si>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</si>
  <si>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</si>
  <si>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</si>
  <si>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</si>
  <si>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</si>
  <si>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</si>
  <si>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</si>
  <si>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</si>
  <si>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</si>
  <si>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</si>
  <si>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</si>
  <si>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</si>
  <si>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</si>
  <si>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</si>
  <si>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</si>
  <si>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</si>
  <si>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</si>
  <si>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</si>
  <si>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</si>
  <si>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</si>
  <si>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</si>
  <si>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</si>
  <si>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</si>
  <si>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</si>
  <si>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</si>
  <si>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</si>
  <si>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</si>
  <si>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</si>
  <si>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</si>
  <si>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</si>
  <si>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</si>
  <si>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</si>
  <si>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</si>
  <si>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</si>
  <si>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</si>
  <si>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</si>
  <si>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</si>
  <si>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</si>
  <si>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</si>
  <si>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</si>
  <si>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</si>
  <si>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</si>
  <si>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</si>
  <si>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</si>
  <si>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</si>
  <si>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</si>
  <si>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</si>
  <si>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</si>
  <si>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</si>
  <si>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</si>
  <si>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</si>
  <si>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</si>
  <si>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</si>
  <si>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</si>
  <si>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</si>
  <si>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</si>
  <si>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</si>
  <si>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</si>
  <si>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</si>
  <si>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</si>
  <si>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</si>
  <si>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</si>
  <si>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</si>
  <si>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</si>
  <si>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</si>
  <si>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</si>
  <si>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</si>
  <si>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</si>
  <si>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</si>
  <si>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</si>
  <si>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</si>
  <si>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</si>
  <si>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</si>
  <si>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</si>
  <si>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</si>
  <si>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</si>
  <si>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</si>
  <si>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</si>
  <si>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</si>
  <si>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</si>
  <si>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</si>
  <si>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</si>
  <si>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</si>
  <si>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</si>
  <si>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</si>
  <si>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</si>
  <si>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</si>
  <si>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</si>
  <si>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</si>
  <si>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</si>
  <si>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</si>
  <si>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</si>
  <si>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</si>
  <si>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</si>
  <si>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</si>
  <si>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</si>
  <si>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</si>
  <si>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</si>
  <si>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</si>
  <si>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</si>
  <si>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</si>
  <si>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</si>
  <si>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</si>
  <si>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</si>
  <si>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</si>
  <si>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</si>
  <si>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</si>
  <si>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</si>
  <si>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</si>
  <si>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</si>
  <si>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</si>
  <si>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</si>
  <si>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</si>
  <si>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</si>
  <si>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</si>
  <si>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</si>
  <si>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</si>
  <si>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</si>
  <si>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</si>
  <si>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</si>
  <si>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</si>
  <si>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</si>
  <si>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</si>
  <si>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</si>
  <si>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</si>
  <si>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</si>
  <si>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</si>
  <si>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</si>
  <si>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</si>
  <si>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</si>
  <si>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</si>
  <si>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</si>
  <si>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</si>
  <si>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</si>
  <si>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</si>
  <si>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</si>
  <si>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</si>
  <si>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</si>
  <si>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</si>
  <si>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</si>
  <si>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</si>
  <si>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</si>
  <si>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</si>
  <si>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</si>
  <si>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</si>
  <si>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</si>
  <si>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</si>
  <si>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</si>
  <si>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</si>
  <si>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</si>
  <si>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</si>
  <si>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</si>
  <si>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</si>
  <si>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</si>
  <si>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</si>
  <si>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</si>
  <si>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</si>
  <si>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</si>
  <si>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</si>
  <si>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</si>
  <si>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</si>
  <si>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</si>
  <si>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</si>
  <si>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</si>
  <si>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</si>
  <si>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</si>
  <si>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</si>
  <si>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</si>
  <si>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</si>
  <si>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</si>
  <si>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</si>
  <si>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</si>
  <si>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</si>
  <si>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</si>
  <si>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</si>
  <si>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</si>
  <si>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</si>
  <si>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</si>
  <si>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</si>
  <si>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</si>
  <si>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</si>
  <si>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</si>
  <si>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</si>
  <si>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</si>
  <si>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</si>
  <si>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</si>
  <si>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</si>
  <si>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</si>
  <si>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</si>
  <si>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</si>
  <si>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</si>
  <si>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</si>
  <si>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</si>
  <si>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</si>
  <si>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</si>
  <si>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</si>
  <si>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</si>
  <si>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</si>
  <si>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</si>
  <si>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</si>
  <si>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</si>
  <si>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</si>
  <si>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</si>
  <si>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</si>
  <si>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</si>
  <si>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</si>
  <si>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</si>
  <si>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</si>
  <si>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</si>
  <si>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</si>
  <si>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</si>
  <si>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</si>
  <si>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</si>
  <si>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</si>
  <si>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</si>
  <si>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</si>
  <si>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</si>
  <si>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</si>
  <si>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</si>
  <si>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</si>
  <si>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</si>
  <si>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</si>
  <si>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</si>
  <si>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</si>
  <si>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</si>
  <si>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</si>
  <si>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</si>
  <si>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</si>
  <si>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</si>
  <si>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</si>
  <si>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</si>
  <si>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</si>
  <si>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</si>
  <si>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</si>
  <si>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</si>
  <si>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</si>
  <si>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</si>
  <si>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</si>
  <si>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</si>
  <si>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</si>
  <si>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</si>
  <si>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</si>
  <si>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</si>
  <si>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</si>
  <si>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</si>
  <si>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</si>
  <si>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</si>
  <si>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</si>
  <si>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</si>
  <si>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</si>
  <si>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</si>
  <si>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</si>
  <si>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</si>
  <si>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</si>
  <si>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</si>
  <si>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</si>
  <si>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</si>
  <si>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</si>
  <si>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</si>
  <si>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</si>
  <si>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</si>
  <si>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</si>
  <si>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</si>
  <si>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</si>
  <si>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</si>
  <si>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</si>
  <si>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</si>
  <si>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</si>
  <si>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</si>
  <si>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</si>
  <si>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</si>
  <si>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</si>
  <si>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</si>
  <si>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</si>
  <si>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</si>
  <si>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</si>
  <si>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</si>
  <si>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</si>
  <si>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</si>
  <si>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</si>
  <si>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</si>
  <si>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</si>
  <si>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</si>
  <si>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</si>
  <si>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</si>
  <si>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</si>
  <si>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</si>
  <si>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</si>
  <si>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</si>
  <si>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</si>
  <si>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</si>
  <si>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</si>
  <si>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</si>
  <si>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</si>
  <si>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</si>
  <si>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</si>
  <si>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</si>
  <si>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</si>
  <si>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</si>
  <si>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</si>
  <si>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</si>
  <si>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</si>
  <si>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</si>
  <si>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</si>
  <si>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</si>
  <si>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</si>
  <si>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</si>
  <si>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</si>
  <si>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</si>
  <si>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</si>
  <si>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</si>
  <si>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</si>
  <si>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</si>
  <si>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</si>
  <si>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</si>
  <si>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</si>
  <si>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</si>
  <si>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</si>
  <si>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</si>
  <si>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</si>
  <si>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</si>
  <si>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</si>
  <si>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</si>
  <si>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</si>
  <si>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</si>
  <si>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</si>
  <si>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</si>
  <si>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</si>
  <si>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</si>
  <si>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</si>
  <si>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</si>
  <si>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</si>
  <si>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</si>
  <si>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</si>
  <si>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</si>
  <si>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</si>
  <si>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</si>
  <si>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</si>
  <si>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</si>
  <si>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</si>
  <si>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</si>
  <si>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</si>
  <si>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</si>
  <si>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</si>
  <si>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</si>
  <si>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</si>
  <si>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</si>
  <si>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</si>
  <si>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</si>
  <si>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</si>
  <si>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</si>
  <si>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</si>
  <si>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</si>
  <si>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</si>
  <si>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</si>
  <si>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</si>
  <si>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</si>
  <si>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</si>
  <si>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</si>
  <si>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</si>
  <si>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</si>
  <si>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</si>
  <si>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</si>
  <si>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</si>
  <si>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</si>
  <si>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</si>
  <si>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</si>
  <si>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</si>
  <si>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</si>
  <si>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</si>
  <si>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</si>
  <si>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</si>
  <si>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</si>
  <si>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</si>
  <si>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</si>
  <si>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</si>
  <si>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</si>
  <si>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</si>
  <si>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</si>
  <si>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</si>
  <si>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</si>
  <si>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</si>
  <si>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</si>
  <si>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</si>
  <si>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</si>
  <si>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</si>
  <si>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</si>
  <si>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</si>
  <si>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</si>
  <si>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</si>
  <si>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</si>
  <si>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</si>
  <si>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</si>
  <si>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</si>
  <si>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</si>
  <si>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</si>
  <si>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</si>
  <si>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</si>
  <si>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</si>
  <si>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</si>
  <si>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</si>
  <si>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</si>
  <si>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</si>
  <si>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</si>
  <si>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</si>
  <si>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</si>
  <si>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</si>
  <si>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</si>
  <si>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</si>
  <si>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</si>
  <si>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</si>
  <si>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</si>
  <si>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</si>
  <si>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</si>
  <si>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</si>
  <si>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</si>
  <si>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</si>
  <si>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</si>
  <si>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</si>
  <si>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</si>
  <si>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</si>
  <si>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</si>
  <si>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</si>
  <si>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</si>
  <si>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</si>
  <si>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</si>
  <si>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</si>
  <si>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</si>
  <si>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</si>
  <si>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</si>
  <si>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</si>
  <si>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</si>
  <si>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</si>
  <si>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</si>
  <si>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</si>
  <si>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</si>
  <si>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</si>
  <si>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</si>
  <si>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</si>
  <si>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</si>
  <si>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</si>
  <si>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</si>
  <si>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</si>
  <si>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</si>
  <si>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</si>
  <si>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</si>
  <si>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</si>
  <si>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</si>
  <si>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</si>
  <si>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</si>
  <si>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</si>
  <si>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</si>
  <si>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</si>
  <si>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</si>
  <si>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</si>
  <si>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</si>
  <si>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</si>
  <si>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</si>
  <si>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</si>
  <si>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</si>
  <si>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</si>
  <si>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</si>
  <si>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</si>
  <si>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</si>
  <si>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</si>
  <si>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</si>
  <si>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</si>
  <si>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</si>
  <si>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</si>
  <si>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</si>
  <si>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</si>
  <si>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</si>
  <si>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</si>
  <si>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</si>
  <si>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</si>
  <si>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</si>
  <si>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</si>
  <si>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</si>
  <si>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</si>
  <si>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</si>
  <si>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</si>
  <si>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</si>
  <si>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</si>
  <si>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</si>
  <si>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</si>
  <si>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</si>
  <si>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</si>
  <si>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</si>
  <si>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</si>
  <si>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</si>
  <si>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</si>
  <si>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</si>
  <si>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</si>
  <si>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</si>
  <si>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</si>
  <si>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</si>
  <si>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</si>
  <si>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</si>
  <si>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</si>
  <si>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</si>
  <si>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</si>
  <si>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</si>
  <si>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</si>
  <si>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</si>
  <si>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</si>
  <si>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</si>
  <si>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</si>
  <si>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</si>
  <si>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</si>
  <si>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</si>
  <si>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</si>
  <si>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</si>
  <si>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</si>
  <si>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</si>
  <si>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</si>
  <si>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</si>
  <si>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</si>
  <si>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</si>
  <si>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</si>
  <si>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</si>
  <si>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</si>
  <si>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</si>
  <si>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</si>
  <si>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</si>
  <si>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</si>
  <si>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</si>
  <si>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</si>
  <si>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</si>
  <si>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</si>
  <si>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</si>
  <si>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</si>
  <si>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</si>
  <si>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</si>
  <si>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</si>
  <si>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</si>
  <si>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</si>
  <si>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</si>
  <si>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</si>
  <si>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</si>
  <si>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</si>
  <si>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</si>
  <si>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</si>
  <si>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</si>
  <si>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</si>
  <si>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</si>
  <si>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</si>
  <si>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</si>
  <si>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</si>
  <si>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</si>
  <si>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</si>
  <si>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</si>
  <si>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</si>
  <si>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</si>
  <si>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</si>
  <si>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</si>
  <si>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</si>
  <si>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</si>
  <si>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</si>
  <si>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</si>
  <si>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</si>
  <si>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</si>
  <si>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</si>
  <si>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</si>
  <si>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</si>
  <si>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</si>
  <si>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</si>
  <si>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</si>
  <si>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</si>
  <si>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</si>
  <si>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</si>
  <si>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</si>
  <si>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</si>
  <si>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</si>
  <si>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</si>
  <si>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</si>
  <si>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</si>
  <si>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</si>
  <si>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</si>
  <si>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</si>
  <si>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</si>
  <si>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</si>
  <si>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</si>
  <si>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</si>
  <si>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</si>
  <si>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</si>
  <si>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</si>
  <si>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</si>
  <si>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</si>
  <si>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</si>
  <si>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</si>
  <si>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</si>
  <si>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</si>
  <si>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</si>
  <si>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</si>
  <si>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</si>
  <si>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</si>
  <si>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</si>
  <si>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</si>
  <si>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</si>
  <si>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</si>
  <si>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</si>
  <si>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</si>
  <si>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</si>
  <si>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</si>
  <si>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</si>
  <si>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</si>
  <si>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</si>
  <si>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</si>
  <si>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</si>
  <si>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</si>
  <si>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</si>
  <si>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</si>
  <si>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</si>
  <si>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</si>
  <si>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</si>
  <si>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</si>
  <si>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</si>
  <si>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</si>
  <si>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</si>
  <si>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</si>
  <si>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</si>
  <si>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</si>
  <si>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</si>
  <si>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</si>
  <si>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</si>
  <si>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</si>
  <si>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</si>
  <si>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</si>
  <si>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</si>
  <si>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</si>
  <si>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</si>
  <si>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</si>
  <si>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</si>
  <si>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</si>
  <si>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</si>
  <si>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</si>
  <si>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</si>
  <si>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</si>
  <si>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</si>
  <si>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</si>
  <si>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</si>
  <si>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</si>
  <si>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</si>
  <si>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</si>
  <si>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</si>
  <si>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</si>
  <si>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</si>
  <si>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</si>
  <si>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</si>
  <si>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</si>
  <si>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</si>
  <si>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</si>
  <si>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</si>
  <si>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</si>
  <si>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</si>
  <si>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</si>
  <si>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</si>
  <si>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</si>
  <si>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</si>
  <si>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</si>
  <si>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</si>
  <si>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</si>
  <si>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</si>
  <si>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</si>
  <si>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</si>
  <si>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</si>
  <si>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</si>
  <si>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</si>
  <si>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</si>
  <si>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</si>
  <si>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</si>
  <si>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</si>
  <si>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</si>
  <si>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</si>
  <si>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</si>
  <si>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</si>
  <si>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</si>
  <si>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</si>
  <si>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</si>
  <si>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</si>
  <si>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</si>
  <si>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</si>
  <si>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</si>
  <si>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</si>
  <si>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</si>
  <si>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</si>
  <si>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</si>
  <si>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</si>
  <si>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</si>
  <si>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</si>
  <si>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</si>
  <si>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</si>
  <si>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</si>
  <si>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</si>
  <si>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</si>
  <si>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</si>
  <si>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</si>
  <si>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</si>
  <si>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</si>
  <si>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</si>
  <si>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</si>
  <si>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</si>
  <si>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</si>
  <si>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</si>
  <si>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</si>
  <si>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</si>
  <si>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</si>
  <si>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</si>
  <si>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</si>
  <si>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</si>
  <si>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</si>
  <si>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</si>
  <si>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</si>
  <si>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</si>
  <si>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</si>
  <si>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</si>
  <si>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</si>
  <si>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</si>
  <si>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</si>
  <si>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</si>
  <si>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</si>
  <si>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</si>
  <si>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</si>
  <si>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</si>
  <si>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</si>
  <si>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</si>
  <si>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</si>
  <si>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</si>
  <si>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</si>
  <si>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</si>
  <si>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</si>
  <si>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</si>
  <si>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</si>
  <si>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</si>
  <si>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</si>
  <si>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</si>
  <si>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</si>
  <si>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</si>
  <si>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</si>
  <si>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</si>
  <si>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</si>
  <si>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</si>
  <si>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</si>
  <si>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</si>
  <si>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</si>
  <si>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</si>
  <si>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</si>
  <si>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</si>
  <si>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</si>
  <si>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</si>
  <si>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</si>
  <si>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</si>
  <si>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</si>
  <si>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</si>
  <si>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</si>
  <si>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</si>
  <si>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</si>
  <si>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</si>
  <si>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</si>
  <si>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</si>
  <si>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</si>
  <si>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</si>
  <si>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</si>
  <si>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</si>
  <si>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</si>
  <si>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</si>
  <si>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</si>
  <si>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</si>
  <si>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</si>
  <si>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</si>
  <si>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</si>
  <si>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</si>
  <si>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</si>
  <si>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</si>
  <si>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</si>
  <si>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</si>
  <si>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</si>
  <si>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</si>
  <si>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</si>
  <si>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</si>
  <si>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</si>
  <si>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</si>
  <si>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</si>
  <si>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</si>
  <si>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</si>
  <si>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</si>
  <si>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</si>
  <si>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</si>
  <si>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</si>
  <si>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</si>
  <si>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</si>
  <si>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</si>
  <si>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</si>
  <si>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</si>
  <si>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</si>
  <si>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</si>
  <si>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</si>
  <si>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</si>
  <si>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</si>
  <si>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</si>
  <si>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</si>
  <si>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</si>
  <si>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</si>
  <si>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</si>
  <si>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</si>
  <si>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</si>
  <si>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</si>
  <si>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</si>
  <si>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</si>
  <si>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</si>
  <si>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</si>
  <si>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</si>
  <si>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</si>
  <si>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</si>
  <si>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</si>
  <si>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</si>
  <si>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</si>
  <si>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</si>
  <si>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</si>
  <si>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</si>
  <si>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</si>
  <si>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</si>
  <si>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</si>
  <si>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</si>
  <si>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</si>
  <si>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</si>
  <si>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</si>
  <si>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</si>
  <si>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</si>
  <si>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</si>
  <si>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</si>
  <si>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</si>
  <si>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</si>
  <si>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</si>
  <si>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</si>
  <si>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</si>
  <si>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</si>
  <si>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</si>
  <si>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</si>
  <si>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</si>
  <si>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</si>
  <si>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</si>
  <si>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</si>
  <si>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</si>
  <si>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</si>
  <si>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</si>
  <si>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</si>
  <si>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</si>
  <si>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</si>
  <si>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</si>
  <si>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</si>
  <si>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</si>
  <si>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</si>
  <si>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</si>
  <si>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</si>
  <si>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</si>
  <si>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</si>
  <si>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</si>
  <si>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</si>
  <si>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</si>
  <si>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</si>
  <si>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</si>
  <si>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</si>
  <si>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</si>
  <si>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</si>
  <si>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</si>
  <si>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</si>
  <si>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</si>
  <si>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</si>
  <si>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</si>
  <si>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</si>
  <si>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</si>
  <si>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</si>
  <si>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</si>
  <si>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</si>
  <si>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</si>
  <si>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</si>
  <si>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</si>
  <si>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</si>
  <si>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</si>
  <si>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</si>
  <si>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</si>
  <si>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</si>
  <si>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</si>
  <si>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</si>
  <si>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</si>
  <si>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</si>
  <si>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</si>
  <si>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</si>
  <si>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</si>
  <si>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</si>
  <si>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</si>
  <si>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</si>
  <si>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</si>
  <si>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</si>
  <si>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</si>
  <si>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</si>
  <si>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</si>
  <si>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</si>
  <si>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</si>
  <si>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</si>
  <si>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</si>
  <si>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</si>
  <si>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</si>
  <si>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</si>
  <si>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</si>
  <si>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</si>
  <si>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</si>
  <si>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</si>
  <si>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</si>
  <si>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</si>
  <si>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</si>
  <si>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</si>
  <si>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</si>
  <si>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</si>
  <si>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</si>
  <si>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</si>
  <si>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</si>
  <si>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</si>
  <si>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</si>
  <si>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</si>
  <si>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</si>
  <si>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</si>
  <si>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</si>
  <si>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</si>
  <si>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</si>
  <si>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</si>
  <si>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</si>
  <si>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</si>
  <si>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</si>
  <si>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</si>
  <si>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</si>
  <si>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</si>
  <si>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</si>
  <si>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</si>
  <si>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</si>
  <si>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</si>
  <si>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</si>
  <si>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</si>
  <si>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</si>
  <si>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</si>
  <si>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</si>
  <si>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</si>
  <si>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</si>
  <si>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</si>
  <si>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</si>
  <si>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</si>
  <si>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</si>
  <si>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</si>
  <si>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</si>
  <si>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</si>
  <si>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</si>
  <si>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</si>
  <si>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</si>
  <si>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</si>
  <si>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</si>
  <si>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</si>
  <si>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</si>
  <si>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</si>
  <si>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</si>
  <si>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</si>
  <si>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</si>
  <si>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</si>
  <si>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</si>
  <si>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</si>
  <si>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</si>
  <si>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</si>
  <si>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</si>
  <si>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</si>
  <si>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</si>
  <si>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</si>
  <si>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</si>
  <si>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</si>
  <si>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</si>
  <si>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</si>
  <si>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</si>
  <si>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</si>
  <si>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</si>
  <si>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</si>
  <si>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</si>
  <si>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</si>
  <si>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</si>
  <si>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</si>
  <si>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</si>
  <si>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</si>
  <si>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</si>
  <si>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</si>
  <si>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</si>
  <si>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</si>
  <si>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</si>
  <si>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</si>
  <si>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</si>
  <si>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</si>
  <si>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</si>
  <si>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</si>
  <si>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</si>
  <si>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</si>
  <si>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</si>
  <si>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</si>
  <si>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</si>
  <si>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</si>
  <si>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</si>
  <si>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</si>
  <si>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</si>
  <si>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</si>
  <si>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</si>
  <si>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</si>
  <si>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</si>
  <si>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</si>
  <si>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</si>
  <si>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</si>
  <si>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</si>
  <si>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</si>
  <si>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</si>
  <si>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</si>
  <si>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</si>
  <si>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</si>
  <si>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</si>
  <si>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</si>
  <si>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</si>
  <si>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</si>
  <si>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</si>
  <si>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</si>
  <si>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</si>
  <si>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</si>
  <si>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</si>
  <si>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</si>
  <si>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</si>
  <si>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</si>
  <si>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</si>
  <si>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</si>
  <si>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</si>
  <si>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</si>
  <si>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</si>
  <si>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</si>
  <si>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</si>
  <si>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</si>
  <si>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</si>
  <si>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</si>
  <si>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</si>
  <si>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</si>
  <si>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</si>
  <si>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</si>
  <si>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</si>
  <si>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</si>
  <si>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</si>
  <si>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</si>
  <si>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</si>
  <si>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</si>
  <si>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</si>
  <si>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</si>
  <si>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</si>
  <si>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</si>
  <si>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</si>
  <si>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</si>
  <si>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</si>
  <si>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</si>
  <si>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</si>
  <si>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</si>
  <si>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</si>
  <si>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</si>
  <si>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</si>
  <si>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</si>
  <si>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</si>
  <si>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</si>
  <si>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</si>
  <si>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</si>
  <si>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</si>
  <si>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</si>
  <si>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</si>
  <si>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</si>
  <si>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</si>
  <si>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</si>
  <si>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</si>
  <si>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</si>
  <si>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</si>
  <si>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</si>
  <si>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</si>
  <si>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</si>
  <si>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</si>
  <si>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</si>
  <si>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</si>
  <si>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</si>
  <si>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</si>
  <si>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</si>
  <si>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</si>
  <si>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</si>
  <si>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</si>
  <si>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</si>
  <si>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</si>
  <si>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</si>
  <si>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</si>
  <si>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</si>
  <si>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</si>
  <si>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</si>
  <si>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</si>
  <si>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</si>
  <si>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</si>
  <si>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</si>
  <si>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</si>
  <si>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</si>
  <si>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</si>
  <si>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</si>
  <si>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</si>
  <si>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</si>
  <si>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</si>
  <si>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</si>
  <si>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</si>
  <si>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</si>
  <si>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</si>
  <si>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</si>
  <si>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</si>
  <si>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</si>
  <si>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</si>
  <si>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</si>
  <si>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</si>
  <si>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</si>
  <si>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</si>
  <si>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</si>
  <si>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</si>
  <si>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</si>
  <si>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</si>
  <si>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</si>
  <si>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</si>
  <si>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</si>
  <si>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</si>
  <si>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</si>
  <si>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</si>
  <si>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</si>
  <si>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</si>
  <si>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</si>
  <si>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</si>
  <si>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</si>
  <si>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</si>
  <si>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</si>
  <si>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</si>
  <si>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</si>
  <si>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</si>
  <si>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</si>
  <si>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</si>
  <si>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</si>
  <si>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</si>
  <si>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</si>
  <si>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</si>
  <si>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</si>
  <si>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</si>
  <si>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</si>
  <si>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</si>
  <si>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</si>
  <si>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</si>
  <si>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</si>
  <si>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</si>
  <si>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</si>
  <si>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</si>
  <si>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</si>
  <si>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</si>
  <si>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</si>
  <si>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</si>
  <si>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</si>
  <si>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</si>
  <si>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</si>
  <si>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</si>
  <si>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</si>
  <si>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</si>
  <si>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</si>
  <si>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</si>
  <si>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</si>
  <si>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</si>
  <si>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</si>
  <si>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</si>
  <si>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</si>
  <si>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</si>
  <si>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</si>
  <si>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</si>
  <si>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</si>
  <si>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</si>
  <si>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</si>
  <si>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</si>
  <si>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</si>
  <si>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</si>
  <si>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</si>
  <si>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</si>
  <si>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</si>
  <si>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</si>
  <si>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</si>
  <si>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</si>
  <si>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</si>
  <si>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</si>
  <si>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</si>
  <si>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</si>
  <si>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</si>
  <si>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</si>
  <si>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</si>
  <si>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</si>
  <si>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</si>
  <si>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</si>
  <si>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</si>
  <si>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</si>
  <si>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</si>
  <si>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</si>
  <si>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</si>
  <si>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</si>
  <si>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</si>
  <si>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</si>
  <si>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</si>
  <si>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</si>
  <si>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</si>
  <si>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</si>
  <si>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</si>
  <si>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</si>
  <si>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</si>
  <si>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</si>
  <si>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</si>
  <si>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</si>
  <si>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</si>
  <si>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</si>
  <si>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</si>
  <si>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</si>
  <si>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</si>
  <si>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</si>
  <si>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</si>
  <si>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</si>
  <si>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</si>
  <si>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</si>
  <si>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</si>
  <si>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</si>
  <si>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</si>
  <si>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</si>
  <si>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</si>
  <si>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</si>
  <si>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</si>
  <si>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</si>
  <si>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</si>
  <si>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</si>
  <si>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</si>
  <si>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</si>
  <si>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</si>
  <si>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</si>
  <si>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</si>
  <si>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</si>
  <si>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</si>
  <si>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</si>
  <si>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</si>
  <si>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</si>
  <si>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</si>
  <si>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</si>
  <si>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</si>
  <si>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</si>
  <si>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</si>
  <si>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</si>
  <si>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</si>
  <si>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</si>
  <si>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</si>
  <si>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</si>
  <si>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</si>
  <si>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</si>
  <si>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</si>
  <si>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</si>
  <si>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</si>
  <si>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</si>
  <si>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</si>
  <si>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</si>
  <si>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</si>
  <si>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</si>
  <si>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</si>
  <si>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</si>
  <si>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</si>
  <si>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</si>
  <si>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</si>
  <si>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</si>
  <si>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</si>
  <si>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</si>
  <si>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</si>
  <si>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</si>
  <si>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</si>
  <si>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</si>
  <si>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</si>
  <si>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</si>
  <si>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</si>
  <si>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</si>
  <si>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</si>
  <si>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</si>
  <si>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</si>
  <si>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</si>
  <si>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</si>
  <si>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</si>
  <si>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</si>
  <si>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</si>
  <si>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</si>
  <si>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</si>
  <si>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</si>
  <si>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</si>
  <si>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</si>
  <si>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</si>
  <si>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</si>
  <si>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</si>
  <si>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</si>
  <si>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</si>
  <si>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</si>
  <si>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</si>
  <si>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</si>
  <si>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</si>
  <si>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</si>
  <si>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</si>
  <si>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</si>
  <si>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</si>
  <si>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</si>
  <si>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</si>
  <si>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</si>
  <si>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</si>
  <si>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</si>
  <si>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</si>
  <si>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</si>
  <si>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</si>
  <si>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</si>
  <si>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</si>
  <si>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</si>
  <si>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</si>
  <si>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</si>
  <si>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</si>
  <si>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</si>
  <si>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</si>
  <si>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</si>
  <si>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</si>
  <si>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</si>
  <si>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</si>
  <si>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</si>
  <si>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</si>
  <si>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</si>
  <si>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</si>
  <si>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</si>
  <si>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</si>
  <si>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</si>
  <si>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</si>
  <si>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</si>
  <si>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</si>
  <si>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</si>
  <si>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</si>
  <si>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</si>
  <si>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</si>
  <si>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</si>
  <si>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</si>
  <si>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</si>
  <si>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</si>
  <si>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</si>
  <si>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</si>
  <si>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</si>
  <si>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</si>
  <si>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</si>
  <si>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</si>
  <si>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</si>
  <si>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</si>
  <si>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</si>
  <si>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</si>
  <si>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</si>
  <si>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</si>
  <si>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</si>
  <si>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</si>
  <si>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</si>
  <si>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</si>
  <si>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</si>
  <si>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</si>
  <si>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</si>
  <si>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</si>
  <si>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</si>
  <si>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</si>
  <si>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</si>
  <si>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</si>
  <si>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</si>
  <si>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</si>
  <si>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</si>
  <si>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</si>
  <si>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</si>
  <si>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</si>
  <si>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</si>
  <si>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</si>
  <si>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</si>
  <si>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</si>
  <si>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</si>
  <si>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</si>
  <si>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</si>
  <si>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</si>
  <si>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</si>
  <si>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</si>
  <si>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</si>
  <si>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</si>
  <si>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</si>
  <si>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</si>
  <si>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</si>
  <si>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</si>
  <si>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</si>
  <si>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</si>
  <si>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</si>
  <si>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</si>
  <si>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</si>
  <si>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</si>
  <si>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</si>
  <si>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</si>
  <si>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</si>
  <si>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</si>
  <si>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</si>
  <si>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</si>
  <si>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</si>
  <si>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</si>
  <si>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</si>
  <si>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</si>
  <si>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</si>
  <si>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</si>
  <si>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</si>
  <si>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</si>
  <si>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</si>
  <si>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</si>
  <si>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</si>
  <si>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</si>
  <si>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</si>
  <si>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</si>
  <si>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</si>
  <si>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</si>
  <si>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</si>
  <si>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</si>
  <si>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</si>
  <si>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</si>
  <si>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</si>
  <si>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</si>
  <si>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</si>
  <si>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</si>
  <si>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</si>
  <si>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</si>
  <si>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</si>
  <si>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</si>
  <si>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</si>
  <si>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</si>
  <si>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</si>
  <si>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</si>
  <si>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</si>
  <si>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</si>
  <si>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</si>
  <si>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</si>
  <si>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</si>
  <si>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</si>
  <si>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</si>
  <si>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</si>
  <si>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</si>
  <si>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</si>
  <si>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</si>
  <si>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</si>
  <si>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</si>
  <si>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</si>
  <si>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</si>
  <si>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</si>
  <si>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</si>
  <si>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</si>
  <si>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</si>
  <si>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</si>
  <si>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</si>
  <si>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</si>
  <si>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</si>
  <si>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</si>
  <si>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</si>
  <si>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</si>
  <si>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</si>
  <si>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</si>
  <si>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</si>
  <si>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</si>
  <si>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</si>
  <si>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</si>
  <si>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</si>
  <si>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</si>
  <si>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</si>
  <si>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</si>
  <si>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</si>
  <si>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</si>
  <si>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</si>
  <si>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</si>
  <si>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</si>
  <si>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</si>
  <si>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</si>
  <si>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</si>
  <si>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</si>
  <si>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</si>
  <si>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</si>
  <si>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</si>
  <si>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</si>
  <si>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</si>
  <si>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</si>
  <si>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</si>
  <si>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</si>
  <si>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</si>
  <si>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</si>
  <si>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</si>
  <si>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</si>
  <si>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</si>
  <si>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</si>
  <si>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</si>
  <si>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</si>
  <si>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</si>
  <si>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</si>
  <si>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</si>
  <si>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</si>
  <si>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</si>
  <si>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</si>
  <si>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</si>
  <si>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</si>
  <si>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</si>
  <si>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</si>
  <si>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</si>
  <si>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</si>
  <si>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</si>
  <si>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</si>
  <si>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</si>
  <si>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</si>
  <si>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</si>
  <si>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</si>
  <si>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</si>
  <si>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</si>
  <si>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</si>
  <si>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</si>
  <si>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</si>
  <si>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</si>
  <si>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</si>
  <si>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</si>
  <si>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</si>
  <si>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</si>
  <si>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</si>
  <si>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</si>
  <si>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</si>
  <si>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</si>
  <si>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</si>
  <si>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</si>
  <si>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</si>
  <si>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</si>
  <si>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</si>
  <si>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</si>
  <si>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</si>
  <si>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</si>
  <si>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</si>
  <si>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</si>
  <si>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</si>
  <si>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</si>
  <si>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</si>
  <si>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</si>
  <si>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</si>
  <si>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</si>
  <si>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</si>
  <si>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</si>
  <si>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</si>
  <si>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</si>
  <si>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</si>
  <si>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</si>
  <si>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</si>
  <si>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</si>
  <si>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</si>
  <si>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</si>
  <si>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</si>
  <si>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</si>
  <si>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</si>
  <si>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</si>
  <si>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</si>
  <si>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</si>
  <si>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</si>
  <si>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</si>
  <si>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</si>
  <si>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</si>
  <si>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</si>
  <si>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</si>
  <si>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</si>
  <si>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</si>
  <si>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</si>
  <si>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</si>
  <si>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</si>
  <si>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</si>
  <si>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</si>
  <si>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</si>
  <si>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</si>
  <si>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</si>
  <si>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</si>
  <si>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</si>
  <si>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</si>
  <si>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</si>
  <si>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</si>
  <si>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</si>
  <si>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</si>
  <si>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</si>
  <si>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</si>
  <si>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</si>
  <si>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</si>
  <si>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</si>
  <si>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</si>
  <si>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</si>
  <si>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</si>
  <si>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</si>
  <si>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</si>
  <si>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</si>
  <si>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</si>
  <si>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</si>
  <si>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</si>
  <si>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</si>
  <si>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</si>
  <si>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</si>
  <si>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</si>
  <si>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</si>
  <si>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</si>
  <si>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</si>
  <si>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</si>
  <si>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</si>
  <si>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</si>
  <si>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</si>
  <si>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</si>
  <si>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</si>
  <si>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</si>
  <si>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</si>
  <si>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</si>
  <si>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</si>
  <si>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</si>
  <si>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</si>
  <si>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</si>
  <si>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</si>
  <si>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</si>
  <si>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</si>
  <si>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</si>
  <si>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</si>
  <si>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</si>
  <si>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</si>
  <si>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</si>
  <si>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</si>
  <si>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</si>
  <si>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</si>
  <si>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</si>
  <si>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</si>
  <si>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</si>
  <si>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</si>
  <si>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</si>
  <si>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</si>
  <si>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</si>
  <si>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</si>
  <si>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</si>
  <si>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</si>
  <si>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</si>
  <si>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</si>
  <si>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</si>
  <si>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</si>
  <si>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</si>
  <si>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</si>
  <si>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</si>
  <si>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</si>
  <si>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</si>
  <si>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</si>
  <si>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</si>
  <si>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</si>
  <si>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</si>
  <si>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</si>
  <si>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</si>
  <si>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</si>
  <si>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</si>
  <si>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</si>
  <si>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</si>
  <si>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</si>
  <si>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</si>
  <si>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</si>
  <si>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</si>
  <si>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</si>
  <si>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</si>
  <si>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</si>
  <si>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</si>
  <si>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</si>
  <si>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</si>
  <si>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</si>
  <si>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</si>
  <si>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</si>
  <si>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</si>
  <si>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</si>
  <si>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</si>
  <si>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</si>
  <si>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</si>
  <si>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</si>
  <si>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</si>
  <si>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</si>
  <si>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</si>
  <si>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</si>
  <si>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</si>
  <si>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</si>
  <si>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</si>
  <si>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</si>
  <si>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</si>
  <si>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</si>
  <si>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</si>
  <si>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</si>
  <si>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</si>
  <si>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</si>
  <si>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</si>
  <si>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</si>
  <si>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</si>
  <si>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</si>
  <si>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</si>
  <si>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</si>
  <si>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</si>
  <si>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</si>
  <si>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</si>
  <si>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</si>
  <si>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</si>
  <si>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</si>
  <si>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</si>
  <si>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</si>
  <si>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</si>
  <si>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</si>
  <si>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</si>
  <si>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</si>
  <si>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</si>
  <si>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</si>
  <si>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</si>
  <si>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</si>
  <si>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</si>
  <si>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</si>
  <si>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</si>
  <si>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</si>
  <si>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</si>
  <si>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</si>
  <si>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</si>
  <si>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</si>
  <si>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</si>
  <si>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</si>
  <si>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</si>
  <si>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</si>
  <si>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</si>
  <si>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</si>
  <si>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</si>
  <si>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</si>
  <si>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</si>
  <si>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</si>
  <si>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</si>
  <si>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</si>
  <si>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</si>
  <si>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</si>
  <si>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</si>
  <si>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</si>
  <si>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</si>
  <si>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</si>
  <si>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</si>
  <si>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</si>
  <si>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</si>
  <si>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</si>
  <si>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</si>
  <si>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</si>
  <si>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</si>
  <si>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</si>
  <si>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</si>
  <si>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</si>
  <si>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</si>
  <si>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</si>
  <si>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</si>
  <si>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</si>
  <si>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</si>
  <si>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</si>
  <si>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</si>
  <si>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</si>
  <si>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</si>
  <si>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</si>
  <si>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</si>
  <si>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</si>
  <si>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</si>
  <si>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</si>
  <si>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</si>
  <si>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</si>
  <si>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</si>
  <si>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</si>
  <si>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</si>
  <si>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</si>
  <si>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</si>
  <si>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</si>
  <si>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</si>
  <si>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</si>
  <si>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</si>
  <si>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</si>
  <si>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</si>
  <si>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</si>
  <si>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</si>
  <si>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</si>
  <si>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</si>
  <si>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</si>
  <si>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</si>
  <si>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</si>
  <si>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</si>
  <si>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</si>
  <si>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</si>
  <si>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</si>
  <si>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</si>
  <si>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</si>
  <si>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</si>
  <si>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</si>
  <si>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</si>
  <si>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</si>
  <si>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</si>
  <si>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</si>
  <si>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</si>
  <si>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</si>
  <si>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</si>
  <si>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</si>
  <si>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</si>
  <si>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</si>
  <si>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</si>
  <si>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</si>
  <si>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</si>
  <si>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</si>
  <si>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</si>
  <si>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</si>
  <si>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</si>
  <si>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</si>
  <si>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</si>
  <si>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</si>
  <si>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</si>
  <si>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</si>
  <si>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</si>
  <si>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</si>
  <si>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</si>
  <si>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</si>
  <si>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</si>
  <si>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</si>
  <si>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</si>
  <si>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</si>
  <si>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</si>
  <si>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</si>
  <si>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</si>
  <si>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</si>
  <si>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</si>
  <si>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</si>
  <si>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</si>
  <si>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</si>
  <si>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</si>
  <si>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</si>
  <si>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</si>
  <si>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</si>
  <si>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</si>
  <si>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</si>
  <si>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</si>
  <si>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</si>
  <si>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</si>
  <si>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</si>
  <si>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</si>
  <si>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</si>
  <si>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</si>
  <si>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</si>
  <si>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</si>
  <si>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</si>
  <si>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</si>
  <si>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</si>
  <si>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</si>
  <si>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</si>
  <si>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</si>
  <si>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</si>
  <si>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</si>
  <si>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</si>
  <si>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</si>
  <si>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</si>
  <si>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</si>
  <si>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</si>
  <si>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</si>
  <si>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</si>
  <si>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</si>
  <si>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</si>
  <si>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</si>
  <si>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</si>
  <si>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</si>
  <si>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</si>
  <si>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</si>
  <si>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</si>
  <si>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</si>
  <si>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</si>
  <si>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</si>
  <si>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</si>
  <si>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</si>
  <si>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</si>
  <si>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</si>
  <si>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</si>
  <si>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</si>
  <si>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</si>
  <si>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</si>
  <si>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</si>
  <si>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</si>
  <si>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</si>
  <si>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</si>
  <si>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</si>
  <si>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</si>
  <si>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</si>
  <si>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</si>
  <si>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</si>
  <si>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</si>
  <si>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</si>
  <si>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</si>
  <si>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</si>
  <si>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</si>
  <si>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</si>
  <si>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</si>
  <si>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</si>
  <si>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</si>
  <si>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</si>
  <si>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</si>
  <si>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</si>
  <si>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</si>
  <si>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</si>
  <si>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</si>
  <si>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</si>
  <si>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</si>
  <si>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</si>
  <si>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</si>
  <si>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</si>
  <si>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</si>
  <si>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</si>
  <si>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</si>
  <si>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</si>
  <si>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</si>
  <si>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</si>
  <si>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</si>
  <si>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</si>
  <si>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</si>
  <si>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</si>
  <si>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</si>
  <si>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</si>
  <si>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</si>
  <si>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</si>
  <si>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</si>
  <si>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</si>
  <si>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</si>
  <si>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</si>
  <si>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</si>
  <si>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</si>
  <si>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</si>
  <si>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</si>
  <si>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</si>
  <si>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</si>
  <si>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</si>
  <si>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</si>
  <si>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</si>
  <si>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</si>
  <si>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</si>
  <si>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</si>
  <si>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</si>
  <si>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</si>
  <si>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</si>
  <si>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</si>
  <si>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</si>
  <si>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</si>
  <si>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</si>
  <si>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</si>
  <si>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</si>
  <si>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</si>
  <si>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</si>
  <si>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</si>
  <si>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</si>
  <si>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</si>
  <si>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</si>
  <si>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</si>
  <si>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</si>
  <si>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</si>
  <si>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</si>
  <si>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</si>
  <si>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</si>
  <si>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</si>
  <si>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</si>
  <si>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</si>
  <si>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</si>
  <si>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</si>
  <si>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</si>
  <si>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</si>
  <si>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</si>
  <si>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</si>
  <si>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</si>
  <si>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</si>
  <si>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</si>
  <si>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</si>
  <si>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</si>
  <si>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</si>
  <si>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</si>
  <si>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</si>
  <si>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</si>
  <si>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</si>
  <si>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</si>
  <si>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</si>
  <si>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</si>
  <si>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</si>
  <si>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</si>
  <si>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</si>
  <si>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</si>
  <si>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</si>
  <si>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</si>
  <si>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</si>
  <si>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</si>
  <si>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</si>
  <si>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</si>
  <si>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</si>
  <si>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</si>
  <si>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</si>
  <si>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</si>
  <si>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</si>
  <si>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</si>
  <si>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</si>
  <si>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</si>
  <si>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</si>
  <si>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</si>
  <si>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</si>
  <si>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</si>
  <si>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</si>
  <si>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</si>
  <si>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</si>
  <si>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</si>
  <si>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</si>
  <si>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</si>
  <si>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</si>
  <si>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</si>
  <si>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</si>
  <si>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</si>
  <si>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</si>
  <si>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</si>
  <si>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</si>
  <si>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</si>
  <si>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</si>
  <si>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</si>
  <si>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</si>
  <si>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</si>
  <si>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</si>
  <si>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</si>
  <si>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</si>
  <si>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</si>
  <si>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</si>
  <si>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</si>
  <si>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</si>
  <si>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</si>
  <si>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</si>
  <si>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</si>
  <si>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</si>
  <si>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</si>
  <si>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</si>
  <si>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</si>
  <si>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</si>
  <si>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</si>
  <si>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</si>
  <si>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</si>
  <si>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</si>
  <si>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</si>
  <si>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</si>
  <si>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</si>
  <si>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</si>
  <si>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</si>
  <si>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</si>
  <si>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</si>
  <si>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</si>
  <si>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</si>
  <si>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</si>
  <si>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</si>
  <si>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</si>
  <si>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</si>
  <si>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</si>
  <si>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</si>
  <si>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</si>
  <si>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</si>
  <si>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</si>
  <si>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</si>
  <si>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</si>
  <si>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</si>
  <si>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</si>
  <si>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</si>
  <si>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</si>
  <si>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</si>
  <si>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</si>
  <si>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</si>
  <si>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</si>
  <si>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</si>
  <si>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</si>
  <si>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</si>
  <si>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</si>
  <si>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</si>
  <si>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</si>
  <si>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</si>
  <si>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</si>
  <si>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</si>
  <si>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</si>
  <si>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</si>
  <si>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</si>
  <si>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</si>
  <si>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</si>
  <si>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</si>
  <si>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</si>
  <si>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</si>
  <si>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</si>
  <si>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</si>
  <si>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</si>
  <si>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</si>
  <si>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</si>
  <si>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</si>
  <si>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</si>
  <si>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</si>
  <si>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</si>
  <si>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</si>
  <si>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</si>
  <si>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</si>
  <si>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</si>
  <si>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</si>
  <si>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</si>
  <si>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</si>
  <si>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</si>
  <si>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</si>
  <si>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</si>
  <si>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</si>
  <si>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</si>
  <si>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</si>
  <si>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</si>
  <si>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</si>
  <si>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</si>
  <si>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</si>
  <si>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</si>
  <si>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</si>
  <si>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</si>
  <si>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</si>
  <si>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</si>
  <si>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</si>
  <si>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</si>
  <si>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</si>
  <si>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</si>
  <si>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</si>
  <si>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</si>
  <si>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</si>
  <si>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</si>
  <si>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</si>
  <si>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</si>
  <si>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</si>
  <si>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</si>
  <si>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</si>
  <si>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</si>
  <si>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</si>
  <si>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</si>
  <si>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</si>
  <si>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</si>
  <si>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</si>
  <si>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</si>
  <si>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</si>
  <si>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</si>
  <si>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</si>
  <si>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</si>
  <si>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</si>
  <si>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</si>
  <si>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</si>
  <si>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</si>
  <si>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</si>
  <si>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</si>
  <si>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</si>
  <si>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</si>
  <si>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</si>
  <si>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</si>
  <si>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</si>
  <si>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</si>
  <si>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</si>
  <si>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</si>
  <si>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</si>
  <si>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</si>
  <si>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</si>
  <si>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</si>
  <si>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</si>
  <si>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</si>
  <si>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</si>
  <si>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</si>
  <si>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</si>
  <si>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</si>
  <si>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</si>
  <si>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</si>
  <si>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</si>
  <si>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</si>
  <si>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</si>
  <si>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</si>
  <si>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</si>
  <si>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</si>
  <si>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</si>
  <si>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</si>
  <si>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</si>
  <si>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</si>
  <si>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</si>
  <si>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</si>
  <si>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</si>
  <si>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</si>
  <si>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</si>
  <si>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</si>
  <si>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</si>
  <si>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</si>
  <si>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</si>
  <si>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</si>
  <si>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</si>
  <si>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</si>
  <si>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</si>
  <si>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</si>
  <si>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</si>
  <si>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</si>
  <si>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</si>
  <si>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</si>
  <si>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</si>
  <si>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</si>
  <si>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</si>
  <si>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</si>
  <si>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</si>
  <si>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</si>
  <si>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</si>
  <si>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</si>
  <si>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</si>
  <si>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</si>
  <si>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</si>
  <si>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</si>
  <si>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</si>
  <si>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</si>
  <si>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</si>
  <si>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</si>
  <si>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</si>
  <si>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</si>
  <si>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</si>
  <si>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</si>
  <si>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</si>
  <si>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</si>
  <si>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</si>
  <si>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</si>
  <si>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</si>
  <si>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</si>
  <si>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</si>
  <si>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</si>
  <si>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</si>
  <si>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</si>
  <si>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</si>
  <si>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</si>
  <si>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</si>
  <si>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</si>
  <si>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</si>
  <si>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</si>
  <si>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</si>
  <si>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</si>
  <si>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</si>
  <si>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</si>
  <si>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</si>
  <si>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</si>
  <si>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</si>
  <si>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</si>
  <si>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</si>
  <si>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</si>
  <si>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</si>
  <si>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</si>
  <si>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</si>
  <si>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</si>
  <si>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</si>
  <si>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</si>
  <si>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</si>
  <si>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</si>
  <si>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</si>
  <si>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</si>
  <si>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</si>
  <si>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</si>
  <si>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</si>
  <si>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</si>
  <si>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</si>
  <si>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</si>
  <si>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</si>
  <si>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</si>
  <si>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</si>
  <si>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</si>
  <si>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</si>
  <si>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</si>
  <si>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</si>
  <si>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</si>
  <si>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</si>
  <si>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</si>
  <si>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</si>
  <si>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</si>
  <si>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</si>
  <si>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</si>
  <si>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</si>
  <si>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</si>
  <si>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</si>
  <si>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</si>
  <si>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</si>
  <si>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</si>
  <si>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</si>
  <si>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</si>
  <si>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</si>
  <si>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</si>
  <si>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</si>
  <si>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</si>
  <si>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</si>
  <si>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</si>
  <si>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</si>
  <si>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</si>
  <si>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</si>
  <si>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</si>
  <si>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</si>
  <si>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</si>
  <si>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</si>
  <si>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</si>
  <si>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</si>
  <si>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</si>
  <si>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</si>
  <si>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</si>
  <si>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</si>
  <si>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</si>
  <si>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</si>
  <si>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</si>
  <si>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</si>
  <si>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</si>
  <si>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</si>
  <si>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</si>
  <si>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</si>
  <si>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</si>
  <si>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</si>
  <si>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</si>
  <si>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</si>
  <si>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</si>
  <si>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</si>
  <si>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</si>
  <si>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</si>
  <si>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</si>
  <si>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</si>
  <si>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</si>
  <si>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</si>
  <si>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</si>
  <si>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</si>
  <si>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</si>
  <si>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</si>
  <si>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</si>
  <si>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</si>
  <si>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</si>
  <si>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</si>
  <si>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</si>
  <si>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</si>
  <si>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</si>
  <si>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</si>
  <si>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</si>
  <si>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</si>
  <si>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</si>
  <si>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</si>
  <si>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</si>
  <si>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</si>
  <si>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</si>
  <si>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</si>
  <si>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</si>
  <si>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</si>
  <si>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</si>
  <si>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</si>
  <si>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</si>
  <si>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</si>
  <si>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</si>
  <si>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</si>
  <si>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</si>
  <si>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</si>
  <si>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</si>
  <si>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</si>
  <si>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</si>
  <si>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</si>
  <si>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</si>
  <si>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</si>
  <si>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</si>
  <si>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</si>
  <si>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</si>
  <si>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</si>
  <si>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</si>
  <si>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</si>
  <si>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</si>
  <si>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</si>
  <si>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</si>
  <si>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</si>
  <si>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</si>
  <si>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</si>
  <si>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</si>
  <si>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</si>
  <si>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</si>
  <si>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</si>
  <si>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</si>
  <si>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</si>
  <si>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</si>
  <si>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</si>
  <si>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</si>
  <si>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</si>
  <si>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</si>
  <si>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</si>
  <si>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</si>
  <si>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</si>
  <si>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</si>
  <si>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</si>
  <si>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</si>
  <si>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</si>
  <si>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</si>
  <si>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</si>
  <si>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</si>
  <si>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</si>
  <si>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</si>
  <si>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</si>
  <si>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</si>
  <si>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</si>
  <si>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</si>
  <si>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</si>
  <si>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</si>
  <si>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</si>
  <si>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</si>
  <si>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</si>
  <si>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</si>
  <si>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</si>
  <si>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</si>
  <si>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</si>
  <si>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</si>
  <si>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</si>
  <si>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</si>
  <si>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</si>
  <si>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</si>
  <si>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</si>
  <si>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</si>
  <si>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</si>
  <si>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</si>
  <si>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</si>
  <si>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</si>
  <si>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</si>
  <si>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</si>
  <si>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</si>
  <si>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</si>
  <si>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</si>
  <si>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</si>
  <si>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</si>
  <si>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</si>
  <si>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</si>
  <si>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</si>
  <si>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</si>
  <si>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</si>
  <si>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</si>
  <si>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</si>
  <si>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</si>
  <si>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</si>
  <si>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</si>
  <si>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</si>
  <si>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</si>
  <si>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</si>
  <si>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</si>
  <si>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</si>
  <si>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</si>
  <si>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</si>
  <si>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</si>
  <si>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</si>
  <si>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</si>
  <si>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</si>
  <si>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</si>
  <si>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</si>
  <si>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</si>
  <si>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</si>
  <si>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</si>
  <si>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</si>
  <si>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</si>
  <si>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</si>
  <si>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</si>
  <si>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</si>
  <si>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</si>
  <si>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</si>
  <si>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</si>
  <si>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</si>
  <si>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</si>
  <si>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</si>
  <si>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</si>
  <si>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</si>
  <si>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</si>
  <si>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</si>
  <si>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</si>
  <si>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</si>
  <si>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</si>
  <si>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</si>
  <si>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</si>
  <si>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</si>
  <si>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</si>
  <si>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</si>
  <si>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</si>
  <si>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</si>
  <si>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</si>
  <si>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</si>
  <si>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</si>
  <si>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</si>
  <si>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</si>
  <si>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</si>
  <si>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</si>
  <si>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</si>
  <si>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</si>
  <si>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</si>
  <si>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</si>
  <si>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</si>
  <si>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</si>
  <si>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</si>
  <si>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</si>
  <si>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</si>
  <si>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</si>
  <si>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</si>
  <si>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</si>
  <si>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</si>
  <si>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</si>
  <si>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</si>
  <si>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</si>
  <si>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</si>
  <si>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</si>
  <si>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</si>
  <si>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</si>
  <si>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</si>
  <si>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</si>
  <si>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</si>
  <si>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</si>
  <si>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</si>
  <si>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</si>
  <si>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</si>
  <si>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</si>
  <si>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</si>
  <si>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</si>
  <si>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Rede.de.MT.Subterrânea</t>
  </si>
  <si>
    <t>Rede elétrica subterrânea de Média Tensão  entre 1 kV e 69 kV.</t>
  </si>
  <si>
    <t>Rede.de.BT.Aérea</t>
  </si>
  <si>
    <t>Rede elétrica aérea de Baixa Tensão até 1.000 volts (1Kv).</t>
  </si>
  <si>
    <t>Rede.de.BT.Subterrânea</t>
  </si>
  <si>
    <t>Rede elétrica subterrânea de Baixa Tensão até 1.000 volts (1Kv).</t>
  </si>
  <si>
    <t>Redes.de.Iluminação</t>
  </si>
  <si>
    <t>Rede elétrica de iluminação pública urbana.</t>
  </si>
  <si>
    <t>IfcDistributionSystemLIGHTING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</si>
  <si>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</si>
  <si>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</si>
  <si>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</si>
  <si>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 de Fibra Ótica aérea.</t>
  </si>
  <si>
    <t>IfcDistributionSystemTELEPHONE</t>
  </si>
  <si>
    <t>Rede de telefonia aérea.</t>
  </si>
  <si>
    <t>Rede dados lógica aérea.</t>
  </si>
  <si>
    <t>IfcDistributionSystemDATA</t>
  </si>
  <si>
    <t>Rede Internet Fixa aérea.</t>
  </si>
  <si>
    <t>IfcDistributionSystemFIXEDTRANSMISSIONNETWORK</t>
  </si>
  <si>
    <t>Rede Internet Móvel aérea.</t>
  </si>
  <si>
    <t>IfcDistributionSystemMOBILENETWORK</t>
  </si>
  <si>
    <t>Rede de telefonia subterrânea.</t>
  </si>
  <si>
    <t>Rede dados lógica subterrânea.</t>
  </si>
  <si>
    <t>Rede Internet Fixa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</si>
  <si>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</si>
  <si>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</si>
  <si>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</si>
  <si>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</si>
  <si>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</si>
  <si>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</si>
  <si>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</si>
  <si>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</si>
  <si>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</si>
  <si>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</si>
  <si>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</si>
  <si>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</si>
  <si>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</si>
  <si>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</si>
  <si>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</si>
  <si>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</si>
  <si>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</si>
  <si>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</si>
  <si>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</si>
  <si>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</si>
  <si>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</si>
  <si>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</si>
  <si>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</si>
  <si>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</si>
  <si>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</si>
  <si>
    <t>Rede.Fibra.Ótica.Aérea</t>
  </si>
  <si>
    <t>Rede.Fibra.Ótica.Subterrânea</t>
  </si>
  <si>
    <t>Rede.de.Dados.Aérea</t>
  </si>
  <si>
    <t>Rede.de.Dados.Subterrânea</t>
  </si>
  <si>
    <t>Rede.Net.Fixa.Aerea</t>
  </si>
  <si>
    <t>Rede.Net.Fixa.Subterrânea</t>
  </si>
  <si>
    <t>Rede.Telefonia.Aerea</t>
  </si>
  <si>
    <t>Rede.Telefonia.Subterrânea</t>
  </si>
  <si>
    <t>Redes.de.Fibra.Ótica</t>
  </si>
  <si>
    <t>Redes.de.Dados</t>
  </si>
  <si>
    <t>Redes.de.Telefonia</t>
  </si>
  <si>
    <t>Rede.Pública.de.Iluminação</t>
  </si>
  <si>
    <t>Rede.Pública.de.Sinalização</t>
  </si>
  <si>
    <t>Aeroportuárias</t>
  </si>
  <si>
    <t>Aeroporto.Internacional</t>
  </si>
  <si>
    <t>Heliporto</t>
  </si>
  <si>
    <t>Heliponto</t>
  </si>
  <si>
    <t>Aeroporto.Doméstico</t>
  </si>
  <si>
    <t>Aeroporto.Regional</t>
  </si>
  <si>
    <t>Aeroporto Internacional deve ter infraestrutura para voos internacionais, com alfândega, imigração e controle sanitário.</t>
  </si>
  <si>
    <t>Aeroporto Regional servem áreas menores do território, conectando cidades médias e pequenas a grandes centros.</t>
  </si>
  <si>
    <t>Aeroporto Doméstico atendem apenas voos dentro do território nacional.
.</t>
  </si>
  <si>
    <t>Aeroporto Militar. utilizados exclusivamente pelas Forças Armadas para fins estratégicos, treinamento, transporte de tropas e equipamentos.
.</t>
  </si>
  <si>
    <t>Aeroporto.Militar</t>
  </si>
  <si>
    <t>Base.Naval</t>
  </si>
  <si>
    <t>Complejo/instalación para actividades de uso exclusivo das Forças Armadas. Base utilizada pela Marinha.</t>
  </si>
  <si>
    <t>Tubería de hierro fundido para redes de agua y alcantarillado de saneamiento básico.</t>
  </si>
  <si>
    <t>Tubería de PVC (Cloruro de Polivinilo) para redes de agua y alcantarillado doméstico.</t>
  </si>
  <si>
    <t>Tubería de PVC Orientada (Cloruro de Polivinilo). Material más resistente que el PVC normal para redes de agua y alcantarillado.</t>
  </si>
  <si>
    <t>Tubería de latón para redes de agua.</t>
  </si>
  <si>
    <t>Tubería de cobre para redes de agua caliente o gas.</t>
  </si>
  <si>
    <t>Puntos de elevación colocados dentro del terreno.</t>
  </si>
  <si>
    <t>Puntos de elevación altimétricos colocados en el perímetro del terreno.</t>
  </si>
  <si>
    <t>Terreno sólido tridimensional. Los modelos de Revit por encima de 2024 utilizan modelos de terreno sólido, a la vez que mantienen el esquema de malla de terreno.</t>
  </si>
  <si>
    <t>Maha tridimensional del terreno. Los modelos de Revit anteriores a 2024 utilizan modelos de terreno de superficie.</t>
  </si>
  <si>
    <t>Terreno tridimensional sólido: capa central.</t>
  </si>
  <si>
    <t>Sólido tridimensional del terreno: capa de sustrato.</t>
  </si>
  <si>
    <t>Sólido tridimensional del terreno: capa de membrana.</t>
  </si>
  <si>
    <t>Terreno sólido tridimensional: capa de aislamiento.</t>
  </si>
  <si>
    <t>Sólido tridimensional del terreno: capa superficial.</t>
  </si>
  <si>
    <t>Curva de nivel de 10 metros.</t>
  </si>
  <si>
    <t>Curva de nivel de 5 metros.</t>
  </si>
  <si>
    <t>Curva de nivel de 1 metro.</t>
  </si>
  <si>
    <t>Línea de contorno submétrica, su valor debe ser inferior a 1m y puede ser de 5 cm, 10 cm, 25 cm, etc. Para ajustes de cajas o postes en el suelo.</t>
  </si>
  <si>
    <t>Punto de votación en tierra.</t>
  </si>
  <si>
    <t>Edificio.</t>
  </si>
  <si>
    <t>Estructura de operación tipo grúa movida sobre rieles.</t>
  </si>
  <si>
    <t>Estructura de operación tipo grúa torre alta que puede operar por rotación y desplazamiento.</t>
  </si>
  <si>
    <t>Estructura de operación tipo grúa pequeña que puede operar por rotación y desplazamiento.</t>
  </si>
  <si>
    <t>Estructura de operación tipo grúa en formato pórtico.</t>
  </si>
  <si>
    <t>Un vehículo abierto con dos ruedas alineadas, movido por el propio esfuerzo del usuario mediante pedales.</t>
  </si>
  <si>
    <t>Elemento de aparcamiento urbano: Lagoa.</t>
  </si>
  <si>
    <t>Elemento de aparcamiento urbano: Árbol.</t>
  </si>
  <si>
    <t>Elemento de aparcamiento urbano: Zona cubierta por césped.</t>
  </si>
  <si>
    <t>Elemento de aparcamiento urbano: Monumento urbano.</t>
  </si>
  <si>
    <t>Elemento de aparcamiento urbano: Ornamento urbano.</t>
  </si>
  <si>
    <t>Elemento de aparcamiento urbano: Fuente ornamental.</t>
  </si>
  <si>
    <t>Poste de luz peatonal de baja altura.</t>
  </si>
  <si>
    <t>Postes de luz altos para iluminar avenidas.</t>
  </si>
  <si>
    <t>Tótem de información urbana.</t>
  </si>
  <si>
    <t>Red Aérea de Fibra Óptica.</t>
  </si>
  <si>
    <t>Red telefónica subterránea.</t>
  </si>
  <si>
    <t>Lógica de sobrecarga de datos de red.</t>
  </si>
  <si>
    <t>Lógica subterránea de datos de red.</t>
  </si>
  <si>
    <t>Red de Internet fija aérea.</t>
  </si>
  <si>
    <t>Red de Internet fija subterránea.</t>
  </si>
  <si>
    <t>Red de Internet móvil aérea.</t>
  </si>
  <si>
    <t>Red de telefonía aérea.</t>
  </si>
  <si>
    <t>Área destinada exclusivamente ao pouso e decolagem de helicópteros.</t>
  </si>
  <si>
    <t>Um Heliporto deve estar preparado para operar helicópteros com infraestrutura de pista de pouso, hangares, abastecimento, sala de embarque, controle de tráfego aéreo, manutenção, segurança e logística.</t>
  </si>
  <si>
    <t>Zona destinada exclusivamente al aterrizaje y despegue de helicópteros.</t>
  </si>
  <si>
    <t>Aeroclub</t>
  </si>
  <si>
    <t>Aeródromos</t>
  </si>
  <si>
    <t>Centro de formação e treinamento de pilotos civis, com fins práticos ou recreativos. Precisa ser autorizado pela Agência Nacional de Aviação Civil (ANAC) para operar legalmente.</t>
  </si>
  <si>
    <t>A pista de pouso e decolagem compreende a área retangular, definida em terra, preparada para pousos e decolagens de aeronaves. Regulamento Brasileiro de Aviação Civil (RBAC).</t>
  </si>
  <si>
    <t>Pista.de.Pouso.e.Decolagem</t>
  </si>
  <si>
    <t>Pista.Auxiliar</t>
  </si>
  <si>
    <t>Pistas auxiliares permitem deslocamentos de aeronaves antes de decolar ou depois de pousar e agilizar o seu tráfego em solo.</t>
  </si>
  <si>
    <t>Redes.de.Net</t>
  </si>
  <si>
    <t>Rede.de.Dados.Ponto.de.Acesso</t>
  </si>
  <si>
    <t>Os colégios de aplicação são instituições de ensino vinculadas a universidades, com a missão de integrar teoria e prática na formação de alunos e professores.</t>
  </si>
  <si>
    <t>Colégio.de.Aplicação</t>
  </si>
  <si>
    <t>Los colegios de aplicación son instituciones educativas vinculadas a las universidades, con la misión de integrar la teoría y la práctica en la formación de estudiantes y profesores.</t>
  </si>
  <si>
    <t>Instituiçao.de.Ensino.Militar</t>
  </si>
  <si>
    <t>As instituições de ensino militar abrangem colegios militares de educação fundamental e média como as escolas de ensino profissional das Forças Armadas.</t>
  </si>
  <si>
    <t>Las instituciones de educación militar incluyen colegios militares de educación primaria y secundaria, así como las escuelas vocacionales de las Fuerzas Armadas.</t>
  </si>
  <si>
    <t>Torre.de.Transmissão</t>
  </si>
  <si>
    <t>Estrutura metálica de suporte da linha elétrica de transmissão de Alta Tensão com mais de 69 kV.</t>
  </si>
  <si>
    <t>Rede.de.MT.Nua</t>
  </si>
  <si>
    <t>Rede.de.MT.Multiplex</t>
  </si>
  <si>
    <t>Rede.de.MT.Compacta</t>
  </si>
  <si>
    <t>Poste.de.Concreto.DT</t>
  </si>
  <si>
    <t>Poste.de.Concreto.Circular</t>
  </si>
  <si>
    <t>Estrutura física dos circuitos de distribuição de EE. Postes, suportes com isoladores e condutores nus de alumínio ou cobre sobre isoladores de pino ou bastão em cruzetas de concreto.</t>
  </si>
  <si>
    <t>Estrutura física dos circuitos de distribuição de EE. Postes, suportes com isoladores e condutores de alumínio cobertos por uma camada de isolamento, agrupados em feixes.</t>
  </si>
  <si>
    <t>Ponto.de.Entrega</t>
  </si>
  <si>
    <t>Ponto.de.Entrada</t>
  </si>
  <si>
    <t>Esquema.TN</t>
  </si>
  <si>
    <t>Esquema.TT</t>
  </si>
  <si>
    <t>Esquema.TI</t>
  </si>
  <si>
    <t>Consultar Norma NBR 5410. Ponto da alimentação diretamente aterrado, sendo as massas ligadas a esse ponto através de condutores de proteção. São consideradas três variantes de esquema TN, de acordo com a disposição do condutor neutro e do condutor de proteção: esquema TN-S, o condutor neutro e o condutor de proteção são distintos; esquema TN-C-S, as funções de neutro e de proteção são combinadas em um único condutor; esquema TN-C, as funções de neutro e de proteção são combinadas em um único condutor, na totalidade do esquema.</t>
  </si>
  <si>
    <t>Consultar Norma NBR 5410. Ponto de alimentação diretamente aterrado, estando as massas da instalação ligadas a eletrodo(s) de aterramento eletricamente distinto(s) do eletrodo de aterramento da alimentação</t>
  </si>
  <si>
    <t xml:space="preserve">Consultar Norma NBR 5410. Todas as partes vivas são isoladas da terra ou um ponto da alimentação é aterrado através de impedância. As massas da instalação são aterradas. </t>
  </si>
  <si>
    <t>Consultar Norma NBR 5410. Ponto de conexão do sistema elétrico da empresa distribuidora de eletricidade com a instalação elétrica da(s) unidade(s) consumidora(s) e que delimita as responsabilidades da distribuidora, definidas pela autoridade reguladora.</t>
  </si>
  <si>
    <t>Consultar Norma NBR 5410. Ponto em que uma linha externa penetra na edificação.</t>
  </si>
  <si>
    <t>Conexões.de.EE</t>
  </si>
  <si>
    <t>Estrutura física dos circuitos de distribuição de EE compactas. Postes, suportes com isoladores e condutores de alumínio cobertos por uma camada de isolamento, agrupados em feixes.</t>
  </si>
  <si>
    <t>Consultar NBR 8451. Poste de concreto de seção circular para conduzir rede elétrica aérea de Média Tensão.</t>
  </si>
  <si>
    <t>Consultar NBR 8451. Poste de concreto de seção Duplo Tê (DT) para conduzir rede elétrica aérea de Média Tensão.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</si>
</sst>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28515625" defaultRowHeight="9.75" customHeight="1" x14ac:dyDescent="0.25"/>
  <cols>
    <col min="1" max="1" width="9.7109375" style="6" customWidth="1"/>
    <col min="2" max="2" width="68.140625" style="6" bestFit="1" customWidth="1"/>
    <col min="3" max="16384" width="3.28515625" style="6"/>
  </cols>
  <sheetData>
    <row r="1" spans="1:2" ht="49.5" customHeight="1" x14ac:dyDescent="0.25">
      <c r="A1" s="7" t="s">
        <v>36</v>
      </c>
      <c r="B1" s="7" t="s">
        <v>35</v>
      </c>
    </row>
    <row r="2" spans="1:2" ht="8.25" customHeight="1" x14ac:dyDescent="0.25">
      <c r="A2" s="8" t="s">
        <v>45</v>
      </c>
      <c r="B2" s="8" t="s">
        <v>63</v>
      </c>
    </row>
    <row r="3" spans="1:2" ht="8.25" customHeight="1" x14ac:dyDescent="0.25">
      <c r="A3" s="8" t="s">
        <v>46</v>
      </c>
      <c r="B3" s="9" t="s">
        <v>86</v>
      </c>
    </row>
    <row r="4" spans="1:2" ht="8.25" customHeight="1" x14ac:dyDescent="0.25">
      <c r="A4" s="8" t="s">
        <v>37</v>
      </c>
      <c r="B4" s="8" t="s">
        <v>47</v>
      </c>
    </row>
    <row r="5" spans="1:2" ht="8.25" customHeight="1" x14ac:dyDescent="0.25">
      <c r="A5" s="8" t="s">
        <v>38</v>
      </c>
      <c r="B5" s="8" t="str">
        <f>_xlfn.CONCAT(B4,"Prop")</f>
        <v>BIMProp</v>
      </c>
    </row>
    <row r="6" spans="1:2" ht="8.25" customHeight="1" x14ac:dyDescent="0.25">
      <c r="A6" s="8" t="s">
        <v>39</v>
      </c>
      <c r="B6" s="8" t="str">
        <f>_xlfn.CONCAT(B4,"Data")</f>
        <v>BIMData</v>
      </c>
    </row>
    <row r="7" spans="1:2" ht="8.25" customHeight="1" x14ac:dyDescent="0.25">
      <c r="A7" s="8" t="s">
        <v>40</v>
      </c>
      <c r="B7" s="8" t="s">
        <v>48</v>
      </c>
    </row>
    <row r="8" spans="1:2" ht="8.25" customHeight="1" x14ac:dyDescent="0.25">
      <c r="A8" s="8" t="s">
        <v>41</v>
      </c>
      <c r="B8" s="8" t="s">
        <v>49</v>
      </c>
    </row>
    <row r="9" spans="1:2" ht="8.25" customHeight="1" x14ac:dyDescent="0.25">
      <c r="A9" s="8" t="s">
        <v>50</v>
      </c>
      <c r="B9" s="8" t="s">
        <v>51</v>
      </c>
    </row>
    <row r="10" spans="1:2" ht="8.25" customHeight="1" x14ac:dyDescent="0.25">
      <c r="A10" s="8" t="s">
        <v>52</v>
      </c>
      <c r="B10" s="8" t="s">
        <v>23</v>
      </c>
    </row>
    <row r="11" spans="1:2" ht="8.25" customHeight="1" x14ac:dyDescent="0.25">
      <c r="A11" s="8" t="s">
        <v>42</v>
      </c>
      <c r="B11" s="8" t="s">
        <v>23</v>
      </c>
    </row>
    <row r="12" spans="1:2" ht="8.25" customHeight="1" x14ac:dyDescent="0.25">
      <c r="A12" s="8" t="s">
        <v>43</v>
      </c>
      <c r="B12" s="8" t="s">
        <v>23</v>
      </c>
    </row>
    <row r="13" spans="1:2" ht="8.25" customHeight="1" x14ac:dyDescent="0.25">
      <c r="A13" s="8" t="s">
        <v>53</v>
      </c>
      <c r="B13" s="8" t="s">
        <v>23</v>
      </c>
    </row>
    <row r="14" spans="1:2" ht="8.25" customHeight="1" x14ac:dyDescent="0.25">
      <c r="A14" s="8" t="s">
        <v>54</v>
      </c>
      <c r="B14" s="8" t="s">
        <v>23</v>
      </c>
    </row>
    <row r="15" spans="1:2" ht="8.25" customHeight="1" x14ac:dyDescent="0.25">
      <c r="A15" s="8" t="s">
        <v>55</v>
      </c>
      <c r="B15" s="8" t="s">
        <v>23</v>
      </c>
    </row>
    <row r="16" spans="1:2" ht="8.25" customHeight="1" x14ac:dyDescent="0.25">
      <c r="A16" s="8" t="s">
        <v>56</v>
      </c>
      <c r="B16" s="8" t="s">
        <v>23</v>
      </c>
    </row>
    <row r="17" spans="1:2" ht="8.25" customHeight="1" x14ac:dyDescent="0.25">
      <c r="A17" s="8" t="s">
        <v>44</v>
      </c>
      <c r="B17" s="10" t="s">
        <v>4775</v>
      </c>
    </row>
    <row r="18" spans="1:2" ht="8.25" customHeight="1" x14ac:dyDescent="0.25">
      <c r="A18" s="8" t="s">
        <v>57</v>
      </c>
      <c r="B18" s="11">
        <f ca="1">NOW()</f>
        <v>45943.353950694443</v>
      </c>
    </row>
    <row r="19" spans="1:2" ht="8.25" customHeight="1" x14ac:dyDescent="0.25">
      <c r="A19" s="8" t="s">
        <v>58</v>
      </c>
      <c r="B19" s="8" t="s">
        <v>23</v>
      </c>
    </row>
    <row r="20" spans="1:2" ht="8.25" customHeight="1" x14ac:dyDescent="0.25">
      <c r="A20" s="8" t="s">
        <v>59</v>
      </c>
      <c r="B20" s="8" t="s">
        <v>23</v>
      </c>
    </row>
    <row r="21" spans="1:2" ht="8.25" customHeight="1" x14ac:dyDescent="0.25">
      <c r="A21" s="8" t="s">
        <v>60</v>
      </c>
      <c r="B21" s="8" t="s">
        <v>23</v>
      </c>
    </row>
    <row r="22" spans="1:2" ht="8.25" customHeight="1" x14ac:dyDescent="0.25">
      <c r="A22" s="10" t="s">
        <v>61</v>
      </c>
      <c r="B22" s="12" t="s">
        <v>666</v>
      </c>
    </row>
    <row r="23" spans="1:2" ht="8.25" customHeight="1" x14ac:dyDescent="0.25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80"/>
  <sheetViews>
    <sheetView tabSelected="1" zoomScale="235" zoomScaleNormal="235" workbookViewId="0">
      <pane ySplit="1" topLeftCell="A369" activePane="bottomLeft" state="frozen"/>
      <selection pane="bottomLeft" activeCell="A380" sqref="A380"/>
    </sheetView>
  </sheetViews>
  <sheetFormatPr defaultColWidth="9.140625" defaultRowHeight="6.6" customHeight="1" x14ac:dyDescent="0.25"/>
  <cols>
    <col min="1" max="1" width="2.5703125" customWidth="1"/>
    <col min="2" max="2" width="4.7109375" customWidth="1"/>
    <col min="3" max="3" width="9.28515625" customWidth="1"/>
    <col min="4" max="4" width="9" customWidth="1"/>
    <col min="5" max="5" width="10.5703125" customWidth="1"/>
    <col min="6" max="6" width="14.140625" customWidth="1"/>
    <col min="7" max="7" width="12.140625" style="50" bestFit="1" customWidth="1"/>
    <col min="8" max="8" width="13" style="50" bestFit="1" customWidth="1"/>
    <col min="9" max="9" width="11.85546875" style="50" bestFit="1" customWidth="1"/>
    <col min="10" max="10" width="25.5703125" style="50" bestFit="1" customWidth="1"/>
    <col min="11" max="11" width="22.42578125" style="50" bestFit="1" customWidth="1"/>
    <col min="12" max="12" width="7.42578125" bestFit="1" customWidth="1"/>
    <col min="13" max="13" width="6.7109375" customWidth="1"/>
    <col min="14" max="14" width="10.28515625" customWidth="1"/>
    <col min="15" max="15" width="12.7109375" bestFit="1" customWidth="1"/>
    <col min="16" max="16" width="77.42578125" customWidth="1"/>
    <col min="17" max="17" width="86.28515625" customWidth="1"/>
    <col min="18" max="18" width="3.7109375" bestFit="1" customWidth="1"/>
    <col min="19" max="19" width="8.42578125" customWidth="1"/>
    <col min="20" max="20" width="8.7109375" customWidth="1"/>
    <col min="21" max="21" width="9.85546875" customWidth="1"/>
    <col min="22" max="22" width="9.42578125" customWidth="1"/>
    <col min="23" max="23" width="6.7109375" customWidth="1"/>
    <col min="24" max="24" width="112.5703125" bestFit="1" customWidth="1"/>
    <col min="25" max="25" width="23.85546875" customWidth="1"/>
    <col min="27" max="27" width="18.7109375" customWidth="1"/>
  </cols>
  <sheetData>
    <row r="1" spans="1:25" ht="34.15" customHeight="1" x14ac:dyDescent="0.25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6" customHeight="1" x14ac:dyDescent="0.25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5239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6" customHeight="1" x14ac:dyDescent="0.25">
      <c r="A3" s="34">
        <v>3</v>
      </c>
      <c r="B3" s="41" t="s">
        <v>78</v>
      </c>
      <c r="C3" s="42" t="s">
        <v>5240</v>
      </c>
      <c r="D3" s="41" t="s">
        <v>5241</v>
      </c>
      <c r="E3" s="41" t="s">
        <v>5242</v>
      </c>
      <c r="F3" s="61" t="s">
        <v>5243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5244</v>
      </c>
      <c r="Q3" s="56" t="s">
        <v>5289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5245</v>
      </c>
      <c r="Y3" s="36" t="s">
        <v>5246</v>
      </c>
    </row>
    <row r="4" spans="1:25" ht="6.6" customHeight="1" x14ac:dyDescent="0.25">
      <c r="A4" s="34">
        <v>4</v>
      </c>
      <c r="B4" s="41" t="s">
        <v>78</v>
      </c>
      <c r="C4" s="42" t="s">
        <v>5240</v>
      </c>
      <c r="D4" s="41" t="s">
        <v>5241</v>
      </c>
      <c r="E4" s="41" t="s">
        <v>5242</v>
      </c>
      <c r="F4" s="61" t="s">
        <v>5247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5248</v>
      </c>
      <c r="Q4" s="56" t="s">
        <v>5290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5245</v>
      </c>
      <c r="Y4" s="36" t="s">
        <v>5246</v>
      </c>
    </row>
    <row r="5" spans="1:25" ht="6.6" customHeight="1" x14ac:dyDescent="0.25">
      <c r="A5" s="34">
        <v>5</v>
      </c>
      <c r="B5" s="41" t="s">
        <v>78</v>
      </c>
      <c r="C5" s="42" t="s">
        <v>5240</v>
      </c>
      <c r="D5" s="41" t="s">
        <v>5241</v>
      </c>
      <c r="E5" s="41" t="s">
        <v>5242</v>
      </c>
      <c r="F5" s="61" t="s">
        <v>5249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5250</v>
      </c>
      <c r="Q5" s="56" t="s">
        <v>5291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5245</v>
      </c>
      <c r="Y5" s="36" t="s">
        <v>5246</v>
      </c>
    </row>
    <row r="6" spans="1:25" ht="6.6" customHeight="1" x14ac:dyDescent="0.25">
      <c r="A6" s="34">
        <v>6</v>
      </c>
      <c r="B6" s="41" t="s">
        <v>78</v>
      </c>
      <c r="C6" s="42" t="s">
        <v>5240</v>
      </c>
      <c r="D6" s="41" t="s">
        <v>5241</v>
      </c>
      <c r="E6" s="41" t="s">
        <v>5242</v>
      </c>
      <c r="F6" s="61" t="s">
        <v>5251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5252</v>
      </c>
      <c r="Q6" s="56" t="s">
        <v>5292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5245</v>
      </c>
      <c r="Y6" s="36" t="s">
        <v>5246</v>
      </c>
    </row>
    <row r="7" spans="1:25" ht="6.6" customHeight="1" x14ac:dyDescent="0.25">
      <c r="A7" s="34">
        <v>7</v>
      </c>
      <c r="B7" s="41" t="s">
        <v>78</v>
      </c>
      <c r="C7" s="42" t="s">
        <v>5240</v>
      </c>
      <c r="D7" s="41" t="s">
        <v>5241</v>
      </c>
      <c r="E7" s="41" t="s">
        <v>5242</v>
      </c>
      <c r="F7" s="61" t="s">
        <v>5253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5254</v>
      </c>
      <c r="Q7" s="56" t="s">
        <v>5293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5245</v>
      </c>
      <c r="Y7" s="36" t="s">
        <v>5246</v>
      </c>
    </row>
    <row r="8" spans="1:25" ht="6.6" customHeight="1" x14ac:dyDescent="0.25">
      <c r="A8" s="34">
        <v>8</v>
      </c>
      <c r="B8" s="41" t="s">
        <v>78</v>
      </c>
      <c r="C8" s="42" t="s">
        <v>5240</v>
      </c>
      <c r="D8" s="41" t="s">
        <v>5241</v>
      </c>
      <c r="E8" s="41" t="s">
        <v>5242</v>
      </c>
      <c r="F8" s="61" t="s">
        <v>5255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5256</v>
      </c>
      <c r="Q8" s="56" t="s">
        <v>5257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5245</v>
      </c>
      <c r="Y8" s="36" t="s">
        <v>5246</v>
      </c>
    </row>
    <row r="9" spans="1:25" ht="6.6" customHeight="1" x14ac:dyDescent="0.25">
      <c r="A9" s="34">
        <v>9</v>
      </c>
      <c r="B9" s="41" t="s">
        <v>78</v>
      </c>
      <c r="C9" s="42" t="s">
        <v>5240</v>
      </c>
      <c r="D9" s="41" t="s">
        <v>5241</v>
      </c>
      <c r="E9" s="41" t="s">
        <v>5242</v>
      </c>
      <c r="F9" s="61" t="s">
        <v>5258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5259</v>
      </c>
      <c r="Q9" s="40" t="s">
        <v>5260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5245</v>
      </c>
      <c r="Y9" s="36" t="s">
        <v>5246</v>
      </c>
    </row>
    <row r="10" spans="1:25" ht="6.6" customHeight="1" x14ac:dyDescent="0.25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4" si="4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90" si="5">SUBSTITUTE(C10, ".", " ")</f>
        <v>Fronteiras</v>
      </c>
      <c r="T10" s="38" t="str">
        <f t="shared" ref="T10:T90" si="6">SUBSTITUTE(D10, ".", " ")</f>
        <v>Geográficas</v>
      </c>
      <c r="U10" s="38" t="str">
        <f t="shared" ref="U10:U90" si="7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6" customHeight="1" x14ac:dyDescent="0.25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4"/>
        <v>Fronteiras</v>
      </c>
      <c r="M11" s="40" t="str">
        <f t="shared" ref="M11:O53" si="8">_xlfn.CONCAT(SUBSTITUTE(D11,"."," "))</f>
        <v>Geográficas</v>
      </c>
      <c r="N11" s="40" t="str">
        <f t="shared" si="8"/>
        <v>Naturais</v>
      </c>
      <c r="O11" s="40" t="str">
        <f t="shared" si="8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6" customHeight="1" x14ac:dyDescent="0.25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Naturais</v>
      </c>
      <c r="O12" s="40" t="str">
        <f t="shared" si="8"/>
        <v>Bioma</v>
      </c>
      <c r="P12" s="40" t="s">
        <v>5091</v>
      </c>
      <c r="Q12" s="40" t="s">
        <v>675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6" customHeight="1" x14ac:dyDescent="0.25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País</v>
      </c>
      <c r="P13" s="40" t="s">
        <v>5092</v>
      </c>
      <c r="Q13" s="56" t="s">
        <v>676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6" customHeight="1" x14ac:dyDescent="0.25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Nação</v>
      </c>
      <c r="P14" s="40" t="s">
        <v>677</v>
      </c>
      <c r="Q14" s="56" t="s">
        <v>678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6" customHeight="1" x14ac:dyDescent="0.25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Região</v>
      </c>
      <c r="P15" s="40" t="s">
        <v>5093</v>
      </c>
      <c r="Q15" s="56" t="s">
        <v>681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6" customHeight="1" x14ac:dyDescent="0.25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4"/>
        <v>Fronteiras</v>
      </c>
      <c r="M16" s="40" t="str">
        <f t="shared" si="8"/>
        <v>Geográficas</v>
      </c>
      <c r="N16" s="40" t="str">
        <f t="shared" si="8"/>
        <v>Políticas</v>
      </c>
      <c r="O16" s="40" t="str">
        <f t="shared" si="8"/>
        <v>Estado</v>
      </c>
      <c r="P16" s="40" t="s">
        <v>5094</v>
      </c>
      <c r="Q16" s="56" t="s">
        <v>682</v>
      </c>
      <c r="R16" s="37" t="s">
        <v>1</v>
      </c>
      <c r="S16" s="38" t="str">
        <f t="shared" si="5"/>
        <v>Fronteiras</v>
      </c>
      <c r="T16" s="38" t="str">
        <f t="shared" si="6"/>
        <v>Geográficas</v>
      </c>
      <c r="U16" s="38" t="str">
        <f t="shared" si="7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6" customHeight="1" x14ac:dyDescent="0.25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4"/>
        <v>Fronteiras</v>
      </c>
      <c r="M17" s="40" t="str">
        <f t="shared" si="8"/>
        <v>Geográficas</v>
      </c>
      <c r="N17" s="40" t="str">
        <f t="shared" si="8"/>
        <v>Políticas</v>
      </c>
      <c r="O17" s="40" t="str">
        <f t="shared" si="8"/>
        <v>UF</v>
      </c>
      <c r="P17" s="40" t="s">
        <v>5095</v>
      </c>
      <c r="Q17" s="40" t="s">
        <v>684</v>
      </c>
      <c r="R17" s="37" t="s">
        <v>1</v>
      </c>
      <c r="S17" s="38" t="str">
        <f t="shared" si="5"/>
        <v>Fronteiras</v>
      </c>
      <c r="T17" s="38" t="str">
        <f t="shared" si="6"/>
        <v>Geográficas</v>
      </c>
      <c r="U17" s="38" t="str">
        <f t="shared" si="7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6" customHeight="1" x14ac:dyDescent="0.25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4"/>
        <v>Fronteiras</v>
      </c>
      <c r="M18" s="40" t="str">
        <f t="shared" si="8"/>
        <v>Geográficas</v>
      </c>
      <c r="N18" s="40" t="str">
        <f t="shared" si="8"/>
        <v>Políticas</v>
      </c>
      <c r="O18" s="40" t="str">
        <f t="shared" si="8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5"/>
        <v>Fronteiras</v>
      </c>
      <c r="T18" s="38" t="str">
        <f t="shared" si="6"/>
        <v>Geográficas</v>
      </c>
      <c r="U18" s="38" t="str">
        <f t="shared" si="7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6" customHeight="1" x14ac:dyDescent="0.25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4"/>
        <v>Fronteiras</v>
      </c>
      <c r="M19" s="40" t="str">
        <f t="shared" si="8"/>
        <v>Geográficas</v>
      </c>
      <c r="N19" s="40" t="str">
        <f t="shared" si="8"/>
        <v>Políticas</v>
      </c>
      <c r="O19" s="40" t="str">
        <f t="shared" si="8"/>
        <v>Capital</v>
      </c>
      <c r="P19" s="40" t="s">
        <v>5097</v>
      </c>
      <c r="Q19" s="56" t="s">
        <v>687</v>
      </c>
      <c r="R19" s="37" t="s">
        <v>1</v>
      </c>
      <c r="S19" s="38" t="str">
        <f t="shared" si="5"/>
        <v>Fronteiras</v>
      </c>
      <c r="T19" s="38" t="str">
        <f t="shared" si="6"/>
        <v>Geográficas</v>
      </c>
      <c r="U19" s="38" t="str">
        <f t="shared" si="7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6" customHeight="1" x14ac:dyDescent="0.25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4"/>
        <v>Fronteiras</v>
      </c>
      <c r="M20" s="40" t="str">
        <f t="shared" si="8"/>
        <v>Geográficas</v>
      </c>
      <c r="N20" s="40" t="str">
        <f t="shared" si="8"/>
        <v>Políticas</v>
      </c>
      <c r="O20" s="40" t="str">
        <f t="shared" si="8"/>
        <v>Cidade</v>
      </c>
      <c r="P20" s="40" t="s">
        <v>5098</v>
      </c>
      <c r="Q20" s="56" t="s">
        <v>688</v>
      </c>
      <c r="R20" s="37" t="s">
        <v>1</v>
      </c>
      <c r="S20" s="38" t="str">
        <f t="shared" si="5"/>
        <v>Fronteiras</v>
      </c>
      <c r="T20" s="38" t="str">
        <f t="shared" si="6"/>
        <v>Geográficas</v>
      </c>
      <c r="U20" s="38" t="str">
        <f t="shared" si="7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6" customHeight="1" x14ac:dyDescent="0.25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4"/>
        <v>Fronteiras</v>
      </c>
      <c r="M21" s="40" t="str">
        <f t="shared" si="8"/>
        <v>Geográficas</v>
      </c>
      <c r="N21" s="40" t="str">
        <f t="shared" si="8"/>
        <v>Políticas</v>
      </c>
      <c r="O21" s="40" t="str">
        <f t="shared" si="8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5"/>
        <v>Fronteiras</v>
      </c>
      <c r="T21" s="38" t="str">
        <f t="shared" si="6"/>
        <v>Geográficas</v>
      </c>
      <c r="U21" s="38" t="str">
        <f t="shared" si="7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6" customHeight="1" x14ac:dyDescent="0.25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4"/>
        <v>Fronteiras</v>
      </c>
      <c r="M22" s="40" t="str">
        <f t="shared" si="8"/>
        <v>Geográficas</v>
      </c>
      <c r="N22" s="40" t="str">
        <f t="shared" si="8"/>
        <v>Políticas</v>
      </c>
      <c r="O22" s="40" t="str">
        <f t="shared" si="8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5"/>
        <v>Fronteiras</v>
      </c>
      <c r="T22" s="38" t="str">
        <f t="shared" si="6"/>
        <v>Geográficas</v>
      </c>
      <c r="U22" s="38" t="str">
        <f t="shared" si="7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6" customHeight="1" x14ac:dyDescent="0.25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9">_xlfn.CONCAT(SUBSTITUTE(C23,"1.",""))</f>
        <v>Fronteiras</v>
      </c>
      <c r="M23" s="40" t="str">
        <f t="shared" ref="M23:M25" si="10">_xlfn.CONCAT(SUBSTITUTE(D23,"."," "))</f>
        <v>Térmicas</v>
      </c>
      <c r="N23" s="40" t="str">
        <f t="shared" ref="N23:N25" si="11">_xlfn.CONCAT(SUBSTITUTE(E23,"."," "))</f>
        <v>Bioclimáticas</v>
      </c>
      <c r="O23" s="40" t="str">
        <f t="shared" ref="O23:O25" si="12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5"/>
        <v>Fronteiras</v>
      </c>
      <c r="T23" s="38" t="str">
        <f t="shared" si="6"/>
        <v>Térmicas</v>
      </c>
      <c r="U23" s="38" t="str">
        <f t="shared" si="7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6" customHeight="1" x14ac:dyDescent="0.25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9"/>
        <v>Fronteiras</v>
      </c>
      <c r="M24" s="40" t="str">
        <f t="shared" si="10"/>
        <v>Térmicas</v>
      </c>
      <c r="N24" s="40" t="str">
        <f t="shared" si="11"/>
        <v>Bioclimáticas</v>
      </c>
      <c r="O24" s="40" t="str">
        <f t="shared" si="12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5"/>
        <v>Fronteiras</v>
      </c>
      <c r="T24" s="38" t="str">
        <f t="shared" si="6"/>
        <v>Térmicas</v>
      </c>
      <c r="U24" s="38" t="str">
        <f t="shared" si="7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6" customHeight="1" x14ac:dyDescent="0.25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9"/>
        <v>Fronteiras</v>
      </c>
      <c r="M25" s="40" t="str">
        <f t="shared" si="10"/>
        <v>Térmicas</v>
      </c>
      <c r="N25" s="40" t="str">
        <f t="shared" si="11"/>
        <v>Ilhas de Calor</v>
      </c>
      <c r="O25" s="40" t="str">
        <f t="shared" si="12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5"/>
        <v>Fronteiras</v>
      </c>
      <c r="T25" s="38" t="str">
        <f t="shared" si="6"/>
        <v>Térmicas</v>
      </c>
      <c r="U25" s="38" t="str">
        <f t="shared" si="7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6" customHeight="1" x14ac:dyDescent="0.25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3">CONCATENATE("", C26)</f>
        <v>Fronteiras</v>
      </c>
      <c r="M26" s="35" t="str">
        <f t="shared" ref="M26:M36" si="14">CONCATENATE("", D26)</f>
        <v>Demarcadas</v>
      </c>
      <c r="N26" s="35" t="str">
        <f t="shared" ref="N26:N36" si="15">(SUBSTITUTE(SUBSTITUTE(CONCATENATE("",E26),"."," ")," De "," de "))</f>
        <v>Marcos</v>
      </c>
      <c r="O26" s="36" t="str">
        <f t="shared" ref="O26:O36" si="16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7">SUBSTITUTE(C26, "_", " ")</f>
        <v>Fronteiras</v>
      </c>
      <c r="T26" s="38" t="str">
        <f t="shared" ref="T26:T36" si="18">SUBSTITUTE(D26, "_", " ")</f>
        <v>Demarcadas</v>
      </c>
      <c r="U26" s="38" t="str">
        <f t="shared" si="7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6" customHeight="1" x14ac:dyDescent="0.25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3"/>
        <v>Fronteiras</v>
      </c>
      <c r="M27" s="35" t="str">
        <f t="shared" si="14"/>
        <v>Demarcadas</v>
      </c>
      <c r="N27" s="35" t="str">
        <f t="shared" si="15"/>
        <v>Marcos</v>
      </c>
      <c r="O27" s="36" t="str">
        <f t="shared" si="16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7"/>
        <v>Fronteiras</v>
      </c>
      <c r="T27" s="38" t="str">
        <f t="shared" si="18"/>
        <v>Demarcadas</v>
      </c>
      <c r="U27" s="38" t="str">
        <f t="shared" si="7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6" customHeight="1" x14ac:dyDescent="0.25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3"/>
        <v>Fronteiras</v>
      </c>
      <c r="M28" s="35" t="str">
        <f t="shared" si="14"/>
        <v>Demarcadas</v>
      </c>
      <c r="N28" s="35" t="str">
        <f t="shared" si="15"/>
        <v>Marcos</v>
      </c>
      <c r="O28" s="36" t="str">
        <f t="shared" si="16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7"/>
        <v>Fronteiras</v>
      </c>
      <c r="T28" s="38" t="str">
        <f t="shared" si="18"/>
        <v>Demarcadas</v>
      </c>
      <c r="U28" s="38" t="str">
        <f t="shared" si="7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6" customHeight="1" x14ac:dyDescent="0.25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19">CONCATENATE("", C29)</f>
        <v>Fronteiras</v>
      </c>
      <c r="M29" s="35" t="str">
        <f t="shared" ref="M29" si="20">CONCATENATE("", D29)</f>
        <v>Demarcadas</v>
      </c>
      <c r="N29" s="35" t="str">
        <f t="shared" ref="N29" si="21">(SUBSTITUTE(SUBSTITUTE(CONCATENATE("",E29),"."," ")," De "," de "))</f>
        <v>Marcos</v>
      </c>
      <c r="O29" s="36" t="str">
        <f t="shared" ref="O29" si="22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3">SUBSTITUTE(C29, "_", " ")</f>
        <v>Fronteiras</v>
      </c>
      <c r="T29" s="38" t="str">
        <f t="shared" ref="T29" si="24">SUBSTITUTE(D29, "_", " ")</f>
        <v>Demarcadas</v>
      </c>
      <c r="U29" s="38" t="str">
        <f t="shared" ref="U29" si="25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6" customHeight="1" x14ac:dyDescent="0.25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3"/>
        <v>Fronteiras</v>
      </c>
      <c r="M30" s="35" t="str">
        <f t="shared" si="14"/>
        <v>Demarcadas</v>
      </c>
      <c r="N30" s="35" t="str">
        <f t="shared" si="15"/>
        <v>Marcos</v>
      </c>
      <c r="O30" s="36" t="str">
        <f t="shared" si="16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7"/>
        <v>Fronteiras</v>
      </c>
      <c r="T30" s="38" t="str">
        <f t="shared" si="18"/>
        <v>Demarcadas</v>
      </c>
      <c r="U30" s="38" t="str">
        <f t="shared" si="7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6" customHeight="1" x14ac:dyDescent="0.25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3"/>
        <v>Fronteiras</v>
      </c>
      <c r="M31" s="35" t="str">
        <f t="shared" si="14"/>
        <v>Demarcadas</v>
      </c>
      <c r="N31" s="35" t="str">
        <f t="shared" si="15"/>
        <v>Marcos</v>
      </c>
      <c r="O31" s="36" t="str">
        <f t="shared" si="16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7"/>
        <v>Fronteiras</v>
      </c>
      <c r="T31" s="38" t="str">
        <f t="shared" si="18"/>
        <v>Demarcadas</v>
      </c>
      <c r="U31" s="38" t="str">
        <f t="shared" si="7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6" customHeight="1" x14ac:dyDescent="0.25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3"/>
        <v>Fronteiras</v>
      </c>
      <c r="M32" s="35" t="str">
        <f t="shared" si="14"/>
        <v>Demarcadas</v>
      </c>
      <c r="N32" s="35" t="str">
        <f t="shared" si="15"/>
        <v>Marcos</v>
      </c>
      <c r="O32" s="36" t="str">
        <f t="shared" si="16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7"/>
        <v>Fronteiras</v>
      </c>
      <c r="T32" s="38" t="str">
        <f t="shared" si="18"/>
        <v>Demarcadas</v>
      </c>
      <c r="U32" s="38" t="str">
        <f t="shared" si="7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6" customHeight="1" x14ac:dyDescent="0.25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3"/>
        <v>Fronteiras</v>
      </c>
      <c r="M33" s="35" t="str">
        <f t="shared" si="14"/>
        <v>Demarcadas</v>
      </c>
      <c r="N33" s="35" t="str">
        <f t="shared" si="15"/>
        <v>Marcos</v>
      </c>
      <c r="O33" s="36" t="str">
        <f t="shared" si="16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7"/>
        <v>Fronteiras</v>
      </c>
      <c r="T33" s="38" t="str">
        <f t="shared" si="18"/>
        <v>Demarcadas</v>
      </c>
      <c r="U33" s="38" t="str">
        <f t="shared" si="7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6" customHeight="1" x14ac:dyDescent="0.25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3"/>
        <v>Fronteiras</v>
      </c>
      <c r="M34" s="35" t="str">
        <f t="shared" si="14"/>
        <v>Demarcadas</v>
      </c>
      <c r="N34" s="35" t="str">
        <f t="shared" si="15"/>
        <v>Marcos</v>
      </c>
      <c r="O34" s="36" t="str">
        <f t="shared" si="16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7"/>
        <v>Fronteiras</v>
      </c>
      <c r="T34" s="38" t="str">
        <f t="shared" si="18"/>
        <v>Demarcadas</v>
      </c>
      <c r="U34" s="38" t="str">
        <f t="shared" si="7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6" customHeight="1" x14ac:dyDescent="0.25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3"/>
        <v>Fronteiras</v>
      </c>
      <c r="M35" s="35" t="str">
        <f t="shared" si="14"/>
        <v>Demarcadas</v>
      </c>
      <c r="N35" s="35" t="str">
        <f t="shared" si="15"/>
        <v>Marcos</v>
      </c>
      <c r="O35" s="36" t="str">
        <f t="shared" si="16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7"/>
        <v>Fronteiras</v>
      </c>
      <c r="T35" s="38" t="str">
        <f t="shared" si="18"/>
        <v>Demarcadas</v>
      </c>
      <c r="U35" s="38" t="str">
        <f t="shared" si="7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6" customHeight="1" x14ac:dyDescent="0.25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3"/>
        <v>Fronteiras</v>
      </c>
      <c r="M36" s="35" t="str">
        <f t="shared" si="14"/>
        <v>Demarcadas</v>
      </c>
      <c r="N36" s="35" t="str">
        <f t="shared" si="15"/>
        <v>Marcos</v>
      </c>
      <c r="O36" s="36" t="str">
        <f t="shared" si="16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7"/>
        <v>Fronteiras</v>
      </c>
      <c r="T36" s="38" t="str">
        <f t="shared" si="18"/>
        <v>Demarcadas</v>
      </c>
      <c r="U36" s="38" t="str">
        <f t="shared" si="7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6" customHeight="1" x14ac:dyDescent="0.25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6">_xlfn.CONCAT(SUBSTITUTE(C37,"1.",""))</f>
        <v>Topografias</v>
      </c>
      <c r="M37" s="40" t="str">
        <f t="shared" ref="M37:M38" si="27">_xlfn.CONCAT(SUBSTITUTE(D37,"."," "))</f>
        <v>Altimetrias</v>
      </c>
      <c r="N37" s="40" t="str">
        <f t="shared" ref="N37:N38" si="28">_xlfn.CONCAT(SUBSTITUTE(E37,"."," "))</f>
        <v>Pontos Cotados</v>
      </c>
      <c r="O37" s="40" t="str">
        <f t="shared" ref="O37:O38" si="29">_xlfn.CONCAT(SUBSTITUTE(F37,"."," "))</f>
        <v>Ponto Interno</v>
      </c>
      <c r="P37" s="40" t="s">
        <v>5088</v>
      </c>
      <c r="Q37" s="56" t="s">
        <v>5294</v>
      </c>
      <c r="R37" s="37" t="s">
        <v>1</v>
      </c>
      <c r="S37" s="38" t="str">
        <f t="shared" ref="S37:S38" si="30">SUBSTITUTE(C37, ".", " ")</f>
        <v>Topografias</v>
      </c>
      <c r="T37" s="38" t="str">
        <f t="shared" ref="T37:T38" si="31">SUBSTITUTE(D37, ".", " ")</f>
        <v>Altimetrias</v>
      </c>
      <c r="U37" s="38" t="str">
        <f t="shared" ref="U37:U38" si="32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6" customHeight="1" x14ac:dyDescent="0.25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6"/>
        <v>Topografias</v>
      </c>
      <c r="M38" s="40" t="str">
        <f t="shared" si="27"/>
        <v>Altimetrias</v>
      </c>
      <c r="N38" s="40" t="str">
        <f t="shared" si="28"/>
        <v>Pontos Cotados</v>
      </c>
      <c r="O38" s="40" t="str">
        <f t="shared" si="29"/>
        <v>Ponto Perimetral</v>
      </c>
      <c r="P38" s="40" t="s">
        <v>5089</v>
      </c>
      <c r="Q38" s="56" t="s">
        <v>5295</v>
      </c>
      <c r="R38" s="37" t="s">
        <v>1</v>
      </c>
      <c r="S38" s="38" t="str">
        <f t="shared" si="30"/>
        <v>Topografias</v>
      </c>
      <c r="T38" s="38" t="str">
        <f t="shared" si="31"/>
        <v>Altimetrias</v>
      </c>
      <c r="U38" s="38" t="str">
        <f t="shared" si="32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6" customHeight="1" x14ac:dyDescent="0.25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3">_xlfn.CONCAT(SUBSTITUTE(C39,"1.",""))</f>
        <v>Topografias</v>
      </c>
      <c r="M39" s="40" t="str">
        <f t="shared" ref="M39" si="34">_xlfn.CONCAT(SUBSTITUTE(D39,"."," "))</f>
        <v>Altimetrias</v>
      </c>
      <c r="N39" s="40" t="str">
        <f t="shared" ref="N39" si="35">_xlfn.CONCAT(SUBSTITUTE(E39,"."," "))</f>
        <v>Terrenos</v>
      </c>
      <c r="O39" s="40" t="str">
        <f t="shared" ref="O39" si="36">_xlfn.CONCAT(SUBSTITUTE(F39,"."," "))</f>
        <v>Terreno 3D Sólido</v>
      </c>
      <c r="P39" s="40" t="s">
        <v>5082</v>
      </c>
      <c r="Q39" s="56" t="s">
        <v>5296</v>
      </c>
      <c r="R39" s="37" t="s">
        <v>1</v>
      </c>
      <c r="S39" s="38" t="str">
        <f t="shared" ref="S39" si="37">SUBSTITUTE(C39, ".", " ")</f>
        <v>Topografias</v>
      </c>
      <c r="T39" s="38" t="str">
        <f t="shared" ref="T39" si="38">SUBSTITUTE(D39, ".", " ")</f>
        <v>Altimetrias</v>
      </c>
      <c r="U39" s="38" t="str">
        <f t="shared" ref="U39" si="39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6" customHeight="1" x14ac:dyDescent="0.25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4"/>
        <v>Topografias</v>
      </c>
      <c r="M40" s="40" t="str">
        <f t="shared" si="8"/>
        <v>Altimetrias</v>
      </c>
      <c r="N40" s="40" t="str">
        <f t="shared" si="8"/>
        <v>Terrenos</v>
      </c>
      <c r="O40" s="40" t="str">
        <f t="shared" ref="O40:O45" si="40">_xlfn.CONCAT(SUBSTITUTE(F40,"."," "))</f>
        <v>Terreno 3D Superficial</v>
      </c>
      <c r="P40" s="40" t="s">
        <v>5083</v>
      </c>
      <c r="Q40" s="56" t="s">
        <v>5297</v>
      </c>
      <c r="R40" s="37" t="s">
        <v>1</v>
      </c>
      <c r="S40" s="38" t="str">
        <f t="shared" si="5"/>
        <v>Topografias</v>
      </c>
      <c r="T40" s="38" t="str">
        <f t="shared" si="6"/>
        <v>Altimetrias</v>
      </c>
      <c r="U40" s="38" t="str">
        <f t="shared" si="7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6" customHeight="1" x14ac:dyDescent="0.25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4"/>
        <v>Topografias</v>
      </c>
      <c r="M41" s="40" t="str">
        <f t="shared" si="8"/>
        <v>Altimetrias</v>
      </c>
      <c r="N41" s="40" t="str">
        <f t="shared" si="8"/>
        <v>Terrenos</v>
      </c>
      <c r="O41" s="40" t="str">
        <f t="shared" si="40"/>
        <v>MDT Camada Núcleo</v>
      </c>
      <c r="P41" s="40" t="s">
        <v>5105</v>
      </c>
      <c r="Q41" s="56" t="s">
        <v>5298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6" customHeight="1" x14ac:dyDescent="0.25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4"/>
        <v>Topografias</v>
      </c>
      <c r="M42" s="40" t="str">
        <f t="shared" si="8"/>
        <v>Altimetrias</v>
      </c>
      <c r="N42" s="40" t="str">
        <f t="shared" si="8"/>
        <v>Terrenos</v>
      </c>
      <c r="O42" s="40" t="str">
        <f t="shared" si="40"/>
        <v>MDT Camada Substrato</v>
      </c>
      <c r="P42" s="40" t="s">
        <v>5107</v>
      </c>
      <c r="Q42" s="56" t="s">
        <v>5299</v>
      </c>
      <c r="R42" s="37" t="s">
        <v>1</v>
      </c>
      <c r="S42" s="38" t="str">
        <f t="shared" si="5"/>
        <v>Topografias</v>
      </c>
      <c r="T42" s="38" t="str">
        <f t="shared" si="6"/>
        <v>Altimetrias</v>
      </c>
      <c r="U42" s="38" t="str">
        <f t="shared" si="7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6" customHeight="1" x14ac:dyDescent="0.25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4"/>
        <v>Topografias</v>
      </c>
      <c r="M43" s="40" t="str">
        <f t="shared" si="8"/>
        <v>Altimetrias</v>
      </c>
      <c r="N43" s="40" t="str">
        <f t="shared" si="8"/>
        <v>Terrenos</v>
      </c>
      <c r="O43" s="40" t="str">
        <f t="shared" si="40"/>
        <v>MDT Camada Membrana</v>
      </c>
      <c r="P43" s="40" t="s">
        <v>5106</v>
      </c>
      <c r="Q43" s="56" t="s">
        <v>5300</v>
      </c>
      <c r="R43" s="37" t="s">
        <v>1</v>
      </c>
      <c r="S43" s="38" t="str">
        <f t="shared" si="5"/>
        <v>Topografias</v>
      </c>
      <c r="T43" s="38" t="str">
        <f t="shared" si="6"/>
        <v>Altimetrias</v>
      </c>
      <c r="U43" s="38" t="str">
        <f t="shared" si="7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6" customHeight="1" x14ac:dyDescent="0.25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4"/>
        <v>Topografias</v>
      </c>
      <c r="M44" s="40" t="str">
        <f t="shared" si="8"/>
        <v>Altimetrias</v>
      </c>
      <c r="N44" s="40" t="str">
        <f t="shared" si="8"/>
        <v>Terrenos</v>
      </c>
      <c r="O44" s="40" t="str">
        <f t="shared" si="40"/>
        <v>MDT Camada Isolamento</v>
      </c>
      <c r="P44" s="40" t="s">
        <v>5109</v>
      </c>
      <c r="Q44" s="56" t="s">
        <v>5301</v>
      </c>
      <c r="R44" s="37" t="s">
        <v>1</v>
      </c>
      <c r="S44" s="38" t="str">
        <f t="shared" si="5"/>
        <v>Topografias</v>
      </c>
      <c r="T44" s="38" t="str">
        <f t="shared" si="6"/>
        <v>Altimetrias</v>
      </c>
      <c r="U44" s="38" t="str">
        <f t="shared" si="7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6" customHeight="1" x14ac:dyDescent="0.25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1">_xlfn.CONCAT(SUBSTITUTE(C45,"1.",""))</f>
        <v>Topografias</v>
      </c>
      <c r="M45" s="40" t="str">
        <f t="shared" si="8"/>
        <v>Altimetrias</v>
      </c>
      <c r="N45" s="40" t="str">
        <f t="shared" si="8"/>
        <v>Terrenos</v>
      </c>
      <c r="O45" s="40" t="str">
        <f t="shared" si="40"/>
        <v>MDT Camada Superficial</v>
      </c>
      <c r="P45" s="40" t="s">
        <v>5108</v>
      </c>
      <c r="Q45" s="56" t="s">
        <v>5302</v>
      </c>
      <c r="R45" s="37" t="s">
        <v>1</v>
      </c>
      <c r="S45" s="38" t="str">
        <f t="shared" si="5"/>
        <v>Topografias</v>
      </c>
      <c r="T45" s="38" t="str">
        <f t="shared" si="6"/>
        <v>Altimetrias</v>
      </c>
      <c r="U45" s="38" t="str">
        <f t="shared" si="7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6" customHeight="1" x14ac:dyDescent="0.25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1"/>
        <v>Topografias</v>
      </c>
      <c r="M46" s="40" t="str">
        <f t="shared" si="8"/>
        <v>Altimetrias</v>
      </c>
      <c r="N46" s="40" t="str">
        <f t="shared" si="8"/>
        <v>Curvas de Nível</v>
      </c>
      <c r="O46" s="40" t="str">
        <f t="shared" ref="O46:O49" si="42">_xlfn.CONCAT(SUBSTITUTE(F46,"."," "))</f>
        <v>Curva de Nível 10m</v>
      </c>
      <c r="P46" s="40" t="s">
        <v>5110</v>
      </c>
      <c r="Q46" s="56" t="s">
        <v>5303</v>
      </c>
      <c r="R46" s="37" t="s">
        <v>1</v>
      </c>
      <c r="S46" s="38" t="str">
        <f t="shared" si="5"/>
        <v>Topografias</v>
      </c>
      <c r="T46" s="38" t="str">
        <f t="shared" si="6"/>
        <v>Altimetrias</v>
      </c>
      <c r="U46" s="38" t="str">
        <f t="shared" si="7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6" customHeight="1" x14ac:dyDescent="0.25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1"/>
        <v>Topografias</v>
      </c>
      <c r="M47" s="40" t="str">
        <f t="shared" si="8"/>
        <v>Altimetrias</v>
      </c>
      <c r="N47" s="40" t="str">
        <f t="shared" si="8"/>
        <v>Curvas de Nível</v>
      </c>
      <c r="O47" s="40" t="str">
        <f t="shared" si="42"/>
        <v>Curva de Nível 05m</v>
      </c>
      <c r="P47" s="40" t="s">
        <v>5111</v>
      </c>
      <c r="Q47" s="56" t="s">
        <v>5304</v>
      </c>
      <c r="R47" s="37" t="s">
        <v>1</v>
      </c>
      <c r="S47" s="38" t="str">
        <f t="shared" si="5"/>
        <v>Topografias</v>
      </c>
      <c r="T47" s="38" t="str">
        <f t="shared" si="6"/>
        <v>Altimetrias</v>
      </c>
      <c r="U47" s="38" t="str">
        <f t="shared" si="7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6" customHeight="1" x14ac:dyDescent="0.25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3">_xlfn.CONCAT(SUBSTITUTE(C48,"1.",""))</f>
        <v>Topografias</v>
      </c>
      <c r="M48" s="40" t="str">
        <f t="shared" ref="M48" si="44">_xlfn.CONCAT(SUBSTITUTE(D48,"."," "))</f>
        <v>Altimetrias</v>
      </c>
      <c r="N48" s="40" t="str">
        <f t="shared" ref="N48" si="45">_xlfn.CONCAT(SUBSTITUTE(E48,"."," "))</f>
        <v>Curvas de Nível</v>
      </c>
      <c r="O48" s="40" t="str">
        <f t="shared" ref="O48" si="46">_xlfn.CONCAT(SUBSTITUTE(F48,"."," "))</f>
        <v>Curva de Nível 01m</v>
      </c>
      <c r="P48" s="40" t="s">
        <v>4964</v>
      </c>
      <c r="Q48" s="56" t="s">
        <v>5305</v>
      </c>
      <c r="R48" s="37" t="s">
        <v>1</v>
      </c>
      <c r="S48" s="38" t="str">
        <f t="shared" ref="S48" si="47">SUBSTITUTE(C48, ".", " ")</f>
        <v>Topografias</v>
      </c>
      <c r="T48" s="38" t="str">
        <f t="shared" ref="T48" si="48">SUBSTITUTE(D48, ".", " ")</f>
        <v>Altimetrias</v>
      </c>
      <c r="U48" s="38" t="str">
        <f t="shared" ref="U48" si="49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6" customHeight="1" x14ac:dyDescent="0.25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1"/>
        <v>Topografias</v>
      </c>
      <c r="M49" s="40" t="str">
        <f t="shared" si="8"/>
        <v>Altimetrias</v>
      </c>
      <c r="N49" s="40" t="str">
        <f t="shared" si="8"/>
        <v>Curvas de Nível</v>
      </c>
      <c r="O49" s="40" t="str">
        <f t="shared" si="42"/>
        <v>Curva de Nível Submétrica</v>
      </c>
      <c r="P49" s="40" t="s">
        <v>4965</v>
      </c>
      <c r="Q49" s="56" t="s">
        <v>5306</v>
      </c>
      <c r="R49" s="37" t="s">
        <v>1</v>
      </c>
      <c r="S49" s="38" t="str">
        <f t="shared" si="5"/>
        <v>Topografias</v>
      </c>
      <c r="T49" s="38" t="str">
        <f t="shared" si="6"/>
        <v>Altimetrias</v>
      </c>
      <c r="U49" s="38" t="str">
        <f t="shared" si="7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6" customHeight="1" x14ac:dyDescent="0.25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0">_xlfn.CONCAT(SUBSTITUTE(C50,"1.",""))</f>
        <v>Topografias</v>
      </c>
      <c r="M50" s="40" t="str">
        <f t="shared" ref="M50" si="51">_xlfn.CONCAT(SUBSTITUTE(D50,"."," "))</f>
        <v>Altimetrias</v>
      </c>
      <c r="N50" s="40" t="str">
        <f t="shared" ref="N50" si="52">_xlfn.CONCAT(SUBSTITUTE(E50,"."," "))</f>
        <v>Sondagens</v>
      </c>
      <c r="O50" s="40" t="str">
        <f t="shared" ref="O50" si="53">_xlfn.CONCAT(SUBSTITUTE(F50,"."," "))</f>
        <v>Ponto de Sondagem</v>
      </c>
      <c r="P50" s="40" t="s">
        <v>5112</v>
      </c>
      <c r="Q50" s="56" t="s">
        <v>5307</v>
      </c>
      <c r="R50" s="37" t="s">
        <v>1</v>
      </c>
      <c r="S50" s="38" t="str">
        <f t="shared" ref="S50" si="54">SUBSTITUTE(C50, ".", " ")</f>
        <v>Topografias</v>
      </c>
      <c r="T50" s="38" t="str">
        <f t="shared" ref="T50" si="55">SUBSTITUTE(D50, ".", " ")</f>
        <v>Altimetrias</v>
      </c>
      <c r="U50" s="38" t="str">
        <f t="shared" si="7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6" customHeight="1" x14ac:dyDescent="0.25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4"/>
        <v>Planejamentos</v>
      </c>
      <c r="M51" s="40" t="str">
        <f t="shared" si="8"/>
        <v>Urbanísticos</v>
      </c>
      <c r="N51" s="40" t="str">
        <f t="shared" si="8"/>
        <v>Zonificações</v>
      </c>
      <c r="O51" s="40" t="str">
        <f t="shared" si="8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6" customHeight="1" x14ac:dyDescent="0.25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4"/>
        <v>Planejamentos</v>
      </c>
      <c r="M52" s="40" t="str">
        <f t="shared" si="8"/>
        <v>Urbanísticos</v>
      </c>
      <c r="N52" s="40" t="str">
        <f t="shared" si="8"/>
        <v>Zonificações</v>
      </c>
      <c r="O52" s="40" t="str">
        <f t="shared" si="8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6" customHeight="1" x14ac:dyDescent="0.25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4"/>
        <v>Planejamentos</v>
      </c>
      <c r="M53" s="40" t="str">
        <f t="shared" si="8"/>
        <v>Urbanísticos</v>
      </c>
      <c r="N53" s="40" t="str">
        <f t="shared" si="8"/>
        <v>Zonificações</v>
      </c>
      <c r="O53" s="40" t="str">
        <f t="shared" si="8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6" customHeight="1" x14ac:dyDescent="0.25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4"/>
        <v>Planejamentos</v>
      </c>
      <c r="M54" s="40" t="str">
        <f t="shared" ref="M54:O69" si="56">_xlfn.CONCAT(SUBSTITUTE(D54,"."," "))</f>
        <v>Urbanísticos</v>
      </c>
      <c r="N54" s="40" t="str">
        <f t="shared" si="56"/>
        <v>Zonificações</v>
      </c>
      <c r="O54" s="40" t="str">
        <f t="shared" si="56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6" customHeight="1" x14ac:dyDescent="0.25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4"/>
        <v>Planejamentos</v>
      </c>
      <c r="M55" s="40" t="str">
        <f t="shared" si="56"/>
        <v>Urbanísticos</v>
      </c>
      <c r="N55" s="40" t="str">
        <f t="shared" si="56"/>
        <v>Zonificações</v>
      </c>
      <c r="O55" s="40" t="str">
        <f t="shared" si="56"/>
        <v>Zona</v>
      </c>
      <c r="P55" s="40" t="s">
        <v>5116</v>
      </c>
      <c r="Q55" s="56" t="s">
        <v>708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6" customHeight="1" x14ac:dyDescent="0.25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4"/>
        <v>Planejamentos</v>
      </c>
      <c r="M56" s="40" t="str">
        <f t="shared" si="56"/>
        <v>Urbanísticos</v>
      </c>
      <c r="N56" s="40" t="str">
        <f t="shared" si="56"/>
        <v>Zonificações</v>
      </c>
      <c r="O56" s="40" t="str">
        <f t="shared" si="56"/>
        <v>Bairro</v>
      </c>
      <c r="P56" s="40" t="s">
        <v>710</v>
      </c>
      <c r="Q56" s="56" t="s">
        <v>711</v>
      </c>
      <c r="R56" s="37" t="s">
        <v>1</v>
      </c>
      <c r="S56" s="38" t="str">
        <f t="shared" si="5"/>
        <v>Planejamentos</v>
      </c>
      <c r="T56" s="38" t="str">
        <f t="shared" si="6"/>
        <v>Urbanísticos</v>
      </c>
      <c r="U56" s="38" t="str">
        <f t="shared" si="7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6" customHeight="1" x14ac:dyDescent="0.25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4"/>
        <v>Planejamentos</v>
      </c>
      <c r="M57" s="40" t="str">
        <f t="shared" si="56"/>
        <v>Urbanísticos</v>
      </c>
      <c r="N57" s="40" t="str">
        <f t="shared" si="56"/>
        <v>Zonificações</v>
      </c>
      <c r="O57" s="40" t="str">
        <f t="shared" si="56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5"/>
        <v>Planejamentos</v>
      </c>
      <c r="T57" s="38" t="str">
        <f t="shared" si="6"/>
        <v>Urbanísticos</v>
      </c>
      <c r="U57" s="38" t="str">
        <f t="shared" si="7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6" customHeight="1" x14ac:dyDescent="0.25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4"/>
        <v>Planejamentos</v>
      </c>
      <c r="M58" s="40" t="str">
        <f t="shared" si="56"/>
        <v>Urbanísticos</v>
      </c>
      <c r="N58" s="40" t="str">
        <f t="shared" si="56"/>
        <v>Zonificações</v>
      </c>
      <c r="O58" s="40" t="str">
        <f t="shared" si="56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5"/>
        <v>Planejamentos</v>
      </c>
      <c r="T58" s="38" t="str">
        <f t="shared" si="6"/>
        <v>Urbanísticos</v>
      </c>
      <c r="U58" s="38" t="str">
        <f t="shared" si="7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6" customHeight="1" x14ac:dyDescent="0.25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4"/>
        <v>Planejamentos</v>
      </c>
      <c r="M59" s="40" t="str">
        <f t="shared" si="56"/>
        <v>Urbanísticos</v>
      </c>
      <c r="N59" s="40" t="str">
        <f t="shared" si="56"/>
        <v>Frações</v>
      </c>
      <c r="O59" s="40" t="str">
        <f t="shared" si="56"/>
        <v>Quadra</v>
      </c>
      <c r="P59" s="40" t="s">
        <v>5118</v>
      </c>
      <c r="Q59" s="56" t="s">
        <v>716</v>
      </c>
      <c r="R59" s="37" t="s">
        <v>1</v>
      </c>
      <c r="S59" s="38" t="str">
        <f t="shared" si="5"/>
        <v>Planejamentos</v>
      </c>
      <c r="T59" s="38" t="str">
        <f t="shared" si="6"/>
        <v>Urbanísticos</v>
      </c>
      <c r="U59" s="38" t="str">
        <f t="shared" si="7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6" customHeight="1" x14ac:dyDescent="0.25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4"/>
        <v>Planejamentos</v>
      </c>
      <c r="M60" s="40" t="str">
        <f t="shared" si="56"/>
        <v>Urbanísticos</v>
      </c>
      <c r="N60" s="40" t="str">
        <f t="shared" si="56"/>
        <v>Frações</v>
      </c>
      <c r="O60" s="40" t="str">
        <f t="shared" si="56"/>
        <v>Gleba</v>
      </c>
      <c r="P60" s="40" t="s">
        <v>5119</v>
      </c>
      <c r="Q60" s="40" t="s">
        <v>718</v>
      </c>
      <c r="R60" s="37" t="s">
        <v>1</v>
      </c>
      <c r="S60" s="38" t="str">
        <f t="shared" si="5"/>
        <v>Planejamentos</v>
      </c>
      <c r="T60" s="38" t="str">
        <f t="shared" si="6"/>
        <v>Urbanísticos</v>
      </c>
      <c r="U60" s="38" t="str">
        <f t="shared" si="7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6" customHeight="1" x14ac:dyDescent="0.25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4"/>
        <v>Planejamentos</v>
      </c>
      <c r="M61" s="40" t="str">
        <f t="shared" si="56"/>
        <v>Urbanísticos</v>
      </c>
      <c r="N61" s="40" t="str">
        <f t="shared" si="56"/>
        <v>Frações</v>
      </c>
      <c r="O61" s="40" t="str">
        <f t="shared" si="56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5"/>
        <v>Planejamentos</v>
      </c>
      <c r="T61" s="38" t="str">
        <f t="shared" si="6"/>
        <v>Urbanísticos</v>
      </c>
      <c r="U61" s="38" t="str">
        <f t="shared" si="7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6" customHeight="1" x14ac:dyDescent="0.25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4"/>
        <v>Planejamentos</v>
      </c>
      <c r="M62" s="40" t="str">
        <f t="shared" si="56"/>
        <v>Urbanísticos</v>
      </c>
      <c r="N62" s="40" t="str">
        <f t="shared" si="56"/>
        <v>Frações</v>
      </c>
      <c r="O62" s="40" t="str">
        <f t="shared" si="56"/>
        <v>Parcela</v>
      </c>
      <c r="P62" s="40" t="s">
        <v>5120</v>
      </c>
      <c r="Q62" s="56" t="s">
        <v>722</v>
      </c>
      <c r="R62" s="37" t="s">
        <v>1</v>
      </c>
      <c r="S62" s="38" t="str">
        <f t="shared" si="5"/>
        <v>Planejamentos</v>
      </c>
      <c r="T62" s="38" t="str">
        <f t="shared" si="6"/>
        <v>Urbanísticos</v>
      </c>
      <c r="U62" s="38" t="str">
        <f t="shared" si="7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6" customHeight="1" x14ac:dyDescent="0.25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4"/>
        <v>Planejamentos</v>
      </c>
      <c r="M63" s="40" t="str">
        <f t="shared" si="56"/>
        <v>Urbanísticos</v>
      </c>
      <c r="N63" s="40" t="str">
        <f t="shared" si="56"/>
        <v>Frações</v>
      </c>
      <c r="O63" s="40" t="str">
        <f t="shared" si="56"/>
        <v>Lote</v>
      </c>
      <c r="P63" s="40" t="s">
        <v>5121</v>
      </c>
      <c r="Q63" s="56" t="s">
        <v>724</v>
      </c>
      <c r="R63" s="37" t="s">
        <v>1</v>
      </c>
      <c r="S63" s="38" t="str">
        <f t="shared" si="5"/>
        <v>Planejamentos</v>
      </c>
      <c r="T63" s="38" t="str">
        <f t="shared" si="6"/>
        <v>Urbanísticos</v>
      </c>
      <c r="U63" s="38" t="str">
        <f t="shared" si="7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6" customHeight="1" x14ac:dyDescent="0.25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4"/>
        <v>Ocupações</v>
      </c>
      <c r="M64" s="40" t="str">
        <f t="shared" si="56"/>
        <v>Prediais</v>
      </c>
      <c r="N64" s="40" t="str">
        <f t="shared" si="56"/>
        <v>Construídas</v>
      </c>
      <c r="O64" s="40" t="str">
        <f t="shared" si="56"/>
        <v>Prédio</v>
      </c>
      <c r="P64" s="40" t="s">
        <v>5123</v>
      </c>
      <c r="Q64" s="56" t="s">
        <v>5308</v>
      </c>
      <c r="R64" s="37" t="s">
        <v>1</v>
      </c>
      <c r="S64" s="38" t="str">
        <f t="shared" si="5"/>
        <v>Ocupações</v>
      </c>
      <c r="T64" s="38" t="str">
        <f t="shared" si="6"/>
        <v>Prediais</v>
      </c>
      <c r="U64" s="38" t="str">
        <f t="shared" si="7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6" customHeight="1" x14ac:dyDescent="0.25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4"/>
        <v>Ocupações</v>
      </c>
      <c r="M65" s="40" t="str">
        <f t="shared" si="56"/>
        <v>Prediais</v>
      </c>
      <c r="N65" s="40" t="str">
        <f t="shared" si="56"/>
        <v>Construídas</v>
      </c>
      <c r="O65" s="40" t="str">
        <f t="shared" si="56"/>
        <v>Bloco</v>
      </c>
      <c r="P65" s="40" t="s">
        <v>5122</v>
      </c>
      <c r="Q65" s="56" t="s">
        <v>726</v>
      </c>
      <c r="R65" s="37" t="s">
        <v>1</v>
      </c>
      <c r="S65" s="38" t="str">
        <f t="shared" si="5"/>
        <v>Ocupações</v>
      </c>
      <c r="T65" s="38" t="str">
        <f t="shared" si="6"/>
        <v>Prediais</v>
      </c>
      <c r="U65" s="38" t="str">
        <f t="shared" si="7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6" customHeight="1" x14ac:dyDescent="0.25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4"/>
        <v>Ocupações</v>
      </c>
      <c r="M66" s="40" t="str">
        <f t="shared" si="56"/>
        <v>Prediais</v>
      </c>
      <c r="N66" s="40" t="str">
        <f t="shared" si="56"/>
        <v>Construídas</v>
      </c>
      <c r="O66" s="40" t="str">
        <f t="shared" si="56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5"/>
        <v>Ocupações</v>
      </c>
      <c r="T66" s="38" t="str">
        <f t="shared" si="6"/>
        <v>Prediais</v>
      </c>
      <c r="U66" s="38" t="str">
        <f t="shared" si="7"/>
        <v>Construídas</v>
      </c>
      <c r="V66" s="37" t="str">
        <f t="shared" ref="V66:V131" si="57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6" customHeight="1" x14ac:dyDescent="0.25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4"/>
        <v>Ocupações</v>
      </c>
      <c r="M67" s="40" t="str">
        <f t="shared" si="56"/>
        <v>Prediais</v>
      </c>
      <c r="N67" s="40" t="str">
        <f t="shared" si="56"/>
        <v>Construídas</v>
      </c>
      <c r="O67" s="40" t="str">
        <f t="shared" si="56"/>
        <v>Casa</v>
      </c>
      <c r="P67" s="40" t="s">
        <v>5128</v>
      </c>
      <c r="Q67" s="56" t="s">
        <v>729</v>
      </c>
      <c r="R67" s="37" t="s">
        <v>1</v>
      </c>
      <c r="S67" s="38" t="str">
        <f t="shared" si="5"/>
        <v>Ocupações</v>
      </c>
      <c r="T67" s="38" t="str">
        <f t="shared" si="6"/>
        <v>Prediais</v>
      </c>
      <c r="U67" s="38" t="str">
        <f t="shared" si="7"/>
        <v>Construídas</v>
      </c>
      <c r="V67" s="37" t="str">
        <f t="shared" si="57"/>
        <v>Ocupações</v>
      </c>
      <c r="W67" s="20" t="str">
        <f t="shared" ref="W67:W132" si="58">CONCATENATE("K.",LEFT(C67,3),".",A67)</f>
        <v>K.Ocu.67</v>
      </c>
      <c r="X67" s="38" t="s">
        <v>668</v>
      </c>
      <c r="Y67" s="38" t="s">
        <v>669</v>
      </c>
    </row>
    <row r="68" spans="1:25" ht="6.6" customHeight="1" x14ac:dyDescent="0.25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4"/>
        <v>Ocupações</v>
      </c>
      <c r="M68" s="40" t="str">
        <f t="shared" si="56"/>
        <v>Prediais</v>
      </c>
      <c r="N68" s="40" t="str">
        <f t="shared" si="56"/>
        <v>Construídas</v>
      </c>
      <c r="O68" s="40" t="str">
        <f t="shared" si="56"/>
        <v>HIS</v>
      </c>
      <c r="P68" s="40" t="s">
        <v>5126</v>
      </c>
      <c r="Q68" s="40" t="s">
        <v>731</v>
      </c>
      <c r="R68" s="37" t="s">
        <v>1</v>
      </c>
      <c r="S68" s="38" t="str">
        <f t="shared" si="5"/>
        <v>Ocupações</v>
      </c>
      <c r="T68" s="38" t="str">
        <f t="shared" si="6"/>
        <v>Prediais</v>
      </c>
      <c r="U68" s="38" t="str">
        <f t="shared" si="7"/>
        <v>Construídas</v>
      </c>
      <c r="V68" s="37" t="str">
        <f t="shared" si="57"/>
        <v>Ocupações</v>
      </c>
      <c r="W68" s="20" t="str">
        <f t="shared" si="58"/>
        <v>K.Ocu.68</v>
      </c>
      <c r="X68" s="38" t="s">
        <v>668</v>
      </c>
      <c r="Y68" s="38" t="s">
        <v>669</v>
      </c>
    </row>
    <row r="69" spans="1:25" ht="6.6" customHeight="1" x14ac:dyDescent="0.25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4"/>
        <v>Ocupações</v>
      </c>
      <c r="M69" s="40" t="str">
        <f t="shared" si="56"/>
        <v>Prediais</v>
      </c>
      <c r="N69" s="40" t="str">
        <f t="shared" si="56"/>
        <v>Construídas</v>
      </c>
      <c r="O69" s="40" t="str">
        <f t="shared" si="56"/>
        <v>Galpão</v>
      </c>
      <c r="P69" s="40" t="s">
        <v>5129</v>
      </c>
      <c r="Q69" s="56" t="s">
        <v>734</v>
      </c>
      <c r="R69" s="37" t="s">
        <v>1</v>
      </c>
      <c r="S69" s="38" t="str">
        <f t="shared" si="5"/>
        <v>Ocupações</v>
      </c>
      <c r="T69" s="38" t="str">
        <f t="shared" si="6"/>
        <v>Prediais</v>
      </c>
      <c r="U69" s="38" t="str">
        <f t="shared" si="7"/>
        <v>Construídas</v>
      </c>
      <c r="V69" s="37" t="str">
        <f t="shared" si="57"/>
        <v>Ocupações</v>
      </c>
      <c r="W69" s="20" t="str">
        <f t="shared" si="58"/>
        <v>K.Ocu.69</v>
      </c>
      <c r="X69" s="38" t="s">
        <v>668</v>
      </c>
      <c r="Y69" s="38" t="s">
        <v>669</v>
      </c>
    </row>
    <row r="70" spans="1:25" ht="6.6" customHeight="1" x14ac:dyDescent="0.25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4"/>
        <v>Ocupações</v>
      </c>
      <c r="M70" s="40" t="str">
        <f t="shared" ref="M70:O85" si="59">_xlfn.CONCAT(SUBSTITUTE(D70,"."," "))</f>
        <v>Prediais</v>
      </c>
      <c r="N70" s="40" t="str">
        <f t="shared" si="59"/>
        <v>Construídas</v>
      </c>
      <c r="O70" s="40" t="str">
        <f t="shared" si="59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5"/>
        <v>Ocupações</v>
      </c>
      <c r="T70" s="38" t="str">
        <f t="shared" si="6"/>
        <v>Prediais</v>
      </c>
      <c r="U70" s="38" t="str">
        <f t="shared" si="7"/>
        <v>Construídas</v>
      </c>
      <c r="V70" s="37" t="str">
        <f t="shared" si="57"/>
        <v>Ocupações</v>
      </c>
      <c r="W70" s="20" t="str">
        <f t="shared" si="58"/>
        <v>K.Ocu.70</v>
      </c>
      <c r="X70" s="38" t="s">
        <v>668</v>
      </c>
      <c r="Y70" s="38" t="s">
        <v>669</v>
      </c>
    </row>
    <row r="71" spans="1:25" ht="6.6" customHeight="1" x14ac:dyDescent="0.25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4"/>
        <v>Ocupações</v>
      </c>
      <c r="M71" s="40" t="str">
        <f t="shared" si="59"/>
        <v>Funcionais</v>
      </c>
      <c r="N71" s="40" t="str">
        <f t="shared" si="59"/>
        <v>Organizativas</v>
      </c>
      <c r="O71" s="40" t="str">
        <f t="shared" si="59"/>
        <v>Unidade</v>
      </c>
      <c r="P71" s="40" t="s">
        <v>5130</v>
      </c>
      <c r="Q71" s="56" t="s">
        <v>738</v>
      </c>
      <c r="R71" s="37" t="s">
        <v>1</v>
      </c>
      <c r="S71" s="38" t="str">
        <f t="shared" si="5"/>
        <v>Ocupações</v>
      </c>
      <c r="T71" s="38" t="str">
        <f t="shared" si="6"/>
        <v>Funcionais</v>
      </c>
      <c r="U71" s="38" t="str">
        <f t="shared" si="7"/>
        <v>Organizativas</v>
      </c>
      <c r="V71" s="37" t="str">
        <f t="shared" si="57"/>
        <v>Ocupações</v>
      </c>
      <c r="W71" s="20" t="str">
        <f t="shared" si="58"/>
        <v>K.Ocu.71</v>
      </c>
      <c r="X71" s="38" t="s">
        <v>668</v>
      </c>
      <c r="Y71" s="36" t="s">
        <v>787</v>
      </c>
    </row>
    <row r="72" spans="1:25" ht="6.6" customHeight="1" x14ac:dyDescent="0.25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4"/>
        <v>Ocupações</v>
      </c>
      <c r="M72" s="40" t="str">
        <f t="shared" si="59"/>
        <v>Funcionais</v>
      </c>
      <c r="N72" s="40" t="str">
        <f t="shared" si="59"/>
        <v>Organizativas</v>
      </c>
      <c r="O72" s="40" t="str">
        <f t="shared" si="59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5"/>
        <v>Ocupações</v>
      </c>
      <c r="T72" s="38" t="str">
        <f t="shared" si="6"/>
        <v>Funcionais</v>
      </c>
      <c r="U72" s="38" t="str">
        <f t="shared" si="7"/>
        <v>Organizativas</v>
      </c>
      <c r="V72" s="37" t="str">
        <f t="shared" si="57"/>
        <v>Ocupações</v>
      </c>
      <c r="W72" s="20" t="str">
        <f t="shared" si="58"/>
        <v>K.Ocu.72</v>
      </c>
      <c r="X72" s="36" t="s">
        <v>4896</v>
      </c>
      <c r="Y72" s="36" t="s">
        <v>787</v>
      </c>
    </row>
    <row r="73" spans="1:25" ht="6.6" customHeight="1" x14ac:dyDescent="0.25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4"/>
        <v>Ocupações</v>
      </c>
      <c r="M73" s="40" t="str">
        <f t="shared" si="59"/>
        <v>Funcionais</v>
      </c>
      <c r="N73" s="40" t="str">
        <f t="shared" si="59"/>
        <v>Organizativas</v>
      </c>
      <c r="O73" s="40" t="str">
        <f t="shared" si="59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5"/>
        <v>Ocupações</v>
      </c>
      <c r="T73" s="38" t="str">
        <f t="shared" si="6"/>
        <v>Funcionais</v>
      </c>
      <c r="U73" s="38" t="str">
        <f t="shared" si="7"/>
        <v>Organizativas</v>
      </c>
      <c r="V73" s="37" t="str">
        <f t="shared" si="57"/>
        <v>Ocupações</v>
      </c>
      <c r="W73" s="20" t="str">
        <f t="shared" si="58"/>
        <v>K.Ocu.73</v>
      </c>
      <c r="X73" s="36" t="s">
        <v>4896</v>
      </c>
      <c r="Y73" s="36" t="s">
        <v>787</v>
      </c>
    </row>
    <row r="74" spans="1:25" ht="6.6" customHeight="1" x14ac:dyDescent="0.25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4"/>
        <v>Ocupações</v>
      </c>
      <c r="M74" s="40" t="str">
        <f t="shared" si="59"/>
        <v>Funcionais</v>
      </c>
      <c r="N74" s="40" t="str">
        <f t="shared" si="59"/>
        <v>Organizativas</v>
      </c>
      <c r="O74" s="40" t="str">
        <f t="shared" si="59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5"/>
        <v>Ocupações</v>
      </c>
      <c r="T74" s="38" t="str">
        <f t="shared" si="6"/>
        <v>Funcionais</v>
      </c>
      <c r="U74" s="38" t="str">
        <f t="shared" si="7"/>
        <v>Organizativas</v>
      </c>
      <c r="V74" s="37" t="str">
        <f t="shared" si="57"/>
        <v>Ocupações</v>
      </c>
      <c r="W74" s="20" t="str">
        <f t="shared" si="58"/>
        <v>K.Ocu.74</v>
      </c>
      <c r="X74" s="36" t="s">
        <v>4896</v>
      </c>
      <c r="Y74" s="36" t="s">
        <v>787</v>
      </c>
    </row>
    <row r="75" spans="1:25" ht="6.6" customHeight="1" x14ac:dyDescent="0.25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4"/>
        <v>Ocupações</v>
      </c>
      <c r="M75" s="40" t="str">
        <f t="shared" si="59"/>
        <v>Funcionais</v>
      </c>
      <c r="N75" s="40" t="str">
        <f t="shared" si="59"/>
        <v>Distribuição</v>
      </c>
      <c r="O75" s="40" t="str">
        <f t="shared" si="59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5"/>
        <v>Ocupações</v>
      </c>
      <c r="T75" s="38" t="str">
        <f t="shared" si="6"/>
        <v>Funcionais</v>
      </c>
      <c r="U75" s="38" t="str">
        <f t="shared" si="7"/>
        <v>Distribuição</v>
      </c>
      <c r="V75" s="37" t="str">
        <f t="shared" si="57"/>
        <v>Ocupações</v>
      </c>
      <c r="W75" s="20" t="str">
        <f t="shared" si="58"/>
        <v>K.Ocu.75</v>
      </c>
      <c r="X75" s="36" t="s">
        <v>4895</v>
      </c>
      <c r="Y75" s="36" t="s">
        <v>4894</v>
      </c>
    </row>
    <row r="76" spans="1:25" ht="6.6" customHeight="1" x14ac:dyDescent="0.25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4"/>
        <v>Ocupações</v>
      </c>
      <c r="M76" s="40" t="str">
        <f t="shared" si="59"/>
        <v>Funcionais</v>
      </c>
      <c r="N76" s="40" t="str">
        <f t="shared" si="59"/>
        <v>Distribuição</v>
      </c>
      <c r="O76" s="40" t="str">
        <f t="shared" si="59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5"/>
        <v>Ocupações</v>
      </c>
      <c r="T76" s="38" t="str">
        <f t="shared" si="6"/>
        <v>Funcionais</v>
      </c>
      <c r="U76" s="38" t="str">
        <f t="shared" si="7"/>
        <v>Distribuição</v>
      </c>
      <c r="V76" s="37" t="str">
        <f t="shared" si="57"/>
        <v>Ocupações</v>
      </c>
      <c r="W76" s="20" t="str">
        <f t="shared" si="58"/>
        <v>K.Ocu.76</v>
      </c>
      <c r="X76" s="36" t="s">
        <v>4896</v>
      </c>
      <c r="Y76" s="36" t="s">
        <v>787</v>
      </c>
    </row>
    <row r="77" spans="1:25" ht="6.6" customHeight="1" x14ac:dyDescent="0.25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4"/>
        <v>Ocupações</v>
      </c>
      <c r="M77" s="40" t="str">
        <f t="shared" si="59"/>
        <v>Funcionais</v>
      </c>
      <c r="N77" s="40" t="str">
        <f t="shared" si="59"/>
        <v>Distribuição</v>
      </c>
      <c r="O77" s="40" t="str">
        <f t="shared" si="59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5"/>
        <v>Ocupações</v>
      </c>
      <c r="T77" s="38" t="str">
        <f t="shared" si="6"/>
        <v>Funcionais</v>
      </c>
      <c r="U77" s="38" t="str">
        <f t="shared" si="7"/>
        <v>Distribuição</v>
      </c>
      <c r="V77" s="37" t="str">
        <f t="shared" si="57"/>
        <v>Ocupações</v>
      </c>
      <c r="W77" s="20" t="str">
        <f t="shared" si="58"/>
        <v>K.Ocu.77</v>
      </c>
      <c r="X77" s="36" t="s">
        <v>4896</v>
      </c>
      <c r="Y77" s="36" t="s">
        <v>787</v>
      </c>
    </row>
    <row r="78" spans="1:25" ht="6.6" customHeight="1" x14ac:dyDescent="0.25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4"/>
        <v>Instituições.Públicas</v>
      </c>
      <c r="M78" s="40" t="str">
        <f t="shared" si="59"/>
        <v>Serviços</v>
      </c>
      <c r="N78" s="40" t="str">
        <f t="shared" si="59"/>
        <v>Saúde</v>
      </c>
      <c r="O78" s="40" t="str">
        <f t="shared" si="59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Saúde</v>
      </c>
      <c r="V78" s="37" t="str">
        <f t="shared" si="57"/>
        <v>Instituições Públicas</v>
      </c>
      <c r="W78" s="20" t="str">
        <f t="shared" si="58"/>
        <v>K.Ins.78</v>
      </c>
      <c r="X78" s="36" t="s">
        <v>4828</v>
      </c>
      <c r="Y78" s="38" t="s">
        <v>167</v>
      </c>
    </row>
    <row r="79" spans="1:25" ht="6.6" customHeight="1" x14ac:dyDescent="0.25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4"/>
        <v>Instituições.Públicas</v>
      </c>
      <c r="M79" s="40" t="str">
        <f t="shared" si="59"/>
        <v>Serviços</v>
      </c>
      <c r="N79" s="40" t="str">
        <f t="shared" si="59"/>
        <v>Saúde</v>
      </c>
      <c r="O79" s="40" t="str">
        <f t="shared" si="59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Saúde</v>
      </c>
      <c r="V79" s="37" t="str">
        <f t="shared" si="57"/>
        <v>Instituições Públicas</v>
      </c>
      <c r="W79" s="20" t="str">
        <f t="shared" si="58"/>
        <v>K.Ins.79</v>
      </c>
      <c r="X79" s="36" t="s">
        <v>4828</v>
      </c>
      <c r="Y79" s="38" t="s">
        <v>167</v>
      </c>
    </row>
    <row r="80" spans="1:25" ht="6.6" customHeight="1" x14ac:dyDescent="0.25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4"/>
        <v>Instituições.Públicas</v>
      </c>
      <c r="M80" s="40" t="str">
        <f t="shared" si="59"/>
        <v>Serviços</v>
      </c>
      <c r="N80" s="40" t="str">
        <f t="shared" si="59"/>
        <v>Saúde</v>
      </c>
      <c r="O80" s="40" t="str">
        <f t="shared" si="59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Saúde</v>
      </c>
      <c r="V80" s="37" t="str">
        <f t="shared" si="57"/>
        <v>Instituições Públicas</v>
      </c>
      <c r="W80" s="20" t="str">
        <f t="shared" si="58"/>
        <v>K.Ins.80</v>
      </c>
      <c r="X80" s="36" t="s">
        <v>4828</v>
      </c>
      <c r="Y80" s="38" t="s">
        <v>167</v>
      </c>
    </row>
    <row r="81" spans="1:25" ht="6.6" customHeight="1" x14ac:dyDescent="0.25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4"/>
        <v>Instituições.Públicas</v>
      </c>
      <c r="M81" s="40" t="str">
        <f t="shared" si="59"/>
        <v>Serviços</v>
      </c>
      <c r="N81" s="40" t="str">
        <f t="shared" si="59"/>
        <v>Saúde</v>
      </c>
      <c r="O81" s="40" t="str">
        <f t="shared" si="59"/>
        <v>UBS</v>
      </c>
      <c r="P81" s="40" t="s">
        <v>755</v>
      </c>
      <c r="Q81" s="40" t="s">
        <v>756</v>
      </c>
      <c r="R81" s="37" t="s">
        <v>1</v>
      </c>
      <c r="S81" s="38" t="str">
        <f t="shared" si="5"/>
        <v>Instituições Públicas</v>
      </c>
      <c r="T81" s="38" t="str">
        <f t="shared" si="6"/>
        <v>Serviços</v>
      </c>
      <c r="U81" s="38" t="str">
        <f t="shared" si="7"/>
        <v>Saúde</v>
      </c>
      <c r="V81" s="37" t="str">
        <f t="shared" si="57"/>
        <v>Instituições Públicas</v>
      </c>
      <c r="W81" s="20" t="str">
        <f t="shared" si="58"/>
        <v>K.Ins.81</v>
      </c>
      <c r="X81" s="36" t="s">
        <v>4828</v>
      </c>
      <c r="Y81" s="38" t="s">
        <v>167</v>
      </c>
    </row>
    <row r="82" spans="1:25" ht="6.6" customHeight="1" x14ac:dyDescent="0.25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4"/>
        <v>Instituições.Públicas</v>
      </c>
      <c r="M82" s="40" t="str">
        <f t="shared" si="59"/>
        <v>Serviços</v>
      </c>
      <c r="N82" s="40" t="str">
        <f t="shared" si="59"/>
        <v>Saúde</v>
      </c>
      <c r="O82" s="40" t="str">
        <f t="shared" si="59"/>
        <v>UPA</v>
      </c>
      <c r="P82" s="40" t="s">
        <v>758</v>
      </c>
      <c r="Q82" s="40" t="s">
        <v>759</v>
      </c>
      <c r="R82" s="37" t="s">
        <v>1</v>
      </c>
      <c r="S82" s="38" t="str">
        <f t="shared" si="5"/>
        <v>Instituições Públicas</v>
      </c>
      <c r="T82" s="38" t="str">
        <f t="shared" si="6"/>
        <v>Serviços</v>
      </c>
      <c r="U82" s="38" t="str">
        <f t="shared" si="7"/>
        <v>Saúde</v>
      </c>
      <c r="V82" s="37" t="str">
        <f t="shared" si="57"/>
        <v>Instituições Públicas</v>
      </c>
      <c r="W82" s="20" t="str">
        <f t="shared" si="58"/>
        <v>K.Ins.82</v>
      </c>
      <c r="X82" s="36" t="s">
        <v>4828</v>
      </c>
      <c r="Y82" s="38" t="s">
        <v>167</v>
      </c>
    </row>
    <row r="83" spans="1:25" ht="6.6" customHeight="1" x14ac:dyDescent="0.25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4"/>
        <v>Instituições.Públicas</v>
      </c>
      <c r="M83" s="40" t="str">
        <f t="shared" si="59"/>
        <v>Serviços</v>
      </c>
      <c r="N83" s="40" t="str">
        <f t="shared" si="59"/>
        <v>Educacionais</v>
      </c>
      <c r="O83" s="40" t="str">
        <f t="shared" si="59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5"/>
        <v>Instituições Públicas</v>
      </c>
      <c r="T83" s="38" t="str">
        <f t="shared" si="6"/>
        <v>Serviços</v>
      </c>
      <c r="U83" s="38" t="str">
        <f t="shared" si="7"/>
        <v>Educacionais</v>
      </c>
      <c r="V83" s="37" t="str">
        <f t="shared" si="57"/>
        <v>Instituições Públicas</v>
      </c>
      <c r="W83" s="20" t="str">
        <f t="shared" si="58"/>
        <v>K.Ins.83</v>
      </c>
      <c r="X83" s="36" t="s">
        <v>4828</v>
      </c>
      <c r="Y83" s="38" t="s">
        <v>167</v>
      </c>
    </row>
    <row r="84" spans="1:25" ht="6.6" customHeight="1" x14ac:dyDescent="0.25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4"/>
        <v>Instituições.Públicas</v>
      </c>
      <c r="M84" s="40" t="str">
        <f t="shared" si="59"/>
        <v>Serviços</v>
      </c>
      <c r="N84" s="40" t="str">
        <f t="shared" si="59"/>
        <v>Educacionais</v>
      </c>
      <c r="O84" s="40" t="str">
        <f t="shared" si="59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5"/>
        <v>Instituições Públicas</v>
      </c>
      <c r="T84" s="38" t="str">
        <f t="shared" si="6"/>
        <v>Serviços</v>
      </c>
      <c r="U84" s="38" t="str">
        <f t="shared" si="7"/>
        <v>Educacionais</v>
      </c>
      <c r="V84" s="37" t="str">
        <f t="shared" si="57"/>
        <v>Instituições Públicas</v>
      </c>
      <c r="W84" s="20" t="str">
        <f t="shared" si="58"/>
        <v>K.Ins.84</v>
      </c>
      <c r="X84" s="36" t="s">
        <v>4828</v>
      </c>
      <c r="Y84" s="38" t="s">
        <v>167</v>
      </c>
    </row>
    <row r="85" spans="1:25" ht="6.6" customHeight="1" x14ac:dyDescent="0.25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4"/>
        <v>Instituições.Públicas</v>
      </c>
      <c r="M85" s="40" t="str">
        <f t="shared" si="59"/>
        <v>Serviços</v>
      </c>
      <c r="N85" s="40" t="str">
        <f t="shared" si="59"/>
        <v>Educacionais</v>
      </c>
      <c r="O85" s="40" t="str">
        <f t="shared" si="59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5"/>
        <v>Instituições Públicas</v>
      </c>
      <c r="T85" s="38" t="str">
        <f t="shared" si="6"/>
        <v>Serviços</v>
      </c>
      <c r="U85" s="38" t="str">
        <f t="shared" si="7"/>
        <v>Educacionais</v>
      </c>
      <c r="V85" s="37" t="str">
        <f t="shared" si="57"/>
        <v>Instituições Públicas</v>
      </c>
      <c r="W85" s="20" t="str">
        <f t="shared" si="58"/>
        <v>K.Ins.85</v>
      </c>
      <c r="X85" s="36" t="s">
        <v>4828</v>
      </c>
      <c r="Y85" s="38" t="s">
        <v>167</v>
      </c>
    </row>
    <row r="86" spans="1:25" ht="6.6" customHeight="1" x14ac:dyDescent="0.25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ref="L86:L87" si="60">_xlfn.CONCAT(SUBSTITUTE(C86,"1.",""))</f>
        <v>Instituições.Públicas</v>
      </c>
      <c r="M86" s="40" t="str">
        <f t="shared" ref="M86:M87" si="61">_xlfn.CONCAT(SUBSTITUTE(D86,"."," "))</f>
        <v>Serviços</v>
      </c>
      <c r="N86" s="40" t="str">
        <f t="shared" ref="N86:N87" si="62">_xlfn.CONCAT(SUBSTITUTE(E86,"."," "))</f>
        <v>Educacionais</v>
      </c>
      <c r="O86" s="40" t="str">
        <f t="shared" ref="O86:O87" si="63">_xlfn.CONCAT(SUBSTITUTE(F86,"."," "))</f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ref="S86:S87" si="64">SUBSTITUTE(C86, ".", " ")</f>
        <v>Instituições Públicas</v>
      </c>
      <c r="T86" s="38" t="str">
        <f t="shared" ref="T86:T87" si="65">SUBSTITUTE(D86, ".", " ")</f>
        <v>Serviços</v>
      </c>
      <c r="U86" s="38" t="str">
        <f t="shared" ref="U86:U87" si="66">SUBSTITUTE(E86, ".", " ")</f>
        <v>Educacionais</v>
      </c>
      <c r="V86" s="37" t="str">
        <f t="shared" ref="V86:V87" si="67">SUBSTITUTE(C86, ".", " ")</f>
        <v>Instituições Públicas</v>
      </c>
      <c r="W86" s="20" t="str">
        <f t="shared" ref="W86:W87" si="68">CONCATENATE("K.",LEFT(C86,3),".",A86)</f>
        <v>K.Ins.86</v>
      </c>
      <c r="X86" s="36" t="s">
        <v>4828</v>
      </c>
      <c r="Y86" s="38" t="s">
        <v>167</v>
      </c>
    </row>
    <row r="87" spans="1:25" ht="6.6" customHeight="1" x14ac:dyDescent="0.25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4924</v>
      </c>
      <c r="F87" s="47" t="s">
        <v>5344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60"/>
        <v>Instituições.Públicas</v>
      </c>
      <c r="M87" s="40" t="str">
        <f t="shared" si="61"/>
        <v>Serviços</v>
      </c>
      <c r="N87" s="40" t="str">
        <f t="shared" si="62"/>
        <v>Educacionais</v>
      </c>
      <c r="O87" s="40" t="str">
        <f t="shared" si="63"/>
        <v>Colégio de Aplicação</v>
      </c>
      <c r="P87" s="40" t="s">
        <v>5343</v>
      </c>
      <c r="Q87" s="40" t="s">
        <v>5345</v>
      </c>
      <c r="R87" s="37" t="s">
        <v>1</v>
      </c>
      <c r="S87" s="38" t="str">
        <f t="shared" si="64"/>
        <v>Instituições Públicas</v>
      </c>
      <c r="T87" s="38" t="str">
        <f t="shared" si="65"/>
        <v>Serviços</v>
      </c>
      <c r="U87" s="38" t="str">
        <f t="shared" si="66"/>
        <v>Educacionais</v>
      </c>
      <c r="V87" s="37" t="str">
        <f t="shared" si="67"/>
        <v>Instituições Públicas</v>
      </c>
      <c r="W87" s="20" t="str">
        <f t="shared" si="68"/>
        <v>K.Ins.87</v>
      </c>
      <c r="X87" s="36" t="s">
        <v>4828</v>
      </c>
      <c r="Y87" s="38" t="s">
        <v>167</v>
      </c>
    </row>
    <row r="88" spans="1:25" ht="6.6" customHeight="1" x14ac:dyDescent="0.25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4924</v>
      </c>
      <c r="F88" s="47" t="s">
        <v>5346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4"/>
        <v>Instituições.Públicas</v>
      </c>
      <c r="M88" s="40" t="str">
        <f t="shared" ref="M88:O94" si="69">_xlfn.CONCAT(SUBSTITUTE(D88,"."," "))</f>
        <v>Serviços</v>
      </c>
      <c r="N88" s="40" t="str">
        <f t="shared" si="69"/>
        <v>Educacionais</v>
      </c>
      <c r="O88" s="40" t="str">
        <f t="shared" si="69"/>
        <v>Instituiçao de Ensino Militar</v>
      </c>
      <c r="P88" s="40" t="s">
        <v>5347</v>
      </c>
      <c r="Q88" s="40" t="s">
        <v>5348</v>
      </c>
      <c r="R88" s="37" t="s">
        <v>1</v>
      </c>
      <c r="S88" s="38" t="str">
        <f t="shared" si="5"/>
        <v>Instituições Públicas</v>
      </c>
      <c r="T88" s="38" t="str">
        <f t="shared" si="6"/>
        <v>Serviços</v>
      </c>
      <c r="U88" s="38" t="str">
        <f t="shared" si="7"/>
        <v>Educacionais</v>
      </c>
      <c r="V88" s="37" t="str">
        <f t="shared" si="57"/>
        <v>Instituições Públicas</v>
      </c>
      <c r="W88" s="20" t="str">
        <f t="shared" si="58"/>
        <v>K.Ins.88</v>
      </c>
      <c r="X88" s="36" t="s">
        <v>4828</v>
      </c>
      <c r="Y88" s="38" t="s">
        <v>167</v>
      </c>
    </row>
    <row r="89" spans="1:25" ht="6.6" customHeight="1" x14ac:dyDescent="0.25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768</v>
      </c>
      <c r="F89" s="47" t="s">
        <v>769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4"/>
        <v>Instituições.Públicas</v>
      </c>
      <c r="M89" s="40" t="str">
        <f t="shared" si="69"/>
        <v>Serviços</v>
      </c>
      <c r="N89" s="40" t="str">
        <f t="shared" si="69"/>
        <v>INMET</v>
      </c>
      <c r="O89" s="40" t="str">
        <f t="shared" si="69"/>
        <v>Estação Meteorológica</v>
      </c>
      <c r="P89" s="40" t="s">
        <v>770</v>
      </c>
      <c r="Q89" s="40" t="s">
        <v>771</v>
      </c>
      <c r="R89" s="37" t="s">
        <v>1</v>
      </c>
      <c r="S89" s="38" t="str">
        <f t="shared" si="5"/>
        <v>Instituições Públicas</v>
      </c>
      <c r="T89" s="38" t="str">
        <f t="shared" si="6"/>
        <v>Serviços</v>
      </c>
      <c r="U89" s="38" t="str">
        <f t="shared" si="7"/>
        <v>INMET</v>
      </c>
      <c r="V89" s="37" t="str">
        <f t="shared" si="57"/>
        <v>Instituições Públicas</v>
      </c>
      <c r="W89" s="20" t="str">
        <f t="shared" si="58"/>
        <v>K.Ins.89</v>
      </c>
      <c r="X89" s="38" t="s">
        <v>4785</v>
      </c>
      <c r="Y89" s="36" t="s">
        <v>4777</v>
      </c>
    </row>
    <row r="90" spans="1:25" ht="6.6" customHeight="1" x14ac:dyDescent="0.25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773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4"/>
        <v>Instituições.Públicas</v>
      </c>
      <c r="M90" s="40" t="str">
        <f t="shared" si="69"/>
        <v>Serviços</v>
      </c>
      <c r="N90" s="40" t="str">
        <f t="shared" si="69"/>
        <v>IBGE</v>
      </c>
      <c r="O90" s="40" t="str">
        <f t="shared" si="69"/>
        <v>Area Densa</v>
      </c>
      <c r="P90" s="40" t="s">
        <v>774</v>
      </c>
      <c r="Q90" s="40" t="s">
        <v>775</v>
      </c>
      <c r="R90" s="37" t="s">
        <v>1</v>
      </c>
      <c r="S90" s="38" t="str">
        <f t="shared" si="5"/>
        <v>Instituições Públicas</v>
      </c>
      <c r="T90" s="38" t="str">
        <f t="shared" si="6"/>
        <v>Serviços</v>
      </c>
      <c r="U90" s="38" t="str">
        <f t="shared" si="7"/>
        <v>IBGE</v>
      </c>
      <c r="V90" s="37" t="str">
        <f t="shared" si="57"/>
        <v>Instituições Públicas</v>
      </c>
      <c r="W90" s="20" t="str">
        <f t="shared" si="58"/>
        <v>K.Ins.90</v>
      </c>
      <c r="X90" s="36" t="s">
        <v>1</v>
      </c>
      <c r="Y90" s="36" t="s">
        <v>1</v>
      </c>
    </row>
    <row r="91" spans="1:25" ht="6.6" customHeight="1" x14ac:dyDescent="0.25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776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4"/>
        <v>Instituições.Públicas</v>
      </c>
      <c r="M91" s="40" t="str">
        <f t="shared" si="69"/>
        <v>Serviços</v>
      </c>
      <c r="N91" s="40" t="str">
        <f t="shared" si="69"/>
        <v>IBGE</v>
      </c>
      <c r="O91" s="40" t="str">
        <f>_xlfn.CONCAT(SUBSTITUTE(F91,"."," "))</f>
        <v>Area Pouco Densa</v>
      </c>
      <c r="P91" s="40" t="s">
        <v>774</v>
      </c>
      <c r="Q91" s="40" t="s">
        <v>775</v>
      </c>
      <c r="R91" s="37" t="s">
        <v>1</v>
      </c>
      <c r="S91" s="38" t="str">
        <f t="shared" ref="S91:S223" si="70">SUBSTITUTE(C91, ".", " ")</f>
        <v>Instituições Públicas</v>
      </c>
      <c r="T91" s="38" t="str">
        <f t="shared" ref="T91:U223" si="71">SUBSTITUTE(D91, ".", " ")</f>
        <v>Serviços</v>
      </c>
      <c r="U91" s="38" t="str">
        <f t="shared" si="71"/>
        <v>IBGE</v>
      </c>
      <c r="V91" s="37" t="str">
        <f t="shared" si="57"/>
        <v>Instituições Públicas</v>
      </c>
      <c r="W91" s="20" t="str">
        <f t="shared" si="58"/>
        <v>K.Ins.91</v>
      </c>
      <c r="X91" s="36" t="s">
        <v>1</v>
      </c>
      <c r="Y91" s="36" t="s">
        <v>1</v>
      </c>
    </row>
    <row r="92" spans="1:25" ht="6.6" customHeight="1" x14ac:dyDescent="0.25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777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4"/>
        <v>Instituições.Públicas</v>
      </c>
      <c r="M92" s="40" t="str">
        <f t="shared" si="69"/>
        <v>Serviços</v>
      </c>
      <c r="N92" s="40" t="str">
        <f t="shared" si="69"/>
        <v>IBGE</v>
      </c>
      <c r="O92" s="40" t="str">
        <f t="shared" si="69"/>
        <v>IDU</v>
      </c>
      <c r="P92" s="40" t="s">
        <v>778</v>
      </c>
      <c r="Q92" s="40" t="s">
        <v>779</v>
      </c>
      <c r="R92" s="37" t="s">
        <v>1</v>
      </c>
      <c r="S92" s="38" t="str">
        <f t="shared" si="70"/>
        <v>Instituições Públicas</v>
      </c>
      <c r="T92" s="38" t="str">
        <f t="shared" si="71"/>
        <v>Serviços</v>
      </c>
      <c r="U92" s="38" t="str">
        <f t="shared" si="71"/>
        <v>IBGE</v>
      </c>
      <c r="V92" s="37" t="str">
        <f t="shared" si="57"/>
        <v>Instituições Públicas</v>
      </c>
      <c r="W92" s="20" t="str">
        <f t="shared" si="58"/>
        <v>K.Ins.92</v>
      </c>
      <c r="X92" s="36" t="s">
        <v>1</v>
      </c>
      <c r="Y92" s="36" t="s">
        <v>1</v>
      </c>
    </row>
    <row r="93" spans="1:25" ht="6.6" customHeight="1" x14ac:dyDescent="0.25">
      <c r="A93" s="34">
        <v>93</v>
      </c>
      <c r="B93" s="41" t="s">
        <v>78</v>
      </c>
      <c r="C93" s="47" t="s">
        <v>4922</v>
      </c>
      <c r="D93" s="47" t="s">
        <v>4923</v>
      </c>
      <c r="E93" s="47" t="s">
        <v>772</v>
      </c>
      <c r="F93" s="47" t="s">
        <v>780</v>
      </c>
      <c r="G93" s="63" t="s">
        <v>1</v>
      </c>
      <c r="H93" s="63" t="s">
        <v>1</v>
      </c>
      <c r="I93" s="63" t="s">
        <v>1</v>
      </c>
      <c r="J93" s="63" t="s">
        <v>1</v>
      </c>
      <c r="K93" s="63" t="s">
        <v>1</v>
      </c>
      <c r="L93" s="40" t="str">
        <f t="shared" si="4"/>
        <v>Instituições.Públicas</v>
      </c>
      <c r="M93" s="40" t="str">
        <f t="shared" si="69"/>
        <v>Serviços</v>
      </c>
      <c r="N93" s="40" t="str">
        <f t="shared" si="69"/>
        <v>IBGE</v>
      </c>
      <c r="O93" s="40" t="str">
        <f t="shared" si="69"/>
        <v>Taxa Urbanização</v>
      </c>
      <c r="P93" s="40" t="s">
        <v>781</v>
      </c>
      <c r="Q93" s="40" t="s">
        <v>782</v>
      </c>
      <c r="R93" s="37" t="s">
        <v>1</v>
      </c>
      <c r="S93" s="38" t="str">
        <f t="shared" si="70"/>
        <v>Instituições Públicas</v>
      </c>
      <c r="T93" s="38" t="str">
        <f t="shared" si="71"/>
        <v>Serviços</v>
      </c>
      <c r="U93" s="38" t="str">
        <f t="shared" si="71"/>
        <v>IBGE</v>
      </c>
      <c r="V93" s="37" t="str">
        <f t="shared" si="57"/>
        <v>Instituições Públicas</v>
      </c>
      <c r="W93" s="20" t="str">
        <f t="shared" si="58"/>
        <v>K.Ins.93</v>
      </c>
      <c r="X93" s="36" t="s">
        <v>1</v>
      </c>
      <c r="Y93" s="36" t="s">
        <v>1</v>
      </c>
    </row>
    <row r="94" spans="1:25" ht="6.6" customHeight="1" x14ac:dyDescent="0.25">
      <c r="A94" s="34">
        <v>94</v>
      </c>
      <c r="B94" s="41" t="s">
        <v>78</v>
      </c>
      <c r="C94" s="47" t="s">
        <v>4922</v>
      </c>
      <c r="D94" s="47" t="s">
        <v>4923</v>
      </c>
      <c r="E94" s="47" t="s">
        <v>772</v>
      </c>
      <c r="F94" s="47" t="s">
        <v>783</v>
      </c>
      <c r="G94" s="63" t="s">
        <v>1</v>
      </c>
      <c r="H94" s="63" t="s">
        <v>1</v>
      </c>
      <c r="I94" s="63" t="s">
        <v>1</v>
      </c>
      <c r="J94" s="63" t="s">
        <v>1</v>
      </c>
      <c r="K94" s="63" t="s">
        <v>1</v>
      </c>
      <c r="L94" s="40" t="str">
        <f t="shared" si="4"/>
        <v>Instituições.Públicas</v>
      </c>
      <c r="M94" s="40" t="str">
        <f t="shared" si="69"/>
        <v>Serviços</v>
      </c>
      <c r="N94" s="40" t="str">
        <f t="shared" si="69"/>
        <v>IBGE</v>
      </c>
      <c r="O94" s="40" t="str">
        <f t="shared" si="69"/>
        <v>Expansão Urbana</v>
      </c>
      <c r="P94" s="40" t="s">
        <v>784</v>
      </c>
      <c r="Q94" s="40" t="s">
        <v>785</v>
      </c>
      <c r="R94" s="37" t="s">
        <v>1</v>
      </c>
      <c r="S94" s="38" t="str">
        <f t="shared" si="70"/>
        <v>Instituições Públicas</v>
      </c>
      <c r="T94" s="38" t="str">
        <f t="shared" si="71"/>
        <v>Serviços</v>
      </c>
      <c r="U94" s="38" t="str">
        <f t="shared" si="71"/>
        <v>IBGE</v>
      </c>
      <c r="V94" s="37" t="str">
        <f t="shared" si="57"/>
        <v>Instituições Públicas</v>
      </c>
      <c r="W94" s="20" t="str">
        <f t="shared" si="58"/>
        <v>K.Ins.94</v>
      </c>
      <c r="X94" s="36" t="s">
        <v>1</v>
      </c>
      <c r="Y94" s="36" t="s">
        <v>1</v>
      </c>
    </row>
    <row r="95" spans="1:25" ht="6.6" customHeight="1" x14ac:dyDescent="0.25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361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ref="L95:L104" si="72">_xlfn.CONCAT(C95)</f>
        <v>Transportes</v>
      </c>
      <c r="M95" s="35" t="str">
        <f t="shared" ref="M95:M104" si="73">CONCATENATE("", D95)</f>
        <v>Ferroviários</v>
      </c>
      <c r="N95" s="35" t="str">
        <f t="shared" ref="N95:N104" si="74">(SUBSTITUTE(SUBSTITUTE(CONCATENATE("",E95),"."," ")," De "," de "))</f>
        <v>Trens</v>
      </c>
      <c r="O95" s="36" t="str">
        <f t="shared" ref="O95:O104" si="75">F95</f>
        <v>Locomotiva</v>
      </c>
      <c r="P95" s="40" t="s">
        <v>364</v>
      </c>
      <c r="Q95" s="36" t="s">
        <v>372</v>
      </c>
      <c r="R95" s="37" t="s">
        <v>1</v>
      </c>
      <c r="S95" s="38" t="str">
        <f t="shared" si="70"/>
        <v>Transportes</v>
      </c>
      <c r="T95" s="38" t="str">
        <f t="shared" si="71"/>
        <v>Ferroviários</v>
      </c>
      <c r="U95" s="38" t="str">
        <f t="shared" si="71"/>
        <v>Trens</v>
      </c>
      <c r="V95" s="37" t="str">
        <f t="shared" si="57"/>
        <v>Transportes</v>
      </c>
      <c r="W95" s="20" t="str">
        <f t="shared" si="58"/>
        <v>K.Tra.95</v>
      </c>
      <c r="X95" s="38" t="s">
        <v>294</v>
      </c>
      <c r="Y95" s="38" t="s">
        <v>4889</v>
      </c>
    </row>
    <row r="96" spans="1:25" ht="6.6" customHeight="1" x14ac:dyDescent="0.25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362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72"/>
        <v>Transportes</v>
      </c>
      <c r="M96" s="35" t="str">
        <f t="shared" si="73"/>
        <v>Ferroviários</v>
      </c>
      <c r="N96" s="35" t="str">
        <f t="shared" si="74"/>
        <v>Trens</v>
      </c>
      <c r="O96" s="36" t="str">
        <f t="shared" si="75"/>
        <v>Vagão.Carga</v>
      </c>
      <c r="P96" s="40" t="s">
        <v>365</v>
      </c>
      <c r="Q96" s="36" t="s">
        <v>373</v>
      </c>
      <c r="R96" s="37" t="s">
        <v>1</v>
      </c>
      <c r="S96" s="38" t="str">
        <f t="shared" si="70"/>
        <v>Transportes</v>
      </c>
      <c r="T96" s="38" t="str">
        <f t="shared" si="71"/>
        <v>Ferroviários</v>
      </c>
      <c r="U96" s="38" t="str">
        <f t="shared" si="71"/>
        <v>Trens</v>
      </c>
      <c r="V96" s="37" t="str">
        <f t="shared" si="57"/>
        <v>Transportes</v>
      </c>
      <c r="W96" s="20" t="str">
        <f t="shared" si="58"/>
        <v>K.Tra.96</v>
      </c>
      <c r="X96" s="38" t="s">
        <v>294</v>
      </c>
      <c r="Y96" s="38" t="s">
        <v>4889</v>
      </c>
    </row>
    <row r="97" spans="1:25" ht="6.6" customHeight="1" x14ac:dyDescent="0.25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363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72"/>
        <v>Transportes</v>
      </c>
      <c r="M97" s="35" t="str">
        <f t="shared" si="73"/>
        <v>Ferroviários</v>
      </c>
      <c r="N97" s="35" t="str">
        <f t="shared" si="74"/>
        <v>Trens</v>
      </c>
      <c r="O97" s="36" t="str">
        <f t="shared" si="75"/>
        <v>Vagão.Passageiro</v>
      </c>
      <c r="P97" s="40" t="s">
        <v>366</v>
      </c>
      <c r="Q97" s="36" t="s">
        <v>374</v>
      </c>
      <c r="R97" s="37" t="s">
        <v>1</v>
      </c>
      <c r="S97" s="38" t="str">
        <f t="shared" si="70"/>
        <v>Transportes</v>
      </c>
      <c r="T97" s="38" t="str">
        <f t="shared" si="71"/>
        <v>Ferroviários</v>
      </c>
      <c r="U97" s="38" t="str">
        <f t="shared" si="71"/>
        <v>Trens</v>
      </c>
      <c r="V97" s="37" t="str">
        <f t="shared" si="57"/>
        <v>Transportes</v>
      </c>
      <c r="W97" s="20" t="str">
        <f t="shared" si="58"/>
        <v>K.Tra.97</v>
      </c>
      <c r="X97" s="38" t="s">
        <v>294</v>
      </c>
      <c r="Y97" s="38" t="s">
        <v>4889</v>
      </c>
    </row>
    <row r="98" spans="1:25" ht="6.6" customHeight="1" x14ac:dyDescent="0.25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368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72"/>
        <v>Transportes</v>
      </c>
      <c r="M98" s="35" t="str">
        <f t="shared" si="73"/>
        <v>Ferroviários</v>
      </c>
      <c r="N98" s="35" t="str">
        <f t="shared" si="74"/>
        <v>Trens</v>
      </c>
      <c r="O98" s="36" t="str">
        <f t="shared" si="75"/>
        <v>Vagão.Dormitório</v>
      </c>
      <c r="P98" s="40" t="s">
        <v>369</v>
      </c>
      <c r="Q98" s="36" t="s">
        <v>375</v>
      </c>
      <c r="R98" s="37" t="s">
        <v>1</v>
      </c>
      <c r="S98" s="38" t="str">
        <f t="shared" si="70"/>
        <v>Transportes</v>
      </c>
      <c r="T98" s="38" t="str">
        <f t="shared" si="71"/>
        <v>Ferroviários</v>
      </c>
      <c r="U98" s="38" t="str">
        <f t="shared" si="71"/>
        <v>Trens</v>
      </c>
      <c r="V98" s="37" t="str">
        <f t="shared" si="57"/>
        <v>Transportes</v>
      </c>
      <c r="W98" s="20" t="str">
        <f t="shared" si="58"/>
        <v>K.Tra.98</v>
      </c>
      <c r="X98" s="38" t="s">
        <v>294</v>
      </c>
      <c r="Y98" s="38" t="s">
        <v>4889</v>
      </c>
    </row>
    <row r="99" spans="1:25" ht="6.6" customHeight="1" x14ac:dyDescent="0.25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360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si="72"/>
        <v>Transportes</v>
      </c>
      <c r="M99" s="35" t="str">
        <f t="shared" si="73"/>
        <v>Ferroviários</v>
      </c>
      <c r="N99" s="35" t="str">
        <f t="shared" si="74"/>
        <v>Trens</v>
      </c>
      <c r="O99" s="36" t="str">
        <f t="shared" si="75"/>
        <v>Vagão.Metro</v>
      </c>
      <c r="P99" s="40" t="s">
        <v>367</v>
      </c>
      <c r="Q99" s="36" t="s">
        <v>376</v>
      </c>
      <c r="R99" s="37" t="s">
        <v>1</v>
      </c>
      <c r="S99" s="38" t="str">
        <f t="shared" si="70"/>
        <v>Transportes</v>
      </c>
      <c r="T99" s="38" t="str">
        <f t="shared" si="71"/>
        <v>Ferroviários</v>
      </c>
      <c r="U99" s="38" t="str">
        <f t="shared" si="71"/>
        <v>Trens</v>
      </c>
      <c r="V99" s="37" t="str">
        <f t="shared" si="57"/>
        <v>Transportes</v>
      </c>
      <c r="W99" s="20" t="str">
        <f t="shared" si="58"/>
        <v>K.Tra.99</v>
      </c>
      <c r="X99" s="38" t="s">
        <v>294</v>
      </c>
      <c r="Y99" s="38" t="s">
        <v>4889</v>
      </c>
    </row>
    <row r="100" spans="1:25" ht="6.6" customHeight="1" x14ac:dyDescent="0.25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409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si="72"/>
        <v>Transportes</v>
      </c>
      <c r="M100" s="35" t="str">
        <f t="shared" si="73"/>
        <v>Ferroviários</v>
      </c>
      <c r="N100" s="35" t="str">
        <f t="shared" si="74"/>
        <v>Trens</v>
      </c>
      <c r="O100" s="36" t="str">
        <f t="shared" si="75"/>
        <v>Vagão.Monotrilho</v>
      </c>
      <c r="P100" s="40" t="s">
        <v>367</v>
      </c>
      <c r="Q100" s="36" t="s">
        <v>376</v>
      </c>
      <c r="R100" s="37" t="s">
        <v>1</v>
      </c>
      <c r="S100" s="38" t="str">
        <f t="shared" si="70"/>
        <v>Transportes</v>
      </c>
      <c r="T100" s="38" t="str">
        <f t="shared" si="71"/>
        <v>Ferroviários</v>
      </c>
      <c r="U100" s="38" t="str">
        <f t="shared" si="71"/>
        <v>Trens</v>
      </c>
      <c r="V100" s="37" t="str">
        <f t="shared" si="57"/>
        <v>Transportes</v>
      </c>
      <c r="W100" s="20" t="str">
        <f t="shared" si="58"/>
        <v>K.Tra.100</v>
      </c>
      <c r="X100" s="38" t="s">
        <v>294</v>
      </c>
      <c r="Y100" s="38" t="s">
        <v>4889</v>
      </c>
    </row>
    <row r="101" spans="1:25" ht="6.6" customHeight="1" x14ac:dyDescent="0.25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4791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ref="L101:L103" si="76">_xlfn.CONCAT(C101)</f>
        <v>Transportes</v>
      </c>
      <c r="M101" s="35" t="str">
        <f t="shared" ref="M101:M103" si="77">CONCATENATE("", D101)</f>
        <v>Ferroviários</v>
      </c>
      <c r="N101" s="35" t="str">
        <f t="shared" ref="N101:N103" si="78">(SUBSTITUTE(SUBSTITUTE(CONCATENATE("",E101),"."," ")," De "," de "))</f>
        <v>Trens</v>
      </c>
      <c r="O101" s="36" t="str">
        <f t="shared" ref="O101:O103" si="79">F101</f>
        <v>Vagão.VLT</v>
      </c>
      <c r="P101" s="40" t="s">
        <v>4793</v>
      </c>
      <c r="Q101" s="40" t="s">
        <v>4792</v>
      </c>
      <c r="R101" s="37" t="s">
        <v>1</v>
      </c>
      <c r="S101" s="38" t="str">
        <f t="shared" ref="S101:S103" si="80">SUBSTITUTE(C101, ".", " ")</f>
        <v>Transportes</v>
      </c>
      <c r="T101" s="38" t="str">
        <f t="shared" ref="T101:T103" si="81">SUBSTITUTE(D101, ".", " ")</f>
        <v>Ferroviários</v>
      </c>
      <c r="U101" s="38" t="str">
        <f t="shared" ref="U101:U103" si="82">SUBSTITUTE(E101, ".", " ")</f>
        <v>Trens</v>
      </c>
      <c r="V101" s="37" t="str">
        <f t="shared" si="57"/>
        <v>Transportes</v>
      </c>
      <c r="W101" s="20" t="str">
        <f t="shared" si="58"/>
        <v>K.Tra.101</v>
      </c>
      <c r="X101" s="38" t="s">
        <v>294</v>
      </c>
      <c r="Y101" s="38" t="s">
        <v>4889</v>
      </c>
    </row>
    <row r="102" spans="1:25" ht="6.6" customHeight="1" x14ac:dyDescent="0.25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5049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ref="L102" si="83">_xlfn.CONCAT(C102)</f>
        <v>Transportes</v>
      </c>
      <c r="M102" s="35" t="str">
        <f t="shared" ref="M102" si="84">CONCATENATE("", D102)</f>
        <v>Ferroviários</v>
      </c>
      <c r="N102" s="35" t="str">
        <f t="shared" ref="N102" si="85">(SUBSTITUTE(SUBSTITUTE(CONCATENATE("",E102),"."," ")," De "," de "))</f>
        <v>Trens</v>
      </c>
      <c r="O102" s="36" t="str">
        <f t="shared" ref="O102" si="86">F102</f>
        <v>Trem.de.Alta.Velocidade</v>
      </c>
      <c r="P102" s="40" t="s">
        <v>5051</v>
      </c>
      <c r="Q102" s="40" t="s">
        <v>5052</v>
      </c>
      <c r="R102" s="37" t="s">
        <v>1</v>
      </c>
      <c r="S102" s="38" t="str">
        <f t="shared" ref="S102" si="87">SUBSTITUTE(C102, ".", " ")</f>
        <v>Transportes</v>
      </c>
      <c r="T102" s="38" t="str">
        <f t="shared" ref="T102" si="88">SUBSTITUTE(D102, ".", " ")</f>
        <v>Ferroviários</v>
      </c>
      <c r="U102" s="38" t="str">
        <f t="shared" ref="U102" si="89">SUBSTITUTE(E102, ".", " ")</f>
        <v>Trens</v>
      </c>
      <c r="V102" s="37" t="str">
        <f t="shared" si="57"/>
        <v>Transportes</v>
      </c>
      <c r="W102" s="20" t="str">
        <f t="shared" si="58"/>
        <v>K.Tra.102</v>
      </c>
      <c r="X102" s="38" t="s">
        <v>294</v>
      </c>
      <c r="Y102" s="38" t="s">
        <v>4889</v>
      </c>
    </row>
    <row r="103" spans="1:25" ht="6.6" customHeight="1" x14ac:dyDescent="0.25">
      <c r="A103" s="34">
        <v>103</v>
      </c>
      <c r="B103" s="41" t="s">
        <v>78</v>
      </c>
      <c r="C103" s="42" t="s">
        <v>4971</v>
      </c>
      <c r="D103" s="41" t="s">
        <v>5048</v>
      </c>
      <c r="E103" s="45" t="s">
        <v>4929</v>
      </c>
      <c r="F103" s="47" t="s">
        <v>5054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si="76"/>
        <v>Transportes</v>
      </c>
      <c r="M103" s="35" t="str">
        <f t="shared" si="77"/>
        <v>Ferroviários</v>
      </c>
      <c r="N103" s="35" t="str">
        <f t="shared" si="78"/>
        <v>Trens</v>
      </c>
      <c r="O103" s="36" t="str">
        <f t="shared" si="79"/>
        <v>Trem.Bala</v>
      </c>
      <c r="P103" s="40" t="s">
        <v>5051</v>
      </c>
      <c r="Q103" s="40" t="s">
        <v>5052</v>
      </c>
      <c r="R103" s="37" t="s">
        <v>1</v>
      </c>
      <c r="S103" s="38" t="str">
        <f t="shared" si="80"/>
        <v>Transportes</v>
      </c>
      <c r="T103" s="38" t="str">
        <f t="shared" si="81"/>
        <v>Ferroviários</v>
      </c>
      <c r="U103" s="38" t="str">
        <f t="shared" si="82"/>
        <v>Trens</v>
      </c>
      <c r="V103" s="37" t="str">
        <f t="shared" si="57"/>
        <v>Transportes</v>
      </c>
      <c r="W103" s="20" t="str">
        <f t="shared" si="58"/>
        <v>K.Tra.103</v>
      </c>
      <c r="X103" s="38" t="s">
        <v>294</v>
      </c>
      <c r="Y103" s="38" t="s">
        <v>4889</v>
      </c>
    </row>
    <row r="104" spans="1:25" ht="6.6" customHeight="1" x14ac:dyDescent="0.25">
      <c r="A104" s="34">
        <v>104</v>
      </c>
      <c r="B104" s="41" t="s">
        <v>78</v>
      </c>
      <c r="C104" s="42" t="s">
        <v>4971</v>
      </c>
      <c r="D104" s="41" t="s">
        <v>5048</v>
      </c>
      <c r="E104" s="45" t="s">
        <v>4929</v>
      </c>
      <c r="F104" s="47" t="s">
        <v>5055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72"/>
        <v>Transportes</v>
      </c>
      <c r="M104" s="35" t="str">
        <f t="shared" si="73"/>
        <v>Ferroviários</v>
      </c>
      <c r="N104" s="35" t="str">
        <f t="shared" si="74"/>
        <v>Trens</v>
      </c>
      <c r="O104" s="36" t="str">
        <f t="shared" si="75"/>
        <v>MagLev</v>
      </c>
      <c r="P104" s="40" t="s">
        <v>5050</v>
      </c>
      <c r="Q104" s="40" t="s">
        <v>5053</v>
      </c>
      <c r="R104" s="37" t="s">
        <v>1</v>
      </c>
      <c r="S104" s="38" t="str">
        <f t="shared" si="70"/>
        <v>Transportes</v>
      </c>
      <c r="T104" s="38" t="str">
        <f t="shared" si="71"/>
        <v>Ferroviários</v>
      </c>
      <c r="U104" s="38" t="str">
        <f t="shared" si="71"/>
        <v>Trens</v>
      </c>
      <c r="V104" s="37" t="str">
        <f t="shared" si="57"/>
        <v>Transportes</v>
      </c>
      <c r="W104" s="20" t="str">
        <f t="shared" si="58"/>
        <v>K.Tra.104</v>
      </c>
      <c r="X104" s="38" t="s">
        <v>294</v>
      </c>
      <c r="Y104" s="38" t="s">
        <v>4889</v>
      </c>
    </row>
    <row r="105" spans="1:25" ht="6.6" customHeight="1" x14ac:dyDescent="0.25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5058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ref="L105:L115" si="90">_xlfn.CONCAT(C105)</f>
        <v>Transportes</v>
      </c>
      <c r="M105" s="35" t="str">
        <f t="shared" ref="M105:M115" si="91">CONCATENATE("", D105)</f>
        <v>Terrestres</v>
      </c>
      <c r="N105" s="35" t="str">
        <f t="shared" ref="N105:N115" si="92">(SUBSTITUTE(SUBSTITUTE(CONCATENATE("",E105),"."," ")," De "," de "))</f>
        <v>Veículos Maquinária</v>
      </c>
      <c r="O105" s="36" t="str">
        <f t="shared" ref="O105:O115" si="93">F105</f>
        <v>Trator</v>
      </c>
      <c r="P105" s="40" t="s">
        <v>410</v>
      </c>
      <c r="Q105" s="39" t="s">
        <v>414</v>
      </c>
      <c r="R105" s="37" t="s">
        <v>1</v>
      </c>
      <c r="S105" s="38" t="str">
        <f t="shared" ref="S105:S115" si="94">SUBSTITUTE(C105, ".", " ")</f>
        <v>Transportes</v>
      </c>
      <c r="T105" s="38" t="str">
        <f t="shared" ref="T105:T115" si="95">SUBSTITUTE(D105, ".", " ")</f>
        <v>Terrestres</v>
      </c>
      <c r="U105" s="38" t="str">
        <f t="shared" ref="U105:U115" si="96">SUBSTITUTE(E105, ".", " ")</f>
        <v>Veículos Maquinária</v>
      </c>
      <c r="V105" s="37" t="str">
        <f t="shared" si="57"/>
        <v>Transportes</v>
      </c>
      <c r="W105" s="20" t="str">
        <f t="shared" si="58"/>
        <v>K.Tra.105</v>
      </c>
      <c r="X105" s="38" t="s">
        <v>294</v>
      </c>
      <c r="Y105" s="38" t="s">
        <v>4891</v>
      </c>
    </row>
    <row r="106" spans="1:25" ht="6.6" customHeight="1" x14ac:dyDescent="0.25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5059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si="90"/>
        <v>Transportes</v>
      </c>
      <c r="M106" s="35" t="str">
        <f t="shared" si="91"/>
        <v>Terrestres</v>
      </c>
      <c r="N106" s="35" t="str">
        <f t="shared" si="92"/>
        <v>Veículos Maquinária</v>
      </c>
      <c r="O106" s="36" t="str">
        <f t="shared" si="93"/>
        <v xml:space="preserve">Escavadeira.Hidráulica </v>
      </c>
      <c r="P106" s="40" t="s">
        <v>411</v>
      </c>
      <c r="Q106" s="39" t="s">
        <v>415</v>
      </c>
      <c r="R106" s="37" t="s">
        <v>1</v>
      </c>
      <c r="S106" s="38" t="str">
        <f t="shared" si="94"/>
        <v>Transportes</v>
      </c>
      <c r="T106" s="38" t="str">
        <f t="shared" si="95"/>
        <v>Terrestres</v>
      </c>
      <c r="U106" s="38" t="str">
        <f t="shared" si="96"/>
        <v>Veículos Maquinária</v>
      </c>
      <c r="V106" s="37" t="str">
        <f t="shared" si="57"/>
        <v>Transportes</v>
      </c>
      <c r="W106" s="20" t="str">
        <f t="shared" si="58"/>
        <v>K.Tra.106</v>
      </c>
      <c r="X106" s="38" t="s">
        <v>294</v>
      </c>
      <c r="Y106" s="38" t="s">
        <v>4891</v>
      </c>
    </row>
    <row r="107" spans="1:25" ht="6.6" customHeight="1" x14ac:dyDescent="0.25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5060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90"/>
        <v>Transportes</v>
      </c>
      <c r="M107" s="35" t="str">
        <f t="shared" si="91"/>
        <v>Terrestres</v>
      </c>
      <c r="N107" s="35" t="str">
        <f t="shared" si="92"/>
        <v>Veículos Maquinária</v>
      </c>
      <c r="O107" s="36" t="str">
        <f t="shared" si="93"/>
        <v>Retroescavadeira</v>
      </c>
      <c r="P107" s="40" t="s">
        <v>412</v>
      </c>
      <c r="Q107" s="39" t="s">
        <v>416</v>
      </c>
      <c r="R107" s="37" t="s">
        <v>1</v>
      </c>
      <c r="S107" s="38" t="str">
        <f t="shared" si="94"/>
        <v>Transportes</v>
      </c>
      <c r="T107" s="38" t="str">
        <f t="shared" si="95"/>
        <v>Terrestres</v>
      </c>
      <c r="U107" s="38" t="str">
        <f t="shared" si="96"/>
        <v>Veículos Maquinária</v>
      </c>
      <c r="V107" s="37" t="str">
        <f t="shared" si="57"/>
        <v>Transportes</v>
      </c>
      <c r="W107" s="20" t="str">
        <f t="shared" si="58"/>
        <v>K.Tra.107</v>
      </c>
      <c r="X107" s="38" t="s">
        <v>294</v>
      </c>
      <c r="Y107" s="38" t="s">
        <v>4891</v>
      </c>
    </row>
    <row r="108" spans="1:25" ht="6.6" customHeight="1" x14ac:dyDescent="0.25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5061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ref="L108:L110" si="97">_xlfn.CONCAT(C108)</f>
        <v>Transportes</v>
      </c>
      <c r="M108" s="35" t="str">
        <f t="shared" ref="M108:M110" si="98">CONCATENATE("", D108)</f>
        <v>Terrestres</v>
      </c>
      <c r="N108" s="35" t="str">
        <f t="shared" ref="N108:N110" si="99">(SUBSTITUTE(SUBSTITUTE(CONCATENATE("",E108),"."," ")," De "," de "))</f>
        <v>Veículos Maquinária</v>
      </c>
      <c r="O108" s="36" t="str">
        <f t="shared" ref="O108:O110" si="100">F108</f>
        <v>Motoniveladora</v>
      </c>
      <c r="P108" s="40" t="s">
        <v>413</v>
      </c>
      <c r="Q108" s="39" t="s">
        <v>417</v>
      </c>
      <c r="R108" s="37" t="s">
        <v>1</v>
      </c>
      <c r="S108" s="38" t="str">
        <f t="shared" ref="S108:S110" si="101">SUBSTITUTE(C108, ".", " ")</f>
        <v>Transportes</v>
      </c>
      <c r="T108" s="38" t="str">
        <f t="shared" ref="T108:T110" si="102">SUBSTITUTE(D108, ".", " ")</f>
        <v>Terrestres</v>
      </c>
      <c r="U108" s="38" t="str">
        <f t="shared" ref="U108:U110" si="103">SUBSTITUTE(E108, ".", " ")</f>
        <v>Veículos Maquinária</v>
      </c>
      <c r="V108" s="37" t="str">
        <f t="shared" si="57"/>
        <v>Transportes</v>
      </c>
      <c r="W108" s="20" t="str">
        <f t="shared" si="58"/>
        <v>K.Tra.108</v>
      </c>
      <c r="X108" s="38" t="s">
        <v>294</v>
      </c>
      <c r="Y108" s="38" t="s">
        <v>4891</v>
      </c>
    </row>
    <row r="109" spans="1:25" ht="6.6" customHeight="1" x14ac:dyDescent="0.25">
      <c r="A109" s="34">
        <v>109</v>
      </c>
      <c r="B109" s="41" t="s">
        <v>78</v>
      </c>
      <c r="C109" s="42" t="s">
        <v>4971</v>
      </c>
      <c r="D109" s="41" t="s">
        <v>4972</v>
      </c>
      <c r="E109" s="45" t="s">
        <v>5047</v>
      </c>
      <c r="F109" s="47" t="s">
        <v>5062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97"/>
        <v>Transportes</v>
      </c>
      <c r="M109" s="35" t="str">
        <f t="shared" si="98"/>
        <v>Terrestres</v>
      </c>
      <c r="N109" s="35" t="str">
        <f t="shared" si="99"/>
        <v>Veículos Maquinária</v>
      </c>
      <c r="O109" s="36" t="str">
        <f t="shared" si="100"/>
        <v>Empilhadeira</v>
      </c>
      <c r="P109" s="40" t="s">
        <v>5065</v>
      </c>
      <c r="Q109" s="39" t="s">
        <v>5067</v>
      </c>
      <c r="R109" s="37" t="s">
        <v>1</v>
      </c>
      <c r="S109" s="38" t="str">
        <f t="shared" si="101"/>
        <v>Transportes</v>
      </c>
      <c r="T109" s="38" t="str">
        <f t="shared" si="102"/>
        <v>Terrestres</v>
      </c>
      <c r="U109" s="38" t="str">
        <f t="shared" si="103"/>
        <v>Veículos Maquinária</v>
      </c>
      <c r="V109" s="37" t="str">
        <f t="shared" si="57"/>
        <v>Transportes</v>
      </c>
      <c r="W109" s="20" t="str">
        <f t="shared" si="58"/>
        <v>K.Tra.109</v>
      </c>
      <c r="X109" s="38" t="s">
        <v>294</v>
      </c>
      <c r="Y109" s="38" t="s">
        <v>4891</v>
      </c>
    </row>
    <row r="110" spans="1:25" ht="6.6" customHeight="1" x14ac:dyDescent="0.25">
      <c r="A110" s="34">
        <v>110</v>
      </c>
      <c r="B110" s="41" t="s">
        <v>78</v>
      </c>
      <c r="C110" s="42" t="s">
        <v>4971</v>
      </c>
      <c r="D110" s="41" t="s">
        <v>4972</v>
      </c>
      <c r="E110" s="45" t="s">
        <v>5047</v>
      </c>
      <c r="F110" s="47" t="s">
        <v>5063</v>
      </c>
      <c r="G110" s="67" t="s">
        <v>1</v>
      </c>
      <c r="H110" s="67" t="s">
        <v>1</v>
      </c>
      <c r="I110" s="67" t="s">
        <v>1</v>
      </c>
      <c r="J110" s="67" t="s">
        <v>1</v>
      </c>
      <c r="K110" s="67" t="s">
        <v>1</v>
      </c>
      <c r="L110" s="39" t="str">
        <f t="shared" si="97"/>
        <v>Transportes</v>
      </c>
      <c r="M110" s="35" t="str">
        <f t="shared" si="98"/>
        <v>Terrestres</v>
      </c>
      <c r="N110" s="35" t="str">
        <f t="shared" si="99"/>
        <v>Veículos Maquinária</v>
      </c>
      <c r="O110" s="36" t="str">
        <f t="shared" si="100"/>
        <v>Munk</v>
      </c>
      <c r="P110" s="40" t="s">
        <v>5064</v>
      </c>
      <c r="Q110" s="39" t="s">
        <v>5068</v>
      </c>
      <c r="R110" s="37" t="s">
        <v>1</v>
      </c>
      <c r="S110" s="38" t="str">
        <f t="shared" si="101"/>
        <v>Transportes</v>
      </c>
      <c r="T110" s="38" t="str">
        <f t="shared" si="102"/>
        <v>Terrestres</v>
      </c>
      <c r="U110" s="38" t="str">
        <f t="shared" si="103"/>
        <v>Veículos Maquinária</v>
      </c>
      <c r="V110" s="37" t="str">
        <f t="shared" si="57"/>
        <v>Transportes</v>
      </c>
      <c r="W110" s="20" t="str">
        <f t="shared" si="58"/>
        <v>K.Tra.110</v>
      </c>
      <c r="X110" s="38" t="s">
        <v>294</v>
      </c>
      <c r="Y110" s="38" t="s">
        <v>4891</v>
      </c>
    </row>
    <row r="111" spans="1:25" ht="6.6" customHeight="1" x14ac:dyDescent="0.25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47" t="s">
        <v>5070</v>
      </c>
      <c r="G111" s="67" t="s">
        <v>1</v>
      </c>
      <c r="H111" s="67" t="s">
        <v>1</v>
      </c>
      <c r="I111" s="67" t="s">
        <v>1</v>
      </c>
      <c r="J111" s="67" t="s">
        <v>1</v>
      </c>
      <c r="K111" s="67" t="s">
        <v>1</v>
      </c>
      <c r="L111" s="39" t="str">
        <f t="shared" si="90"/>
        <v>Transportes</v>
      </c>
      <c r="M111" s="35" t="str">
        <f t="shared" si="91"/>
        <v>Terrestres</v>
      </c>
      <c r="N111" s="35" t="str">
        <f t="shared" si="92"/>
        <v>Guindastes</v>
      </c>
      <c r="O111" s="36" t="str">
        <f t="shared" si="93"/>
        <v>Guindaste.Telescópico</v>
      </c>
      <c r="P111" s="40" t="s">
        <v>5066</v>
      </c>
      <c r="Q111" s="39" t="s">
        <v>5069</v>
      </c>
      <c r="R111" s="37" t="s">
        <v>1</v>
      </c>
      <c r="S111" s="38" t="str">
        <f t="shared" si="94"/>
        <v>Transportes</v>
      </c>
      <c r="T111" s="38" t="str">
        <f t="shared" si="95"/>
        <v>Terrestres</v>
      </c>
      <c r="U111" s="38" t="str">
        <f t="shared" si="96"/>
        <v>Guindastes</v>
      </c>
      <c r="V111" s="37" t="str">
        <f t="shared" si="57"/>
        <v>Transportes</v>
      </c>
      <c r="W111" s="20" t="str">
        <f t="shared" si="58"/>
        <v>K.Tra.111</v>
      </c>
      <c r="X111" s="38" t="s">
        <v>294</v>
      </c>
      <c r="Y111" s="38" t="s">
        <v>4891</v>
      </c>
    </row>
    <row r="112" spans="1:25" ht="6.6" customHeight="1" x14ac:dyDescent="0.25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5159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ref="L112:L114" si="104">_xlfn.CONCAT(C112)</f>
        <v>Transportes</v>
      </c>
      <c r="M112" s="35" t="str">
        <f t="shared" ref="M112:M114" si="105">CONCATENATE("", D112)</f>
        <v>Terrestres</v>
      </c>
      <c r="N112" s="35" t="str">
        <f t="shared" ref="N112:N114" si="106">(SUBSTITUTE(SUBSTITUTE(CONCATENATE("",E112),"."," ")," De "," de "))</f>
        <v>Guindastes</v>
      </c>
      <c r="O112" s="36" t="str">
        <f t="shared" ref="O112:O114" si="107">F112</f>
        <v>Guindaste.Móvel</v>
      </c>
      <c r="P112" s="36" t="s">
        <v>5161</v>
      </c>
      <c r="Q112" s="39" t="s">
        <v>5309</v>
      </c>
      <c r="R112" s="37" t="s">
        <v>1</v>
      </c>
      <c r="S112" s="38" t="str">
        <f t="shared" ref="S112:S114" si="108">SUBSTITUTE(C112, ".", " ")</f>
        <v>Transportes</v>
      </c>
      <c r="T112" s="38" t="str">
        <f t="shared" ref="T112:T114" si="109">SUBSTITUTE(D112, ".", " ")</f>
        <v>Terrestres</v>
      </c>
      <c r="U112" s="38" t="str">
        <f t="shared" ref="U112:U114" si="110">SUBSTITUTE(E112, ".", " ")</f>
        <v>Guindastes</v>
      </c>
      <c r="V112" s="37" t="str">
        <f t="shared" si="57"/>
        <v>Transportes</v>
      </c>
      <c r="W112" s="20" t="str">
        <f t="shared" si="58"/>
        <v>K.Tra.112</v>
      </c>
      <c r="X112" s="38" t="s">
        <v>4785</v>
      </c>
      <c r="Y112" s="38" t="s">
        <v>4831</v>
      </c>
    </row>
    <row r="113" spans="1:25" ht="6.6" customHeight="1" x14ac:dyDescent="0.25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5160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104"/>
        <v>Transportes</v>
      </c>
      <c r="M113" s="35" t="str">
        <f t="shared" si="105"/>
        <v>Terrestres</v>
      </c>
      <c r="N113" s="35" t="str">
        <f t="shared" si="106"/>
        <v>Guindastes</v>
      </c>
      <c r="O113" s="36" t="str">
        <f t="shared" si="107"/>
        <v>Guindaste.Torre</v>
      </c>
      <c r="P113" s="36" t="s">
        <v>5164</v>
      </c>
      <c r="Q113" s="39" t="s">
        <v>5310</v>
      </c>
      <c r="R113" s="37" t="s">
        <v>1</v>
      </c>
      <c r="S113" s="38" t="str">
        <f t="shared" si="108"/>
        <v>Transportes</v>
      </c>
      <c r="T113" s="38" t="str">
        <f t="shared" si="109"/>
        <v>Terrestres</v>
      </c>
      <c r="U113" s="38" t="str">
        <f t="shared" si="110"/>
        <v>Guindastes</v>
      </c>
      <c r="V113" s="37" t="str">
        <f t="shared" si="57"/>
        <v>Transportes</v>
      </c>
      <c r="W113" s="20" t="str">
        <f t="shared" si="58"/>
        <v>K.Tra.113</v>
      </c>
      <c r="X113" s="38" t="s">
        <v>4785</v>
      </c>
      <c r="Y113" s="38" t="s">
        <v>4831</v>
      </c>
    </row>
    <row r="114" spans="1:25" ht="6.6" customHeight="1" x14ac:dyDescent="0.25">
      <c r="A114" s="34">
        <v>114</v>
      </c>
      <c r="B114" s="41" t="s">
        <v>78</v>
      </c>
      <c r="C114" s="42" t="s">
        <v>4971</v>
      </c>
      <c r="D114" s="41" t="s">
        <v>4972</v>
      </c>
      <c r="E114" s="60" t="s">
        <v>5158</v>
      </c>
      <c r="F114" s="61" t="s">
        <v>5162</v>
      </c>
      <c r="G114" s="66" t="s">
        <v>1</v>
      </c>
      <c r="H114" s="66" t="s">
        <v>1</v>
      </c>
      <c r="I114" s="66" t="s">
        <v>1</v>
      </c>
      <c r="J114" s="66" t="s">
        <v>1</v>
      </c>
      <c r="K114" s="66" t="s">
        <v>1</v>
      </c>
      <c r="L114" s="39" t="str">
        <f t="shared" si="104"/>
        <v>Transportes</v>
      </c>
      <c r="M114" s="35" t="str">
        <f t="shared" si="105"/>
        <v>Terrestres</v>
      </c>
      <c r="N114" s="35" t="str">
        <f t="shared" si="106"/>
        <v>Guindastes</v>
      </c>
      <c r="O114" s="36" t="str">
        <f t="shared" si="107"/>
        <v>Guindaste.Lança</v>
      </c>
      <c r="P114" s="36" t="s">
        <v>5163</v>
      </c>
      <c r="Q114" s="39" t="s">
        <v>5311</v>
      </c>
      <c r="R114" s="37" t="s">
        <v>1</v>
      </c>
      <c r="S114" s="38" t="str">
        <f t="shared" si="108"/>
        <v>Transportes</v>
      </c>
      <c r="T114" s="38" t="str">
        <f t="shared" si="109"/>
        <v>Terrestres</v>
      </c>
      <c r="U114" s="38" t="str">
        <f t="shared" si="110"/>
        <v>Guindastes</v>
      </c>
      <c r="V114" s="37" t="str">
        <f t="shared" si="57"/>
        <v>Transportes</v>
      </c>
      <c r="W114" s="20" t="str">
        <f t="shared" si="58"/>
        <v>K.Tra.114</v>
      </c>
      <c r="X114" s="38" t="s">
        <v>4785</v>
      </c>
      <c r="Y114" s="38" t="s">
        <v>4831</v>
      </c>
    </row>
    <row r="115" spans="1:25" ht="6.6" customHeight="1" x14ac:dyDescent="0.25">
      <c r="A115" s="34">
        <v>115</v>
      </c>
      <c r="B115" s="41" t="s">
        <v>78</v>
      </c>
      <c r="C115" s="42" t="s">
        <v>4971</v>
      </c>
      <c r="D115" s="41" t="s">
        <v>4972</v>
      </c>
      <c r="E115" s="60" t="s">
        <v>5158</v>
      </c>
      <c r="F115" s="61" t="s">
        <v>5165</v>
      </c>
      <c r="G115" s="66" t="s">
        <v>1</v>
      </c>
      <c r="H115" s="66" t="s">
        <v>1</v>
      </c>
      <c r="I115" s="66" t="s">
        <v>1</v>
      </c>
      <c r="J115" s="66" t="s">
        <v>1</v>
      </c>
      <c r="K115" s="66" t="s">
        <v>1</v>
      </c>
      <c r="L115" s="39" t="str">
        <f t="shared" si="90"/>
        <v>Transportes</v>
      </c>
      <c r="M115" s="35" t="str">
        <f t="shared" si="91"/>
        <v>Terrestres</v>
      </c>
      <c r="N115" s="35" t="str">
        <f t="shared" si="92"/>
        <v>Guindastes</v>
      </c>
      <c r="O115" s="36" t="str">
        <f t="shared" si="93"/>
        <v>Guindaste.Ponte</v>
      </c>
      <c r="P115" s="36" t="s">
        <v>5166</v>
      </c>
      <c r="Q115" s="39" t="s">
        <v>5312</v>
      </c>
      <c r="R115" s="37" t="s">
        <v>1</v>
      </c>
      <c r="S115" s="38" t="str">
        <f t="shared" si="94"/>
        <v>Transportes</v>
      </c>
      <c r="T115" s="38" t="str">
        <f t="shared" si="95"/>
        <v>Terrestres</v>
      </c>
      <c r="U115" s="38" t="str">
        <f t="shared" si="96"/>
        <v>Guindastes</v>
      </c>
      <c r="V115" s="37" t="str">
        <f t="shared" si="57"/>
        <v>Transportes</v>
      </c>
      <c r="W115" s="20" t="str">
        <f t="shared" si="58"/>
        <v>K.Tra.115</v>
      </c>
      <c r="X115" s="38" t="s">
        <v>4785</v>
      </c>
      <c r="Y115" s="38" t="s">
        <v>4831</v>
      </c>
    </row>
    <row r="116" spans="1:25" ht="6.6" customHeight="1" x14ac:dyDescent="0.25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223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ref="L116:L130" si="111">_xlfn.CONCAT(C116)</f>
        <v>Transportes</v>
      </c>
      <c r="M116" s="35" t="str">
        <f t="shared" ref="M116:M130" si="112">CONCATENATE("", D116)</f>
        <v>Terrestres</v>
      </c>
      <c r="N116" s="35" t="str">
        <f t="shared" ref="N116:N130" si="113">(SUBSTITUTE(SUBSTITUTE(CONCATENATE("",E116),"."," ")," De "," de "))</f>
        <v>Veículos Pesados</v>
      </c>
      <c r="O116" s="36" t="str">
        <f t="shared" ref="O116:O130" si="114">F116</f>
        <v>Caminhão.Baú</v>
      </c>
      <c r="P116" s="40" t="s">
        <v>233</v>
      </c>
      <c r="Q116" s="39" t="s">
        <v>240</v>
      </c>
      <c r="R116" s="37" t="s">
        <v>1</v>
      </c>
      <c r="S116" s="38" t="str">
        <f t="shared" ref="S116:S130" si="115">SUBSTITUTE(C116, ".", " ")</f>
        <v>Transportes</v>
      </c>
      <c r="T116" s="38" t="str">
        <f t="shared" ref="T116:T130" si="116">SUBSTITUTE(D116, ".", " ")</f>
        <v>Terrestres</v>
      </c>
      <c r="U116" s="38" t="str">
        <f t="shared" ref="U116:U130" si="117">SUBSTITUTE(E116, ".", " ")</f>
        <v>Veículos Pesados</v>
      </c>
      <c r="V116" s="37" t="str">
        <f t="shared" si="57"/>
        <v>Transportes</v>
      </c>
      <c r="W116" s="20" t="str">
        <f t="shared" si="58"/>
        <v>K.Tra.116</v>
      </c>
      <c r="X116" s="38" t="s">
        <v>294</v>
      </c>
      <c r="Y116" s="38" t="s">
        <v>4888</v>
      </c>
    </row>
    <row r="117" spans="1:25" ht="6.6" customHeight="1" x14ac:dyDescent="0.25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224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11"/>
        <v>Transportes</v>
      </c>
      <c r="M117" s="35" t="str">
        <f t="shared" si="112"/>
        <v>Terrestres</v>
      </c>
      <c r="N117" s="35" t="str">
        <f t="shared" si="113"/>
        <v>Veículos Pesados</v>
      </c>
      <c r="O117" s="36" t="str">
        <f t="shared" si="114"/>
        <v>Caminhão.Tanque</v>
      </c>
      <c r="P117" s="40" t="s">
        <v>229</v>
      </c>
      <c r="Q117" s="39" t="s">
        <v>241</v>
      </c>
      <c r="R117" s="37" t="s">
        <v>1</v>
      </c>
      <c r="S117" s="38" t="str">
        <f t="shared" si="115"/>
        <v>Transportes</v>
      </c>
      <c r="T117" s="38" t="str">
        <f t="shared" si="116"/>
        <v>Terrestres</v>
      </c>
      <c r="U117" s="38" t="str">
        <f t="shared" si="117"/>
        <v>Veículos Pesados</v>
      </c>
      <c r="V117" s="37" t="str">
        <f t="shared" si="57"/>
        <v>Transportes</v>
      </c>
      <c r="W117" s="20" t="str">
        <f t="shared" si="58"/>
        <v>K.Tra.117</v>
      </c>
      <c r="X117" s="38" t="s">
        <v>294</v>
      </c>
      <c r="Y117" s="38" t="s">
        <v>4888</v>
      </c>
    </row>
    <row r="118" spans="1:25" ht="6.6" customHeight="1" x14ac:dyDescent="0.25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225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11"/>
        <v>Transportes</v>
      </c>
      <c r="M118" s="35" t="str">
        <f t="shared" si="112"/>
        <v>Terrestres</v>
      </c>
      <c r="N118" s="35" t="str">
        <f t="shared" si="113"/>
        <v>Veículos Pesados</v>
      </c>
      <c r="O118" s="36" t="str">
        <f t="shared" si="114"/>
        <v>Caminhão.Caçamba</v>
      </c>
      <c r="P118" s="40" t="s">
        <v>235</v>
      </c>
      <c r="Q118" s="39" t="s">
        <v>242</v>
      </c>
      <c r="R118" s="37" t="s">
        <v>1</v>
      </c>
      <c r="S118" s="38" t="str">
        <f t="shared" si="115"/>
        <v>Transportes</v>
      </c>
      <c r="T118" s="38" t="str">
        <f t="shared" si="116"/>
        <v>Terrestres</v>
      </c>
      <c r="U118" s="38" t="str">
        <f t="shared" si="117"/>
        <v>Veículos Pesados</v>
      </c>
      <c r="V118" s="37" t="str">
        <f t="shared" si="57"/>
        <v>Transportes</v>
      </c>
      <c r="W118" s="20" t="str">
        <f t="shared" si="58"/>
        <v>K.Tra.118</v>
      </c>
      <c r="X118" s="38" t="s">
        <v>294</v>
      </c>
      <c r="Y118" s="38" t="s">
        <v>4888</v>
      </c>
    </row>
    <row r="119" spans="1:25" ht="6.6" customHeight="1" x14ac:dyDescent="0.25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226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11"/>
        <v>Transportes</v>
      </c>
      <c r="M119" s="35" t="str">
        <f t="shared" si="112"/>
        <v>Terrestres</v>
      </c>
      <c r="N119" s="35" t="str">
        <f t="shared" si="113"/>
        <v>Veículos Pesados</v>
      </c>
      <c r="O119" s="36" t="str">
        <f t="shared" si="114"/>
        <v>Caminhão.BiTrem</v>
      </c>
      <c r="P119" s="40" t="s">
        <v>234</v>
      </c>
      <c r="Q119" s="39" t="s">
        <v>243</v>
      </c>
      <c r="R119" s="37" t="s">
        <v>1</v>
      </c>
      <c r="S119" s="38" t="str">
        <f t="shared" si="115"/>
        <v>Transportes</v>
      </c>
      <c r="T119" s="38" t="str">
        <f t="shared" si="116"/>
        <v>Terrestres</v>
      </c>
      <c r="U119" s="38" t="str">
        <f t="shared" si="117"/>
        <v>Veículos Pesados</v>
      </c>
      <c r="V119" s="37" t="str">
        <f t="shared" si="57"/>
        <v>Transportes</v>
      </c>
      <c r="W119" s="20" t="str">
        <f t="shared" si="58"/>
        <v>K.Tra.119</v>
      </c>
      <c r="X119" s="38" t="s">
        <v>294</v>
      </c>
      <c r="Y119" s="38" t="s">
        <v>4888</v>
      </c>
    </row>
    <row r="120" spans="1:25" ht="6.6" customHeight="1" x14ac:dyDescent="0.25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227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11"/>
        <v>Transportes</v>
      </c>
      <c r="M120" s="35" t="str">
        <f t="shared" si="112"/>
        <v>Terrestres</v>
      </c>
      <c r="N120" s="35" t="str">
        <f t="shared" si="113"/>
        <v>Veículos Pesados</v>
      </c>
      <c r="O120" s="36" t="str">
        <f t="shared" si="114"/>
        <v>Caminhão.Carroceria</v>
      </c>
      <c r="P120" s="40" t="s">
        <v>230</v>
      </c>
      <c r="Q120" s="39" t="s">
        <v>244</v>
      </c>
      <c r="R120" s="37" t="s">
        <v>1</v>
      </c>
      <c r="S120" s="38" t="str">
        <f t="shared" si="115"/>
        <v>Transportes</v>
      </c>
      <c r="T120" s="38" t="str">
        <f t="shared" si="116"/>
        <v>Terrestres</v>
      </c>
      <c r="U120" s="38" t="str">
        <f t="shared" si="117"/>
        <v>Veículos Pesados</v>
      </c>
      <c r="V120" s="37" t="str">
        <f t="shared" si="57"/>
        <v>Transportes</v>
      </c>
      <c r="W120" s="20" t="str">
        <f t="shared" si="58"/>
        <v>K.Tra.120</v>
      </c>
      <c r="X120" s="38" t="s">
        <v>294</v>
      </c>
      <c r="Y120" s="38" t="s">
        <v>4888</v>
      </c>
    </row>
    <row r="121" spans="1:25" ht="6.6" customHeight="1" x14ac:dyDescent="0.25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228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11"/>
        <v>Transportes</v>
      </c>
      <c r="M121" s="35" t="str">
        <f t="shared" si="112"/>
        <v>Terrestres</v>
      </c>
      <c r="N121" s="35" t="str">
        <f t="shared" si="113"/>
        <v>Veículos Pesados</v>
      </c>
      <c r="O121" s="36" t="str">
        <f t="shared" si="114"/>
        <v>Caminhão.Graneleiro</v>
      </c>
      <c r="P121" s="40" t="s">
        <v>231</v>
      </c>
      <c r="Q121" s="39" t="s">
        <v>245</v>
      </c>
      <c r="R121" s="37" t="s">
        <v>1</v>
      </c>
      <c r="S121" s="38" t="str">
        <f t="shared" si="115"/>
        <v>Transportes</v>
      </c>
      <c r="T121" s="38" t="str">
        <f t="shared" si="116"/>
        <v>Terrestres</v>
      </c>
      <c r="U121" s="38" t="str">
        <f t="shared" si="117"/>
        <v>Veículos Pesados</v>
      </c>
      <c r="V121" s="37" t="str">
        <f t="shared" si="57"/>
        <v>Transportes</v>
      </c>
      <c r="W121" s="20" t="str">
        <f t="shared" si="58"/>
        <v>K.Tra.121</v>
      </c>
      <c r="X121" s="38" t="s">
        <v>294</v>
      </c>
      <c r="Y121" s="38" t="s">
        <v>4888</v>
      </c>
    </row>
    <row r="122" spans="1:25" ht="6.6" customHeight="1" x14ac:dyDescent="0.25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232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11"/>
        <v>Transportes</v>
      </c>
      <c r="M122" s="35" t="str">
        <f t="shared" si="112"/>
        <v>Terrestres</v>
      </c>
      <c r="N122" s="35" t="str">
        <f t="shared" si="113"/>
        <v>Veículos Pesados</v>
      </c>
      <c r="O122" s="36" t="str">
        <f t="shared" si="114"/>
        <v>Caminhão.Frigorífico</v>
      </c>
      <c r="P122" s="40" t="s">
        <v>236</v>
      </c>
      <c r="Q122" s="39" t="s">
        <v>246</v>
      </c>
      <c r="R122" s="37" t="s">
        <v>1</v>
      </c>
      <c r="S122" s="38" t="str">
        <f t="shared" si="115"/>
        <v>Transportes</v>
      </c>
      <c r="T122" s="38" t="str">
        <f t="shared" si="116"/>
        <v>Terrestres</v>
      </c>
      <c r="U122" s="38" t="str">
        <f t="shared" si="117"/>
        <v>Veículos Pesados</v>
      </c>
      <c r="V122" s="37" t="str">
        <f t="shared" si="57"/>
        <v>Transportes</v>
      </c>
      <c r="W122" s="20" t="str">
        <f t="shared" si="58"/>
        <v>K.Tra.122</v>
      </c>
      <c r="X122" s="38" t="s">
        <v>294</v>
      </c>
      <c r="Y122" s="38" t="s">
        <v>4888</v>
      </c>
    </row>
    <row r="123" spans="1:25" ht="6.6" customHeight="1" x14ac:dyDescent="0.25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302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11"/>
        <v>Transportes</v>
      </c>
      <c r="M123" s="35" t="str">
        <f t="shared" si="112"/>
        <v>Terrestres</v>
      </c>
      <c r="N123" s="35" t="str">
        <f t="shared" si="113"/>
        <v>Veículos Pesados</v>
      </c>
      <c r="O123" s="36" t="str">
        <f t="shared" si="114"/>
        <v>Caminhão.Trator</v>
      </c>
      <c r="P123" s="40" t="s">
        <v>303</v>
      </c>
      <c r="Q123" s="39" t="s">
        <v>304</v>
      </c>
      <c r="R123" s="37" t="s">
        <v>1</v>
      </c>
      <c r="S123" s="38" t="str">
        <f t="shared" si="115"/>
        <v>Transportes</v>
      </c>
      <c r="T123" s="38" t="str">
        <f t="shared" si="116"/>
        <v>Terrestres</v>
      </c>
      <c r="U123" s="38" t="str">
        <f t="shared" si="117"/>
        <v>Veículos Pesados</v>
      </c>
      <c r="V123" s="37" t="str">
        <f t="shared" si="57"/>
        <v>Transportes</v>
      </c>
      <c r="W123" s="20" t="str">
        <f t="shared" si="58"/>
        <v>K.Tra.123</v>
      </c>
      <c r="X123" s="38" t="s">
        <v>294</v>
      </c>
      <c r="Y123" s="38" t="s">
        <v>4888</v>
      </c>
    </row>
    <row r="124" spans="1:25" ht="6.6" customHeight="1" x14ac:dyDescent="0.25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98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11"/>
        <v>Transportes</v>
      </c>
      <c r="M124" s="35" t="str">
        <f t="shared" si="112"/>
        <v>Terrestres</v>
      </c>
      <c r="N124" s="35" t="str">
        <f t="shared" si="113"/>
        <v>Veículos Pesados</v>
      </c>
      <c r="O124" s="36" t="str">
        <f t="shared" si="114"/>
        <v>Ônibus</v>
      </c>
      <c r="P124" s="40" t="s">
        <v>4795</v>
      </c>
      <c r="Q124" s="39" t="s">
        <v>4798</v>
      </c>
      <c r="R124" s="37" t="s">
        <v>1</v>
      </c>
      <c r="S124" s="38" t="str">
        <f t="shared" si="115"/>
        <v>Transportes</v>
      </c>
      <c r="T124" s="38" t="str">
        <f t="shared" si="116"/>
        <v>Terrestres</v>
      </c>
      <c r="U124" s="38" t="str">
        <f t="shared" si="117"/>
        <v>Veículos Pesados</v>
      </c>
      <c r="V124" s="37" t="str">
        <f t="shared" si="57"/>
        <v>Transportes</v>
      </c>
      <c r="W124" s="20" t="str">
        <f t="shared" si="58"/>
        <v>K.Tra.124</v>
      </c>
      <c r="X124" s="38" t="s">
        <v>294</v>
      </c>
      <c r="Y124" s="38" t="s">
        <v>4888</v>
      </c>
    </row>
    <row r="125" spans="1:25" ht="6.6" customHeight="1" x14ac:dyDescent="0.25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4794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11"/>
        <v>Transportes</v>
      </c>
      <c r="M125" s="35" t="str">
        <f t="shared" si="112"/>
        <v>Terrestres</v>
      </c>
      <c r="N125" s="35" t="str">
        <f t="shared" si="113"/>
        <v>Veículos Pesados</v>
      </c>
      <c r="O125" s="36" t="str">
        <f t="shared" si="114"/>
        <v>Ônibus.BRT</v>
      </c>
      <c r="P125" s="40" t="s">
        <v>4796</v>
      </c>
      <c r="Q125" s="39" t="s">
        <v>4799</v>
      </c>
      <c r="R125" s="37" t="s">
        <v>1</v>
      </c>
      <c r="S125" s="38" t="str">
        <f t="shared" si="115"/>
        <v>Transportes</v>
      </c>
      <c r="T125" s="38" t="str">
        <f t="shared" si="116"/>
        <v>Terrestres</v>
      </c>
      <c r="U125" s="38" t="str">
        <f t="shared" si="117"/>
        <v>Veículos Pesados</v>
      </c>
      <c r="V125" s="37" t="str">
        <f t="shared" si="57"/>
        <v>Transportes</v>
      </c>
      <c r="W125" s="20" t="str">
        <f t="shared" si="58"/>
        <v>K.Tra.125</v>
      </c>
      <c r="X125" s="38" t="s">
        <v>294</v>
      </c>
      <c r="Y125" s="38" t="s">
        <v>4888</v>
      </c>
    </row>
    <row r="126" spans="1:25" ht="6.6" customHeight="1" x14ac:dyDescent="0.25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99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11"/>
        <v>Transportes</v>
      </c>
      <c r="M126" s="35" t="str">
        <f t="shared" si="112"/>
        <v>Terrestres</v>
      </c>
      <c r="N126" s="35" t="str">
        <f t="shared" si="113"/>
        <v>Veículos Pesados</v>
      </c>
      <c r="O126" s="36" t="str">
        <f t="shared" si="114"/>
        <v>Microônibus</v>
      </c>
      <c r="P126" s="40" t="s">
        <v>4797</v>
      </c>
      <c r="Q126" s="39" t="s">
        <v>4800</v>
      </c>
      <c r="R126" s="37" t="s">
        <v>1</v>
      </c>
      <c r="S126" s="38" t="str">
        <f t="shared" si="115"/>
        <v>Transportes</v>
      </c>
      <c r="T126" s="38" t="str">
        <f t="shared" si="116"/>
        <v>Terrestres</v>
      </c>
      <c r="U126" s="38" t="str">
        <f t="shared" si="117"/>
        <v>Veículos Pesados</v>
      </c>
      <c r="V126" s="37" t="str">
        <f t="shared" si="57"/>
        <v>Transportes</v>
      </c>
      <c r="W126" s="20" t="str">
        <f t="shared" si="58"/>
        <v>K.Tra.126</v>
      </c>
      <c r="X126" s="38" t="s">
        <v>294</v>
      </c>
      <c r="Y126" s="38" t="s">
        <v>4888</v>
      </c>
    </row>
    <row r="127" spans="1:25" ht="6.6" customHeight="1" x14ac:dyDescent="0.25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104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11"/>
        <v>Transportes</v>
      </c>
      <c r="M127" s="35" t="str">
        <f t="shared" si="112"/>
        <v>Terrestres</v>
      </c>
      <c r="N127" s="35" t="str">
        <f t="shared" si="113"/>
        <v>Veículos Pesados</v>
      </c>
      <c r="O127" s="36" t="str">
        <f t="shared" si="114"/>
        <v>Reboque</v>
      </c>
      <c r="P127" s="40" t="s">
        <v>221</v>
      </c>
      <c r="Q127" s="39" t="s">
        <v>250</v>
      </c>
      <c r="R127" s="37" t="s">
        <v>1</v>
      </c>
      <c r="S127" s="38" t="str">
        <f t="shared" si="115"/>
        <v>Transportes</v>
      </c>
      <c r="T127" s="38" t="str">
        <f t="shared" si="116"/>
        <v>Terrestres</v>
      </c>
      <c r="U127" s="38" t="str">
        <f t="shared" si="117"/>
        <v>Veículos Pesados</v>
      </c>
      <c r="V127" s="37" t="str">
        <f t="shared" si="57"/>
        <v>Transportes</v>
      </c>
      <c r="W127" s="20" t="str">
        <f t="shared" si="58"/>
        <v>K.Tra.127</v>
      </c>
      <c r="X127" s="38" t="s">
        <v>294</v>
      </c>
      <c r="Y127" s="38" t="s">
        <v>4888</v>
      </c>
    </row>
    <row r="128" spans="1:25" ht="6.6" customHeight="1" x14ac:dyDescent="0.25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105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11"/>
        <v>Transportes</v>
      </c>
      <c r="M128" s="35" t="str">
        <f t="shared" si="112"/>
        <v>Terrestres</v>
      </c>
      <c r="N128" s="35" t="str">
        <f t="shared" si="113"/>
        <v>Veículos Pesados</v>
      </c>
      <c r="O128" s="36" t="str">
        <f t="shared" si="114"/>
        <v>Semirreboque</v>
      </c>
      <c r="P128" s="40" t="s">
        <v>221</v>
      </c>
      <c r="Q128" s="39" t="s">
        <v>250</v>
      </c>
      <c r="R128" s="37" t="s">
        <v>1</v>
      </c>
      <c r="S128" s="38" t="str">
        <f t="shared" si="115"/>
        <v>Transportes</v>
      </c>
      <c r="T128" s="38" t="str">
        <f t="shared" si="116"/>
        <v>Terrestres</v>
      </c>
      <c r="U128" s="38" t="str">
        <f t="shared" si="117"/>
        <v>Veículos Pesados</v>
      </c>
      <c r="V128" s="37" t="str">
        <f t="shared" si="57"/>
        <v>Transportes</v>
      </c>
      <c r="W128" s="20" t="str">
        <f t="shared" si="58"/>
        <v>K.Tra.128</v>
      </c>
      <c r="X128" s="38" t="s">
        <v>294</v>
      </c>
      <c r="Y128" s="38" t="s">
        <v>4888</v>
      </c>
    </row>
    <row r="129" spans="1:25" ht="6.6" customHeight="1" x14ac:dyDescent="0.25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4966</v>
      </c>
      <c r="F129" s="47" t="s">
        <v>106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si="111"/>
        <v>Transportes</v>
      </c>
      <c r="M129" s="35" t="str">
        <f t="shared" si="112"/>
        <v>Terrestres</v>
      </c>
      <c r="N129" s="35" t="str">
        <f t="shared" si="113"/>
        <v>Veículos Pesados</v>
      </c>
      <c r="O129" s="36" t="str">
        <f t="shared" si="114"/>
        <v>Veículo.Misto</v>
      </c>
      <c r="P129" s="40" t="s">
        <v>220</v>
      </c>
      <c r="Q129" s="39" t="s">
        <v>251</v>
      </c>
      <c r="R129" s="37" t="s">
        <v>1</v>
      </c>
      <c r="S129" s="38" t="str">
        <f t="shared" si="115"/>
        <v>Transportes</v>
      </c>
      <c r="T129" s="38" t="str">
        <f t="shared" si="116"/>
        <v>Terrestres</v>
      </c>
      <c r="U129" s="38" t="str">
        <f t="shared" si="117"/>
        <v>Veículos Pesados</v>
      </c>
      <c r="V129" s="37" t="str">
        <f t="shared" si="57"/>
        <v>Transportes</v>
      </c>
      <c r="W129" s="20" t="str">
        <f t="shared" si="58"/>
        <v>K.Tra.129</v>
      </c>
      <c r="X129" s="38" t="s">
        <v>294</v>
      </c>
      <c r="Y129" s="38" t="s">
        <v>4892</v>
      </c>
    </row>
    <row r="130" spans="1:25" ht="6.6" customHeight="1" x14ac:dyDescent="0.25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4966</v>
      </c>
      <c r="F130" s="47" t="s">
        <v>107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11"/>
        <v>Transportes</v>
      </c>
      <c r="M130" s="35" t="str">
        <f t="shared" si="112"/>
        <v>Terrestres</v>
      </c>
      <c r="N130" s="35" t="str">
        <f t="shared" si="113"/>
        <v>Veículos Pesados</v>
      </c>
      <c r="O130" s="36" t="str">
        <f t="shared" si="114"/>
        <v>Veículo.Especial</v>
      </c>
      <c r="P130" s="40" t="s">
        <v>94</v>
      </c>
      <c r="Q130" s="39" t="s">
        <v>252</v>
      </c>
      <c r="R130" s="37" t="s">
        <v>1</v>
      </c>
      <c r="S130" s="38" t="str">
        <f t="shared" si="115"/>
        <v>Transportes</v>
      </c>
      <c r="T130" s="38" t="str">
        <f t="shared" si="116"/>
        <v>Terrestres</v>
      </c>
      <c r="U130" s="38" t="str">
        <f t="shared" si="117"/>
        <v>Veículos Pesados</v>
      </c>
      <c r="V130" s="37" t="str">
        <f t="shared" si="57"/>
        <v>Transportes</v>
      </c>
      <c r="W130" s="20" t="str">
        <f t="shared" si="58"/>
        <v>K.Tra.130</v>
      </c>
      <c r="X130" s="38" t="s">
        <v>294</v>
      </c>
      <c r="Y130" s="38" t="s">
        <v>4892</v>
      </c>
    </row>
    <row r="131" spans="1:25" ht="6.6" customHeight="1" x14ac:dyDescent="0.25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96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:L164" si="118">_xlfn.CONCAT(C131)</f>
        <v>Transportes</v>
      </c>
      <c r="M131" s="35" t="str">
        <f t="shared" ref="M131:M164" si="119">CONCATENATE("", D131)</f>
        <v>Terrestres</v>
      </c>
      <c r="N131" s="35" t="str">
        <f t="shared" ref="N131:N164" si="120">(SUBSTITUTE(SUBSTITUTE(CONCATENATE("",E131),"."," ")," De "," de "))</f>
        <v>Veículos Leves</v>
      </c>
      <c r="O131" s="36" t="str">
        <f t="shared" ref="O131:O164" si="121">F131</f>
        <v>Camioneta</v>
      </c>
      <c r="P131" s="40" t="s">
        <v>4969</v>
      </c>
      <c r="Q131" s="39" t="s">
        <v>238</v>
      </c>
      <c r="R131" s="37" t="s">
        <v>1</v>
      </c>
      <c r="S131" s="38" t="str">
        <f t="shared" si="70"/>
        <v>Transportes</v>
      </c>
      <c r="T131" s="38" t="str">
        <f t="shared" si="71"/>
        <v>Terrestres</v>
      </c>
      <c r="U131" s="38" t="str">
        <f t="shared" si="71"/>
        <v>Veículos Leves</v>
      </c>
      <c r="V131" s="37" t="str">
        <f t="shared" si="57"/>
        <v>Transportes</v>
      </c>
      <c r="W131" s="20" t="str">
        <f t="shared" si="58"/>
        <v>K.Tra.131</v>
      </c>
      <c r="X131" s="38" t="s">
        <v>294</v>
      </c>
      <c r="Y131" s="38" t="s">
        <v>4892</v>
      </c>
    </row>
    <row r="132" spans="1:25" ht="6.6" customHeight="1" x14ac:dyDescent="0.25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97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18"/>
        <v>Transportes</v>
      </c>
      <c r="M132" s="35" t="str">
        <f t="shared" si="119"/>
        <v>Terrestres</v>
      </c>
      <c r="N132" s="35" t="str">
        <f t="shared" si="120"/>
        <v>Veículos Leves</v>
      </c>
      <c r="O132" s="36" t="str">
        <f t="shared" si="121"/>
        <v>Caminhonete</v>
      </c>
      <c r="P132" s="40" t="s">
        <v>4970</v>
      </c>
      <c r="Q132" s="39" t="s">
        <v>239</v>
      </c>
      <c r="R132" s="37" t="s">
        <v>1</v>
      </c>
      <c r="S132" s="38" t="str">
        <f t="shared" si="70"/>
        <v>Transportes</v>
      </c>
      <c r="T132" s="38" t="str">
        <f t="shared" si="71"/>
        <v>Terrestres</v>
      </c>
      <c r="U132" s="38" t="str">
        <f t="shared" si="71"/>
        <v>Veículos Leves</v>
      </c>
      <c r="V132" s="37" t="str">
        <f t="shared" ref="V132:V195" si="122">SUBSTITUTE(C132, ".", " ")</f>
        <v>Transportes</v>
      </c>
      <c r="W132" s="20" t="str">
        <f t="shared" si="58"/>
        <v>K.Tra.132</v>
      </c>
      <c r="X132" s="38" t="s">
        <v>294</v>
      </c>
      <c r="Y132" s="38" t="s">
        <v>4892</v>
      </c>
    </row>
    <row r="133" spans="1:25" ht="6.6" customHeight="1" x14ac:dyDescent="0.25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95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ref="L133" si="123">_xlfn.CONCAT(C133)</f>
        <v>Transportes</v>
      </c>
      <c r="M133" s="35" t="str">
        <f t="shared" ref="M133" si="124">CONCATENATE("", D133)</f>
        <v>Terrestres</v>
      </c>
      <c r="N133" s="35" t="str">
        <f t="shared" ref="N133" si="125">(SUBSTITUTE(SUBSTITUTE(CONCATENATE("",E133),"."," ")," De "," de "))</f>
        <v>Veículos Leves</v>
      </c>
      <c r="O133" s="36" t="str">
        <f t="shared" ref="O133" si="126">F133</f>
        <v>Automóvel</v>
      </c>
      <c r="P133" s="40" t="s">
        <v>4968</v>
      </c>
      <c r="Q133" s="39" t="s">
        <v>237</v>
      </c>
      <c r="R133" s="37" t="s">
        <v>1</v>
      </c>
      <c r="S133" s="38" t="str">
        <f t="shared" ref="S133" si="127">SUBSTITUTE(C133, ".", " ")</f>
        <v>Transportes</v>
      </c>
      <c r="T133" s="38" t="str">
        <f t="shared" ref="T133" si="128">SUBSTITUTE(D133, ".", " ")</f>
        <v>Terrestres</v>
      </c>
      <c r="U133" s="38" t="str">
        <f t="shared" ref="U133" si="129">SUBSTITUTE(E133, ".", " ")</f>
        <v>Veículos Leves</v>
      </c>
      <c r="V133" s="37" t="str">
        <f t="shared" si="122"/>
        <v>Transportes</v>
      </c>
      <c r="W133" s="20" t="str">
        <f t="shared" ref="W133:W196" si="130">CONCATENATE("K.",LEFT(C133,3),".",A133)</f>
        <v>K.Tra.133</v>
      </c>
      <c r="X133" s="38" t="s">
        <v>294</v>
      </c>
      <c r="Y133" s="38" t="s">
        <v>4892</v>
      </c>
    </row>
    <row r="134" spans="1:25" ht="6.6" customHeight="1" x14ac:dyDescent="0.25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100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si="118"/>
        <v>Transportes</v>
      </c>
      <c r="M134" s="35" t="str">
        <f t="shared" si="119"/>
        <v>Terrestres</v>
      </c>
      <c r="N134" s="35" t="str">
        <f t="shared" si="120"/>
        <v>Veículos Leves</v>
      </c>
      <c r="O134" s="36" t="str">
        <f t="shared" si="121"/>
        <v>Motocicleta</v>
      </c>
      <c r="P134" s="40" t="s">
        <v>217</v>
      </c>
      <c r="Q134" s="39" t="s">
        <v>247</v>
      </c>
      <c r="R134" s="37" t="s">
        <v>1</v>
      </c>
      <c r="S134" s="38" t="str">
        <f t="shared" si="70"/>
        <v>Transportes</v>
      </c>
      <c r="T134" s="38" t="str">
        <f t="shared" si="71"/>
        <v>Terrestres</v>
      </c>
      <c r="U134" s="38" t="str">
        <f t="shared" si="71"/>
        <v>Veículos Leves</v>
      </c>
      <c r="V134" s="37" t="str">
        <f t="shared" si="122"/>
        <v>Transportes</v>
      </c>
      <c r="W134" s="20" t="str">
        <f t="shared" si="130"/>
        <v>K.Tra.134</v>
      </c>
      <c r="X134" s="38" t="s">
        <v>294</v>
      </c>
      <c r="Y134" s="38" t="s">
        <v>4892</v>
      </c>
    </row>
    <row r="135" spans="1:25" ht="6.6" customHeight="1" x14ac:dyDescent="0.25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101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18"/>
        <v>Transportes</v>
      </c>
      <c r="M135" s="35" t="str">
        <f t="shared" si="119"/>
        <v>Terrestres</v>
      </c>
      <c r="N135" s="35" t="str">
        <f t="shared" si="120"/>
        <v>Veículos Leves</v>
      </c>
      <c r="O135" s="36" t="str">
        <f t="shared" si="121"/>
        <v>Motoneta</v>
      </c>
      <c r="P135" s="40" t="s">
        <v>217</v>
      </c>
      <c r="Q135" s="39" t="s">
        <v>247</v>
      </c>
      <c r="R135" s="37" t="s">
        <v>1</v>
      </c>
      <c r="S135" s="38" t="str">
        <f t="shared" si="70"/>
        <v>Transportes</v>
      </c>
      <c r="T135" s="38" t="str">
        <f t="shared" si="71"/>
        <v>Terrestres</v>
      </c>
      <c r="U135" s="38" t="str">
        <f t="shared" si="71"/>
        <v>Veículos Leves</v>
      </c>
      <c r="V135" s="37" t="str">
        <f t="shared" si="122"/>
        <v>Transportes</v>
      </c>
      <c r="W135" s="20" t="str">
        <f t="shared" si="130"/>
        <v>K.Tra.135</v>
      </c>
      <c r="X135" s="38" t="s">
        <v>294</v>
      </c>
      <c r="Y135" s="38" t="s">
        <v>4892</v>
      </c>
    </row>
    <row r="136" spans="1:25" ht="6.6" customHeight="1" x14ac:dyDescent="0.25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103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ref="L136" si="131">_xlfn.CONCAT(C136)</f>
        <v>Transportes</v>
      </c>
      <c r="M136" s="35" t="str">
        <f t="shared" ref="M136" si="132">CONCATENATE("", D136)</f>
        <v>Terrestres</v>
      </c>
      <c r="N136" s="35" t="str">
        <f t="shared" ref="N136" si="133">(SUBSTITUTE(SUBSTITUTE(CONCATENATE("",E136),"."," ")," De "," de "))</f>
        <v>Veículos Leves</v>
      </c>
      <c r="O136" s="36" t="str">
        <f t="shared" ref="O136" si="134">F136</f>
        <v>Quadriciclo</v>
      </c>
      <c r="P136" s="40" t="s">
        <v>219</v>
      </c>
      <c r="Q136" s="39" t="s">
        <v>249</v>
      </c>
      <c r="R136" s="37" t="s">
        <v>1</v>
      </c>
      <c r="S136" s="38" t="str">
        <f t="shared" ref="S136" si="135">SUBSTITUTE(C136, ".", " ")</f>
        <v>Transportes</v>
      </c>
      <c r="T136" s="38" t="str">
        <f t="shared" ref="T136" si="136">SUBSTITUTE(D136, ".", " ")</f>
        <v>Terrestres</v>
      </c>
      <c r="U136" s="38" t="str">
        <f t="shared" ref="U136" si="137">SUBSTITUTE(E136, ".", " ")</f>
        <v>Veículos Leves</v>
      </c>
      <c r="V136" s="37" t="str">
        <f t="shared" si="122"/>
        <v>Transportes</v>
      </c>
      <c r="W136" s="20" t="str">
        <f t="shared" si="130"/>
        <v>K.Tra.136</v>
      </c>
      <c r="X136" s="38" t="s">
        <v>294</v>
      </c>
      <c r="Y136" s="38" t="s">
        <v>4892</v>
      </c>
    </row>
    <row r="137" spans="1:25" ht="6.6" customHeight="1" x14ac:dyDescent="0.25">
      <c r="A137" s="34">
        <v>137</v>
      </c>
      <c r="B137" s="41" t="s">
        <v>78</v>
      </c>
      <c r="C137" s="42" t="s">
        <v>4971</v>
      </c>
      <c r="D137" s="41" t="s">
        <v>4972</v>
      </c>
      <c r="E137" s="45" t="s">
        <v>4967</v>
      </c>
      <c r="F137" s="47" t="s">
        <v>102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18"/>
        <v>Transportes</v>
      </c>
      <c r="M137" s="35" t="str">
        <f t="shared" si="119"/>
        <v>Terrestres</v>
      </c>
      <c r="N137" s="35" t="str">
        <f t="shared" si="120"/>
        <v>Veículos Leves</v>
      </c>
      <c r="O137" s="36" t="str">
        <f t="shared" si="121"/>
        <v>Triciclo</v>
      </c>
      <c r="P137" s="40" t="s">
        <v>218</v>
      </c>
      <c r="Q137" s="39" t="s">
        <v>248</v>
      </c>
      <c r="R137" s="37" t="s">
        <v>1</v>
      </c>
      <c r="S137" s="38" t="str">
        <f t="shared" si="70"/>
        <v>Transportes</v>
      </c>
      <c r="T137" s="38" t="str">
        <f t="shared" si="71"/>
        <v>Terrestres</v>
      </c>
      <c r="U137" s="38" t="str">
        <f t="shared" si="71"/>
        <v>Veículos Leves</v>
      </c>
      <c r="V137" s="37" t="str">
        <f t="shared" si="122"/>
        <v>Transportes</v>
      </c>
      <c r="W137" s="20" t="str">
        <f t="shared" si="130"/>
        <v>K.Tra.137</v>
      </c>
      <c r="X137" s="38" t="s">
        <v>294</v>
      </c>
      <c r="Y137" s="38" t="s">
        <v>4892</v>
      </c>
    </row>
    <row r="138" spans="1:25" ht="6.6" customHeight="1" x14ac:dyDescent="0.25">
      <c r="A138" s="34">
        <v>138</v>
      </c>
      <c r="B138" s="41" t="s">
        <v>78</v>
      </c>
      <c r="C138" s="42" t="s">
        <v>4971</v>
      </c>
      <c r="D138" s="41" t="s">
        <v>4972</v>
      </c>
      <c r="E138" s="45" t="s">
        <v>4967</v>
      </c>
      <c r="F138" s="47" t="s">
        <v>216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18"/>
        <v>Transportes</v>
      </c>
      <c r="M138" s="35" t="str">
        <f t="shared" si="119"/>
        <v>Terrestres</v>
      </c>
      <c r="N138" s="35" t="str">
        <f t="shared" si="120"/>
        <v>Veículos Leves</v>
      </c>
      <c r="O138" s="36" t="str">
        <f t="shared" si="121"/>
        <v>Bicicleta</v>
      </c>
      <c r="P138" s="40" t="s">
        <v>222</v>
      </c>
      <c r="Q138" s="39" t="s">
        <v>5313</v>
      </c>
      <c r="R138" s="37" t="s">
        <v>1</v>
      </c>
      <c r="S138" s="38" t="str">
        <f t="shared" ref="S138:S188" si="138">SUBSTITUTE(C138, ".", " ")</f>
        <v>Transportes</v>
      </c>
      <c r="T138" s="38" t="str">
        <f t="shared" ref="T138:T188" si="139">SUBSTITUTE(D138, ".", " ")</f>
        <v>Terrestres</v>
      </c>
      <c r="U138" s="38" t="str">
        <f t="shared" ref="U138:U188" si="140">SUBSTITUTE(E138, ".", " ")</f>
        <v>Veículos Leves</v>
      </c>
      <c r="V138" s="37" t="str">
        <f t="shared" si="122"/>
        <v>Transportes</v>
      </c>
      <c r="W138" s="20" t="str">
        <f t="shared" si="130"/>
        <v>K.Tra.138</v>
      </c>
      <c r="X138" s="38" t="s">
        <v>294</v>
      </c>
      <c r="Y138" s="38" t="s">
        <v>4892</v>
      </c>
    </row>
    <row r="139" spans="1:25" ht="6.6" customHeight="1" x14ac:dyDescent="0.25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421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18"/>
        <v>Transportes</v>
      </c>
      <c r="M139" s="35" t="str">
        <f t="shared" si="119"/>
        <v>Aquáticos</v>
      </c>
      <c r="N139" s="35" t="str">
        <f t="shared" si="120"/>
        <v>Navios</v>
      </c>
      <c r="O139" s="36" t="str">
        <f t="shared" si="121"/>
        <v>Petroleiro</v>
      </c>
      <c r="P139" s="40" t="s">
        <v>422</v>
      </c>
      <c r="Q139" s="39" t="s">
        <v>423</v>
      </c>
      <c r="R139" s="37" t="s">
        <v>1</v>
      </c>
      <c r="S139" s="38" t="str">
        <f t="shared" si="138"/>
        <v>Transportes</v>
      </c>
      <c r="T139" s="38" t="str">
        <f t="shared" si="139"/>
        <v>Aquáticos</v>
      </c>
      <c r="U139" s="38" t="str">
        <f t="shared" si="140"/>
        <v>Navios</v>
      </c>
      <c r="V139" s="37" t="str">
        <f t="shared" si="122"/>
        <v>Transportes</v>
      </c>
      <c r="W139" s="20" t="str">
        <f t="shared" si="130"/>
        <v>K.Tra.139</v>
      </c>
      <c r="X139" s="38" t="s">
        <v>294</v>
      </c>
      <c r="Y139" s="38" t="s">
        <v>4890</v>
      </c>
    </row>
    <row r="140" spans="1:25" ht="6.6" customHeight="1" x14ac:dyDescent="0.25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424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18"/>
        <v>Transportes</v>
      </c>
      <c r="M140" s="35" t="str">
        <f t="shared" si="119"/>
        <v>Aquáticos</v>
      </c>
      <c r="N140" s="35" t="str">
        <f t="shared" si="120"/>
        <v>Navios</v>
      </c>
      <c r="O140" s="36" t="str">
        <f t="shared" si="121"/>
        <v>Cargueiro</v>
      </c>
      <c r="P140" s="40" t="s">
        <v>425</v>
      </c>
      <c r="Q140" s="39" t="s">
        <v>426</v>
      </c>
      <c r="R140" s="37" t="s">
        <v>1</v>
      </c>
      <c r="S140" s="38" t="str">
        <f t="shared" si="138"/>
        <v>Transportes</v>
      </c>
      <c r="T140" s="38" t="str">
        <f t="shared" si="139"/>
        <v>Aquáticos</v>
      </c>
      <c r="U140" s="38" t="str">
        <f t="shared" si="140"/>
        <v>Navios</v>
      </c>
      <c r="V140" s="37" t="str">
        <f t="shared" si="122"/>
        <v>Transportes</v>
      </c>
      <c r="W140" s="20" t="str">
        <f t="shared" si="130"/>
        <v>K.Tra.140</v>
      </c>
      <c r="X140" s="38" t="s">
        <v>294</v>
      </c>
      <c r="Y140" s="38" t="s">
        <v>4890</v>
      </c>
    </row>
    <row r="141" spans="1:25" ht="6.6" customHeight="1" x14ac:dyDescent="0.25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427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18"/>
        <v>Transportes</v>
      </c>
      <c r="M141" s="35" t="str">
        <f t="shared" si="119"/>
        <v>Aquáticos</v>
      </c>
      <c r="N141" s="35" t="str">
        <f t="shared" si="120"/>
        <v>Navios</v>
      </c>
      <c r="O141" s="36" t="str">
        <f t="shared" si="121"/>
        <v>Handysize</v>
      </c>
      <c r="P141" s="40" t="s">
        <v>428</v>
      </c>
      <c r="Q141" s="39" t="s">
        <v>429</v>
      </c>
      <c r="R141" s="37" t="s">
        <v>1</v>
      </c>
      <c r="S141" s="38" t="str">
        <f t="shared" si="138"/>
        <v>Transportes</v>
      </c>
      <c r="T141" s="38" t="str">
        <f t="shared" si="139"/>
        <v>Aquáticos</v>
      </c>
      <c r="U141" s="38" t="str">
        <f t="shared" si="140"/>
        <v>Navios</v>
      </c>
      <c r="V141" s="37" t="str">
        <f t="shared" si="122"/>
        <v>Transportes</v>
      </c>
      <c r="W141" s="20" t="str">
        <f t="shared" si="130"/>
        <v>K.Tra.141</v>
      </c>
      <c r="X141" s="38" t="s">
        <v>294</v>
      </c>
      <c r="Y141" s="38" t="s">
        <v>4890</v>
      </c>
    </row>
    <row r="142" spans="1:25" ht="6.6" customHeight="1" x14ac:dyDescent="0.25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430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18"/>
        <v>Transportes</v>
      </c>
      <c r="M142" s="35" t="str">
        <f t="shared" si="119"/>
        <v>Aquáticos</v>
      </c>
      <c r="N142" s="35" t="str">
        <f t="shared" si="120"/>
        <v>Navios</v>
      </c>
      <c r="O142" s="36" t="str">
        <f t="shared" si="121"/>
        <v>Handymax</v>
      </c>
      <c r="P142" s="40" t="s">
        <v>431</v>
      </c>
      <c r="Q142" s="39" t="s">
        <v>432</v>
      </c>
      <c r="R142" s="37" t="s">
        <v>1</v>
      </c>
      <c r="S142" s="38" t="str">
        <f t="shared" si="138"/>
        <v>Transportes</v>
      </c>
      <c r="T142" s="38" t="str">
        <f t="shared" si="139"/>
        <v>Aquáticos</v>
      </c>
      <c r="U142" s="38" t="str">
        <f t="shared" si="140"/>
        <v>Navios</v>
      </c>
      <c r="V142" s="37" t="str">
        <f t="shared" si="122"/>
        <v>Transportes</v>
      </c>
      <c r="W142" s="20" t="str">
        <f t="shared" si="130"/>
        <v>K.Tra.142</v>
      </c>
      <c r="X142" s="38" t="s">
        <v>294</v>
      </c>
      <c r="Y142" s="38" t="s">
        <v>4890</v>
      </c>
    </row>
    <row r="143" spans="1:25" ht="6.6" customHeight="1" x14ac:dyDescent="0.25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433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18"/>
        <v>Transportes</v>
      </c>
      <c r="M143" s="35" t="str">
        <f t="shared" si="119"/>
        <v>Aquáticos</v>
      </c>
      <c r="N143" s="35" t="str">
        <f t="shared" si="120"/>
        <v>Navios</v>
      </c>
      <c r="O143" s="36" t="str">
        <f t="shared" si="121"/>
        <v>Supramax</v>
      </c>
      <c r="P143" s="40" t="s">
        <v>434</v>
      </c>
      <c r="Q143" s="39" t="s">
        <v>435</v>
      </c>
      <c r="R143" s="37" t="s">
        <v>1</v>
      </c>
      <c r="S143" s="38" t="str">
        <f t="shared" si="138"/>
        <v>Transportes</v>
      </c>
      <c r="T143" s="38" t="str">
        <f t="shared" si="139"/>
        <v>Aquáticos</v>
      </c>
      <c r="U143" s="38" t="str">
        <f t="shared" si="140"/>
        <v>Navios</v>
      </c>
      <c r="V143" s="37" t="str">
        <f t="shared" si="122"/>
        <v>Transportes</v>
      </c>
      <c r="W143" s="20" t="str">
        <f t="shared" si="130"/>
        <v>K.Tra.143</v>
      </c>
      <c r="X143" s="38" t="s">
        <v>294</v>
      </c>
      <c r="Y143" s="38" t="s">
        <v>4890</v>
      </c>
    </row>
    <row r="144" spans="1:25" ht="6.6" customHeight="1" x14ac:dyDescent="0.25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436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18"/>
        <v>Transportes</v>
      </c>
      <c r="M144" s="35" t="str">
        <f t="shared" si="119"/>
        <v>Aquáticos</v>
      </c>
      <c r="N144" s="35" t="str">
        <f t="shared" si="120"/>
        <v>Navios</v>
      </c>
      <c r="O144" s="36" t="str">
        <f t="shared" si="121"/>
        <v>Panamax</v>
      </c>
      <c r="P144" s="40" t="s">
        <v>437</v>
      </c>
      <c r="Q144" s="39" t="s">
        <v>438</v>
      </c>
      <c r="R144" s="37" t="s">
        <v>1</v>
      </c>
      <c r="S144" s="38" t="str">
        <f t="shared" si="138"/>
        <v>Transportes</v>
      </c>
      <c r="T144" s="38" t="str">
        <f t="shared" si="139"/>
        <v>Aquáticos</v>
      </c>
      <c r="U144" s="38" t="str">
        <f t="shared" si="140"/>
        <v>Navios</v>
      </c>
      <c r="V144" s="37" t="str">
        <f t="shared" si="122"/>
        <v>Transportes</v>
      </c>
      <c r="W144" s="20" t="str">
        <f t="shared" si="130"/>
        <v>K.Tra.144</v>
      </c>
      <c r="X144" s="38" t="s">
        <v>294</v>
      </c>
      <c r="Y144" s="38" t="s">
        <v>4890</v>
      </c>
    </row>
    <row r="145" spans="1:25" ht="6.6" customHeight="1" x14ac:dyDescent="0.25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439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18"/>
        <v>Transportes</v>
      </c>
      <c r="M145" s="35" t="str">
        <f t="shared" si="119"/>
        <v>Aquáticos</v>
      </c>
      <c r="N145" s="35" t="str">
        <f t="shared" si="120"/>
        <v>Navios</v>
      </c>
      <c r="O145" s="36" t="str">
        <f t="shared" si="121"/>
        <v>Neopanamax</v>
      </c>
      <c r="P145" s="40" t="s">
        <v>440</v>
      </c>
      <c r="Q145" s="39" t="s">
        <v>441</v>
      </c>
      <c r="R145" s="37" t="s">
        <v>1</v>
      </c>
      <c r="S145" s="38" t="str">
        <f t="shared" si="138"/>
        <v>Transportes</v>
      </c>
      <c r="T145" s="38" t="str">
        <f t="shared" si="139"/>
        <v>Aquáticos</v>
      </c>
      <c r="U145" s="38" t="str">
        <f t="shared" si="140"/>
        <v>Navios</v>
      </c>
      <c r="V145" s="37" t="str">
        <f t="shared" si="122"/>
        <v>Transportes</v>
      </c>
      <c r="W145" s="20" t="str">
        <f t="shared" si="130"/>
        <v>K.Tra.145</v>
      </c>
      <c r="X145" s="38" t="s">
        <v>294</v>
      </c>
      <c r="Y145" s="38" t="s">
        <v>4890</v>
      </c>
    </row>
    <row r="146" spans="1:25" ht="6.6" customHeight="1" x14ac:dyDescent="0.25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442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18"/>
        <v>Transportes</v>
      </c>
      <c r="M146" s="35" t="str">
        <f t="shared" si="119"/>
        <v>Aquáticos</v>
      </c>
      <c r="N146" s="35" t="str">
        <f t="shared" si="120"/>
        <v>Navios</v>
      </c>
      <c r="O146" s="36" t="str">
        <f t="shared" si="121"/>
        <v>Aframax</v>
      </c>
      <c r="P146" s="40" t="s">
        <v>443</v>
      </c>
      <c r="Q146" s="39" t="s">
        <v>444</v>
      </c>
      <c r="R146" s="37" t="s">
        <v>1</v>
      </c>
      <c r="S146" s="38" t="str">
        <f t="shared" si="138"/>
        <v>Transportes</v>
      </c>
      <c r="T146" s="38" t="str">
        <f t="shared" si="139"/>
        <v>Aquáticos</v>
      </c>
      <c r="U146" s="38" t="str">
        <f t="shared" si="140"/>
        <v>Navios</v>
      </c>
      <c r="V146" s="37" t="str">
        <f t="shared" si="122"/>
        <v>Transportes</v>
      </c>
      <c r="W146" s="20" t="str">
        <f t="shared" si="130"/>
        <v>K.Tra.146</v>
      </c>
      <c r="X146" s="38" t="s">
        <v>294</v>
      </c>
      <c r="Y146" s="38" t="s">
        <v>4890</v>
      </c>
    </row>
    <row r="147" spans="1:25" ht="6.6" customHeight="1" x14ac:dyDescent="0.25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445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18"/>
        <v>Transportes</v>
      </c>
      <c r="M147" s="35" t="str">
        <f t="shared" si="119"/>
        <v>Aquáticos</v>
      </c>
      <c r="N147" s="35" t="str">
        <f t="shared" si="120"/>
        <v>Navios</v>
      </c>
      <c r="O147" s="36" t="str">
        <f t="shared" si="121"/>
        <v>Suezmax</v>
      </c>
      <c r="P147" s="40" t="s">
        <v>446</v>
      </c>
      <c r="Q147" s="39" t="s">
        <v>447</v>
      </c>
      <c r="R147" s="37" t="s">
        <v>1</v>
      </c>
      <c r="S147" s="38" t="str">
        <f t="shared" si="138"/>
        <v>Transportes</v>
      </c>
      <c r="T147" s="38" t="str">
        <f t="shared" si="139"/>
        <v>Aquáticos</v>
      </c>
      <c r="U147" s="38" t="str">
        <f t="shared" si="140"/>
        <v>Navios</v>
      </c>
      <c r="V147" s="37" t="str">
        <f t="shared" si="122"/>
        <v>Transportes</v>
      </c>
      <c r="W147" s="20" t="str">
        <f t="shared" si="130"/>
        <v>K.Tra.147</v>
      </c>
      <c r="X147" s="38" t="s">
        <v>294</v>
      </c>
      <c r="Y147" s="38" t="s">
        <v>4890</v>
      </c>
    </row>
    <row r="148" spans="1:25" ht="6.6" customHeight="1" x14ac:dyDescent="0.25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448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18"/>
        <v>Transportes</v>
      </c>
      <c r="M148" s="35" t="str">
        <f t="shared" si="119"/>
        <v>Aquáticos</v>
      </c>
      <c r="N148" s="35" t="str">
        <f t="shared" si="120"/>
        <v>Navios</v>
      </c>
      <c r="O148" s="36" t="str">
        <f t="shared" si="121"/>
        <v>Capesize</v>
      </c>
      <c r="P148" s="40" t="s">
        <v>449</v>
      </c>
      <c r="Q148" s="39" t="s">
        <v>450</v>
      </c>
      <c r="R148" s="37" t="s">
        <v>1</v>
      </c>
      <c r="S148" s="38" t="str">
        <f t="shared" si="138"/>
        <v>Transportes</v>
      </c>
      <c r="T148" s="38" t="str">
        <f t="shared" si="139"/>
        <v>Aquáticos</v>
      </c>
      <c r="U148" s="38" t="str">
        <f t="shared" si="140"/>
        <v>Navios</v>
      </c>
      <c r="V148" s="37" t="str">
        <f t="shared" si="122"/>
        <v>Transportes</v>
      </c>
      <c r="W148" s="20" t="str">
        <f t="shared" si="130"/>
        <v>K.Tra.148</v>
      </c>
      <c r="X148" s="38" t="s">
        <v>294</v>
      </c>
      <c r="Y148" s="38" t="s">
        <v>4890</v>
      </c>
    </row>
    <row r="149" spans="1:25" ht="6.6" customHeight="1" x14ac:dyDescent="0.25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451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18"/>
        <v>Transportes</v>
      </c>
      <c r="M149" s="35" t="str">
        <f t="shared" si="119"/>
        <v>Aquáticos</v>
      </c>
      <c r="N149" s="35" t="str">
        <f t="shared" si="120"/>
        <v>Navios</v>
      </c>
      <c r="O149" s="36" t="str">
        <f t="shared" si="121"/>
        <v>Superpetroleiro</v>
      </c>
      <c r="P149" s="40" t="s">
        <v>452</v>
      </c>
      <c r="Q149" s="39" t="s">
        <v>453</v>
      </c>
      <c r="R149" s="37" t="s">
        <v>1</v>
      </c>
      <c r="S149" s="38" t="str">
        <f t="shared" si="138"/>
        <v>Transportes</v>
      </c>
      <c r="T149" s="38" t="str">
        <f t="shared" si="139"/>
        <v>Aquáticos</v>
      </c>
      <c r="U149" s="38" t="str">
        <f t="shared" si="140"/>
        <v>Navios</v>
      </c>
      <c r="V149" s="37" t="str">
        <f t="shared" si="122"/>
        <v>Transportes</v>
      </c>
      <c r="W149" s="20" t="str">
        <f t="shared" si="130"/>
        <v>K.Tra.149</v>
      </c>
      <c r="X149" s="38" t="s">
        <v>294</v>
      </c>
      <c r="Y149" s="38" t="s">
        <v>4890</v>
      </c>
    </row>
    <row r="150" spans="1:25" ht="6.6" customHeight="1" x14ac:dyDescent="0.25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454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18"/>
        <v>Transportes</v>
      </c>
      <c r="M150" s="35" t="str">
        <f t="shared" si="119"/>
        <v>Aquáticos</v>
      </c>
      <c r="N150" s="35" t="str">
        <f t="shared" si="120"/>
        <v>Navios</v>
      </c>
      <c r="O150" s="36" t="str">
        <f t="shared" si="121"/>
        <v>Ultrapetroleiro</v>
      </c>
      <c r="P150" s="40" t="s">
        <v>455</v>
      </c>
      <c r="Q150" s="39" t="s">
        <v>456</v>
      </c>
      <c r="R150" s="37" t="s">
        <v>1</v>
      </c>
      <c r="S150" s="38" t="str">
        <f t="shared" si="138"/>
        <v>Transportes</v>
      </c>
      <c r="T150" s="38" t="str">
        <f t="shared" si="139"/>
        <v>Aquáticos</v>
      </c>
      <c r="U150" s="38" t="str">
        <f t="shared" si="140"/>
        <v>Navios</v>
      </c>
      <c r="V150" s="37" t="str">
        <f t="shared" si="122"/>
        <v>Transportes</v>
      </c>
      <c r="W150" s="20" t="str">
        <f t="shared" si="130"/>
        <v>K.Tra.150</v>
      </c>
      <c r="X150" s="38" t="s">
        <v>294</v>
      </c>
      <c r="Y150" s="38" t="s">
        <v>4890</v>
      </c>
    </row>
    <row r="151" spans="1:25" ht="6.6" customHeight="1" x14ac:dyDescent="0.25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457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18"/>
        <v>Transportes</v>
      </c>
      <c r="M151" s="35" t="str">
        <f t="shared" si="119"/>
        <v>Aquáticos</v>
      </c>
      <c r="N151" s="35" t="str">
        <f t="shared" si="120"/>
        <v>Navios</v>
      </c>
      <c r="O151" s="36" t="str">
        <f t="shared" si="121"/>
        <v>Chinamax</v>
      </c>
      <c r="P151" s="40" t="s">
        <v>458</v>
      </c>
      <c r="Q151" s="39" t="s">
        <v>459</v>
      </c>
      <c r="R151" s="37" t="s">
        <v>1</v>
      </c>
      <c r="S151" s="38" t="str">
        <f t="shared" si="138"/>
        <v>Transportes</v>
      </c>
      <c r="T151" s="38" t="str">
        <f t="shared" si="139"/>
        <v>Aquáticos</v>
      </c>
      <c r="U151" s="38" t="str">
        <f t="shared" si="140"/>
        <v>Navios</v>
      </c>
      <c r="V151" s="37" t="str">
        <f t="shared" si="122"/>
        <v>Transportes</v>
      </c>
      <c r="W151" s="20" t="str">
        <f t="shared" si="130"/>
        <v>K.Tra.151</v>
      </c>
      <c r="X151" s="38" t="s">
        <v>294</v>
      </c>
      <c r="Y151" s="38" t="s">
        <v>4890</v>
      </c>
    </row>
    <row r="152" spans="1:25" ht="6.6" customHeight="1" x14ac:dyDescent="0.25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460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18"/>
        <v>Transportes</v>
      </c>
      <c r="M152" s="35" t="str">
        <f t="shared" si="119"/>
        <v>Aquáticos</v>
      </c>
      <c r="N152" s="35" t="str">
        <f t="shared" si="120"/>
        <v>Navios</v>
      </c>
      <c r="O152" s="36" t="str">
        <f t="shared" si="121"/>
        <v>Cruzeiro</v>
      </c>
      <c r="P152" s="40" t="s">
        <v>461</v>
      </c>
      <c r="Q152" s="39" t="s">
        <v>462</v>
      </c>
      <c r="R152" s="37" t="s">
        <v>1</v>
      </c>
      <c r="S152" s="38" t="str">
        <f t="shared" si="138"/>
        <v>Transportes</v>
      </c>
      <c r="T152" s="38" t="str">
        <f t="shared" si="139"/>
        <v>Aquáticos</v>
      </c>
      <c r="U152" s="38" t="str">
        <f t="shared" si="140"/>
        <v>Navios</v>
      </c>
      <c r="V152" s="37" t="str">
        <f t="shared" si="122"/>
        <v>Transportes</v>
      </c>
      <c r="W152" s="20" t="str">
        <f t="shared" si="130"/>
        <v>K.Tra.152</v>
      </c>
      <c r="X152" s="38" t="s">
        <v>294</v>
      </c>
      <c r="Y152" s="38" t="s">
        <v>4890</v>
      </c>
    </row>
    <row r="153" spans="1:25" ht="6.6" customHeight="1" x14ac:dyDescent="0.25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463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18"/>
        <v>Transportes</v>
      </c>
      <c r="M153" s="35" t="str">
        <f t="shared" si="119"/>
        <v>Aquáticos</v>
      </c>
      <c r="N153" s="35" t="str">
        <f t="shared" si="120"/>
        <v>Navios</v>
      </c>
      <c r="O153" s="36" t="str">
        <f t="shared" si="121"/>
        <v>Militar</v>
      </c>
      <c r="P153" s="40" t="s">
        <v>464</v>
      </c>
      <c r="Q153" s="39" t="s">
        <v>465</v>
      </c>
      <c r="R153" s="37" t="s">
        <v>1</v>
      </c>
      <c r="S153" s="38" t="str">
        <f t="shared" si="138"/>
        <v>Transportes</v>
      </c>
      <c r="T153" s="38" t="str">
        <f t="shared" si="139"/>
        <v>Aquáticos</v>
      </c>
      <c r="U153" s="38" t="str">
        <f t="shared" si="140"/>
        <v>Navios</v>
      </c>
      <c r="V153" s="37" t="str">
        <f t="shared" si="122"/>
        <v>Transportes</v>
      </c>
      <c r="W153" s="20" t="str">
        <f t="shared" si="130"/>
        <v>K.Tra.153</v>
      </c>
      <c r="X153" s="38" t="s">
        <v>294</v>
      </c>
      <c r="Y153" s="38" t="s">
        <v>4890</v>
      </c>
    </row>
    <row r="154" spans="1:25" ht="6.6" customHeight="1" x14ac:dyDescent="0.25">
      <c r="A154" s="34">
        <v>154</v>
      </c>
      <c r="B154" s="41" t="s">
        <v>78</v>
      </c>
      <c r="C154" s="42" t="s">
        <v>4971</v>
      </c>
      <c r="D154" s="41" t="s">
        <v>4973</v>
      </c>
      <c r="E154" s="45" t="s">
        <v>4940</v>
      </c>
      <c r="F154" s="47" t="s">
        <v>466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18"/>
        <v>Transportes</v>
      </c>
      <c r="M154" s="35" t="str">
        <f t="shared" si="119"/>
        <v>Aquáticos</v>
      </c>
      <c r="N154" s="35" t="str">
        <f t="shared" si="120"/>
        <v>Navios</v>
      </c>
      <c r="O154" s="36" t="str">
        <f t="shared" si="121"/>
        <v>Científico</v>
      </c>
      <c r="P154" s="40" t="s">
        <v>467</v>
      </c>
      <c r="Q154" s="39" t="s">
        <v>468</v>
      </c>
      <c r="R154" s="37" t="s">
        <v>1</v>
      </c>
      <c r="S154" s="38" t="str">
        <f t="shared" si="138"/>
        <v>Transportes</v>
      </c>
      <c r="T154" s="38" t="str">
        <f t="shared" si="139"/>
        <v>Aquáticos</v>
      </c>
      <c r="U154" s="38" t="str">
        <f t="shared" si="140"/>
        <v>Navios</v>
      </c>
      <c r="V154" s="37" t="str">
        <f t="shared" si="122"/>
        <v>Transportes</v>
      </c>
      <c r="W154" s="20" t="str">
        <f t="shared" si="130"/>
        <v>K.Tra.154</v>
      </c>
      <c r="X154" s="38" t="s">
        <v>294</v>
      </c>
      <c r="Y154" s="38" t="s">
        <v>4890</v>
      </c>
    </row>
    <row r="155" spans="1:25" ht="6.6" customHeight="1" x14ac:dyDescent="0.25">
      <c r="A155" s="34">
        <v>155</v>
      </c>
      <c r="B155" s="41" t="s">
        <v>78</v>
      </c>
      <c r="C155" s="42" t="s">
        <v>4971</v>
      </c>
      <c r="D155" s="41" t="s">
        <v>4973</v>
      </c>
      <c r="E155" s="45" t="s">
        <v>4940</v>
      </c>
      <c r="F155" s="47" t="s">
        <v>469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18"/>
        <v>Transportes</v>
      </c>
      <c r="M155" s="35" t="str">
        <f t="shared" si="119"/>
        <v>Aquáticos</v>
      </c>
      <c r="N155" s="35" t="str">
        <f t="shared" si="120"/>
        <v>Navios</v>
      </c>
      <c r="O155" s="36" t="str">
        <f t="shared" si="121"/>
        <v>Clipper</v>
      </c>
      <c r="P155" s="40" t="s">
        <v>470</v>
      </c>
      <c r="Q155" s="39" t="s">
        <v>471</v>
      </c>
      <c r="R155" s="37" t="s">
        <v>1</v>
      </c>
      <c r="S155" s="38" t="str">
        <f t="shared" si="138"/>
        <v>Transportes</v>
      </c>
      <c r="T155" s="38" t="str">
        <f t="shared" si="139"/>
        <v>Aquáticos</v>
      </c>
      <c r="U155" s="38" t="str">
        <f t="shared" si="140"/>
        <v>Navios</v>
      </c>
      <c r="V155" s="37" t="str">
        <f t="shared" si="122"/>
        <v>Transportes</v>
      </c>
      <c r="W155" s="20" t="str">
        <f t="shared" si="130"/>
        <v>K.Tra.155</v>
      </c>
      <c r="X155" s="38" t="s">
        <v>294</v>
      </c>
      <c r="Y155" s="38" t="s">
        <v>4890</v>
      </c>
    </row>
    <row r="156" spans="1:25" ht="6.6" customHeight="1" x14ac:dyDescent="0.25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47" t="s">
        <v>472</v>
      </c>
      <c r="G156" s="67" t="s">
        <v>1</v>
      </c>
      <c r="H156" s="67" t="s">
        <v>1</v>
      </c>
      <c r="I156" s="67" t="s">
        <v>1</v>
      </c>
      <c r="J156" s="67" t="s">
        <v>1</v>
      </c>
      <c r="K156" s="67" t="s">
        <v>1</v>
      </c>
      <c r="L156" s="39" t="str">
        <f t="shared" si="118"/>
        <v>Transportes</v>
      </c>
      <c r="M156" s="35" t="str">
        <f t="shared" si="119"/>
        <v>Aquáticos</v>
      </c>
      <c r="N156" s="35" t="str">
        <f t="shared" si="120"/>
        <v>Embarcações</v>
      </c>
      <c r="O156" s="36" t="str">
        <f t="shared" si="121"/>
        <v>Rebocador</v>
      </c>
      <c r="P156" s="40" t="s">
        <v>473</v>
      </c>
      <c r="Q156" s="39" t="s">
        <v>474</v>
      </c>
      <c r="R156" s="37" t="s">
        <v>1</v>
      </c>
      <c r="S156" s="38" t="str">
        <f t="shared" si="138"/>
        <v>Transportes</v>
      </c>
      <c r="T156" s="38" t="str">
        <f t="shared" si="139"/>
        <v>Aquáticos</v>
      </c>
      <c r="U156" s="38" t="str">
        <f t="shared" si="140"/>
        <v>Embarcações</v>
      </c>
      <c r="V156" s="37" t="str">
        <f t="shared" si="122"/>
        <v>Transportes</v>
      </c>
      <c r="W156" s="20" t="str">
        <f t="shared" si="130"/>
        <v>K.Tra.156</v>
      </c>
      <c r="X156" s="38" t="s">
        <v>294</v>
      </c>
      <c r="Y156" s="38" t="s">
        <v>4890</v>
      </c>
    </row>
    <row r="157" spans="1:25" ht="6.6" customHeight="1" x14ac:dyDescent="0.25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47" t="s">
        <v>475</v>
      </c>
      <c r="G157" s="67" t="s">
        <v>1</v>
      </c>
      <c r="H157" s="67" t="s">
        <v>1</v>
      </c>
      <c r="I157" s="67" t="s">
        <v>1</v>
      </c>
      <c r="J157" s="67" t="s">
        <v>1</v>
      </c>
      <c r="K157" s="67" t="s">
        <v>1</v>
      </c>
      <c r="L157" s="39" t="str">
        <f t="shared" si="118"/>
        <v>Transportes</v>
      </c>
      <c r="M157" s="35" t="str">
        <f t="shared" si="119"/>
        <v>Aquáticos</v>
      </c>
      <c r="N157" s="35" t="str">
        <f t="shared" si="120"/>
        <v>Embarcações</v>
      </c>
      <c r="O157" s="36" t="str">
        <f t="shared" si="121"/>
        <v>Offshore</v>
      </c>
      <c r="P157" s="40" t="s">
        <v>476</v>
      </c>
      <c r="Q157" s="39" t="s">
        <v>477</v>
      </c>
      <c r="R157" s="37" t="s">
        <v>1</v>
      </c>
      <c r="S157" s="38" t="str">
        <f t="shared" si="138"/>
        <v>Transportes</v>
      </c>
      <c r="T157" s="38" t="str">
        <f t="shared" si="139"/>
        <v>Aquáticos</v>
      </c>
      <c r="U157" s="38" t="str">
        <f t="shared" si="140"/>
        <v>Embarcações</v>
      </c>
      <c r="V157" s="37" t="str">
        <f t="shared" si="122"/>
        <v>Transportes</v>
      </c>
      <c r="W157" s="20" t="str">
        <f t="shared" si="130"/>
        <v>K.Tra.157</v>
      </c>
      <c r="X157" s="38" t="s">
        <v>294</v>
      </c>
      <c r="Y157" s="38" t="s">
        <v>4890</v>
      </c>
    </row>
    <row r="158" spans="1:25" ht="6.6" customHeight="1" x14ac:dyDescent="0.25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478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18"/>
        <v>Transportes</v>
      </c>
      <c r="M158" s="35" t="str">
        <f t="shared" si="119"/>
        <v>Aquáticos</v>
      </c>
      <c r="N158" s="35" t="str">
        <f t="shared" si="120"/>
        <v>Embarcações</v>
      </c>
      <c r="O158" s="36" t="str">
        <f t="shared" si="121"/>
        <v>Aliscafo</v>
      </c>
      <c r="P158" s="40" t="s">
        <v>479</v>
      </c>
      <c r="Q158" s="39" t="s">
        <v>480</v>
      </c>
      <c r="R158" s="37" t="s">
        <v>1</v>
      </c>
      <c r="S158" s="38" t="str">
        <f t="shared" si="138"/>
        <v>Transportes</v>
      </c>
      <c r="T158" s="38" t="str">
        <f t="shared" si="139"/>
        <v>Aquáticos</v>
      </c>
      <c r="U158" s="38" t="str">
        <f t="shared" si="140"/>
        <v>Embarcações</v>
      </c>
      <c r="V158" s="37" t="str">
        <f t="shared" si="122"/>
        <v>Transportes</v>
      </c>
      <c r="W158" s="20" t="str">
        <f t="shared" si="130"/>
        <v>K.Tra.158</v>
      </c>
      <c r="X158" s="38" t="s">
        <v>294</v>
      </c>
      <c r="Y158" s="38" t="s">
        <v>4890</v>
      </c>
    </row>
    <row r="159" spans="1:25" ht="6.6" customHeight="1" x14ac:dyDescent="0.25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481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18"/>
        <v>Transportes</v>
      </c>
      <c r="M159" s="35" t="str">
        <f t="shared" si="119"/>
        <v>Aquáticos</v>
      </c>
      <c r="N159" s="35" t="str">
        <f t="shared" si="120"/>
        <v>Embarcações</v>
      </c>
      <c r="O159" s="36" t="str">
        <f t="shared" si="121"/>
        <v>Ferry</v>
      </c>
      <c r="P159" s="40" t="s">
        <v>482</v>
      </c>
      <c r="Q159" s="39" t="s">
        <v>483</v>
      </c>
      <c r="R159" s="37" t="s">
        <v>1</v>
      </c>
      <c r="S159" s="38" t="str">
        <f t="shared" si="138"/>
        <v>Transportes</v>
      </c>
      <c r="T159" s="38" t="str">
        <f t="shared" si="139"/>
        <v>Aquáticos</v>
      </c>
      <c r="U159" s="38" t="str">
        <f t="shared" si="140"/>
        <v>Embarcações</v>
      </c>
      <c r="V159" s="37" t="str">
        <f t="shared" si="122"/>
        <v>Transportes</v>
      </c>
      <c r="W159" s="20" t="str">
        <f t="shared" si="130"/>
        <v>K.Tra.159</v>
      </c>
      <c r="X159" s="38" t="s">
        <v>294</v>
      </c>
      <c r="Y159" s="38" t="s">
        <v>4890</v>
      </c>
    </row>
    <row r="160" spans="1:25" ht="6.6" customHeight="1" x14ac:dyDescent="0.25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484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18"/>
        <v>Transportes</v>
      </c>
      <c r="M160" s="35" t="str">
        <f t="shared" si="119"/>
        <v>Aquáticos</v>
      </c>
      <c r="N160" s="35" t="str">
        <f t="shared" si="120"/>
        <v>Embarcações</v>
      </c>
      <c r="O160" s="36" t="str">
        <f t="shared" si="121"/>
        <v>Lancha</v>
      </c>
      <c r="P160" s="40" t="s">
        <v>485</v>
      </c>
      <c r="Q160" s="39" t="s">
        <v>486</v>
      </c>
      <c r="R160" s="37" t="s">
        <v>1</v>
      </c>
      <c r="S160" s="38" t="str">
        <f t="shared" si="138"/>
        <v>Transportes</v>
      </c>
      <c r="T160" s="38" t="str">
        <f t="shared" si="139"/>
        <v>Aquáticos</v>
      </c>
      <c r="U160" s="38" t="str">
        <f t="shared" si="140"/>
        <v>Embarcações</v>
      </c>
      <c r="V160" s="37" t="str">
        <f t="shared" si="122"/>
        <v>Transportes</v>
      </c>
      <c r="W160" s="20" t="str">
        <f t="shared" si="130"/>
        <v>K.Tra.160</v>
      </c>
      <c r="X160" s="38" t="s">
        <v>294</v>
      </c>
      <c r="Y160" s="38" t="s">
        <v>4890</v>
      </c>
    </row>
    <row r="161" spans="1:25" ht="6.6" customHeight="1" x14ac:dyDescent="0.25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487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18"/>
        <v>Transportes</v>
      </c>
      <c r="M161" s="35" t="str">
        <f t="shared" si="119"/>
        <v>Aquáticos</v>
      </c>
      <c r="N161" s="35" t="str">
        <f t="shared" si="120"/>
        <v>Embarcações</v>
      </c>
      <c r="O161" s="36" t="str">
        <f t="shared" si="121"/>
        <v>Bote</v>
      </c>
      <c r="P161" s="40" t="s">
        <v>488</v>
      </c>
      <c r="Q161" s="39" t="s">
        <v>489</v>
      </c>
      <c r="R161" s="37" t="s">
        <v>1</v>
      </c>
      <c r="S161" s="38" t="str">
        <f t="shared" si="138"/>
        <v>Transportes</v>
      </c>
      <c r="T161" s="38" t="str">
        <f t="shared" si="139"/>
        <v>Aquáticos</v>
      </c>
      <c r="U161" s="38" t="str">
        <f t="shared" si="140"/>
        <v>Embarcações</v>
      </c>
      <c r="V161" s="37" t="str">
        <f t="shared" si="122"/>
        <v>Transportes</v>
      </c>
      <c r="W161" s="20" t="str">
        <f t="shared" si="130"/>
        <v>K.Tra.161</v>
      </c>
      <c r="X161" s="38" t="s">
        <v>294</v>
      </c>
      <c r="Y161" s="38" t="s">
        <v>4890</v>
      </c>
    </row>
    <row r="162" spans="1:25" ht="6.6" customHeight="1" x14ac:dyDescent="0.25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490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18"/>
        <v>Transportes</v>
      </c>
      <c r="M162" s="35" t="str">
        <f t="shared" si="119"/>
        <v>Aquáticos</v>
      </c>
      <c r="N162" s="35" t="str">
        <f t="shared" si="120"/>
        <v>Embarcações</v>
      </c>
      <c r="O162" s="36" t="str">
        <f t="shared" si="121"/>
        <v>Iate</v>
      </c>
      <c r="P162" s="40" t="s">
        <v>491</v>
      </c>
      <c r="Q162" s="39" t="s">
        <v>492</v>
      </c>
      <c r="R162" s="37" t="s">
        <v>1</v>
      </c>
      <c r="S162" s="38" t="str">
        <f t="shared" si="138"/>
        <v>Transportes</v>
      </c>
      <c r="T162" s="38" t="str">
        <f t="shared" si="139"/>
        <v>Aquáticos</v>
      </c>
      <c r="U162" s="38" t="str">
        <f t="shared" si="140"/>
        <v>Embarcações</v>
      </c>
      <c r="V162" s="37" t="str">
        <f t="shared" si="122"/>
        <v>Transportes</v>
      </c>
      <c r="W162" s="20" t="str">
        <f t="shared" si="130"/>
        <v>K.Tra.162</v>
      </c>
      <c r="X162" s="38" t="s">
        <v>294</v>
      </c>
      <c r="Y162" s="38" t="s">
        <v>4890</v>
      </c>
    </row>
    <row r="163" spans="1:25" ht="6.6" customHeight="1" x14ac:dyDescent="0.25">
      <c r="A163" s="34">
        <v>163</v>
      </c>
      <c r="B163" s="41" t="s">
        <v>78</v>
      </c>
      <c r="C163" s="42" t="s">
        <v>4971</v>
      </c>
      <c r="D163" s="41" t="s">
        <v>4973</v>
      </c>
      <c r="E163" s="60" t="s">
        <v>4941</v>
      </c>
      <c r="F163" s="19" t="s">
        <v>493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si="118"/>
        <v>Transportes</v>
      </c>
      <c r="M163" s="35" t="str">
        <f t="shared" si="119"/>
        <v>Aquáticos</v>
      </c>
      <c r="N163" s="35" t="str">
        <f t="shared" si="120"/>
        <v>Embarcações</v>
      </c>
      <c r="O163" s="36" t="str">
        <f t="shared" si="121"/>
        <v>Catamarã</v>
      </c>
      <c r="P163" s="40" t="s">
        <v>494</v>
      </c>
      <c r="Q163" s="39" t="s">
        <v>495</v>
      </c>
      <c r="R163" s="37" t="s">
        <v>1</v>
      </c>
      <c r="S163" s="38" t="str">
        <f t="shared" si="138"/>
        <v>Transportes</v>
      </c>
      <c r="T163" s="38" t="str">
        <f t="shared" si="139"/>
        <v>Aquáticos</v>
      </c>
      <c r="U163" s="38" t="str">
        <f t="shared" si="140"/>
        <v>Embarcações</v>
      </c>
      <c r="V163" s="37" t="str">
        <f t="shared" si="122"/>
        <v>Transportes</v>
      </c>
      <c r="W163" s="20" t="str">
        <f t="shared" si="130"/>
        <v>K.Tra.163</v>
      </c>
      <c r="X163" s="38" t="s">
        <v>294</v>
      </c>
      <c r="Y163" s="38" t="s">
        <v>4890</v>
      </c>
    </row>
    <row r="164" spans="1:25" ht="6.6" customHeight="1" x14ac:dyDescent="0.25">
      <c r="A164" s="34">
        <v>164</v>
      </c>
      <c r="B164" s="41" t="s">
        <v>78</v>
      </c>
      <c r="C164" s="42" t="s">
        <v>4971</v>
      </c>
      <c r="D164" s="41" t="s">
        <v>4973</v>
      </c>
      <c r="E164" s="60" t="s">
        <v>4941</v>
      </c>
      <c r="F164" s="19" t="s">
        <v>496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18"/>
        <v>Transportes</v>
      </c>
      <c r="M164" s="35" t="str">
        <f t="shared" si="119"/>
        <v>Aquáticos</v>
      </c>
      <c r="N164" s="35" t="str">
        <f t="shared" si="120"/>
        <v>Embarcações</v>
      </c>
      <c r="O164" s="36" t="str">
        <f t="shared" si="121"/>
        <v>Veleiro</v>
      </c>
      <c r="P164" s="40" t="s">
        <v>497</v>
      </c>
      <c r="Q164" s="39" t="s">
        <v>498</v>
      </c>
      <c r="R164" s="37" t="s">
        <v>1</v>
      </c>
      <c r="S164" s="38" t="str">
        <f t="shared" si="138"/>
        <v>Transportes</v>
      </c>
      <c r="T164" s="38" t="str">
        <f t="shared" si="139"/>
        <v>Aquáticos</v>
      </c>
      <c r="U164" s="38" t="str">
        <f t="shared" si="140"/>
        <v>Embarcações</v>
      </c>
      <c r="V164" s="37" t="str">
        <f t="shared" si="122"/>
        <v>Transportes</v>
      </c>
      <c r="W164" s="20" t="str">
        <f t="shared" si="130"/>
        <v>K.Tra.164</v>
      </c>
      <c r="X164" s="38" t="s">
        <v>294</v>
      </c>
      <c r="Y164" s="38" t="s">
        <v>4890</v>
      </c>
    </row>
    <row r="165" spans="1:25" ht="6.6" customHeight="1" x14ac:dyDescent="0.25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5057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ref="L165:L173" si="141">_xlfn.CONCAT(C165)</f>
        <v>Transportes</v>
      </c>
      <c r="M165" s="35" t="str">
        <f t="shared" ref="M165:M173" si="142">CONCATENATE("", D165)</f>
        <v>Aéreos</v>
      </c>
      <c r="N165" s="35" t="str">
        <f t="shared" ref="N165:N173" si="143">(SUBSTITUTE(SUBSTITUTE(CONCATENATE("",E165),"."," ")," De "," de "))</f>
        <v>Aviões</v>
      </c>
      <c r="O165" s="36" t="str">
        <f t="shared" ref="O165:O173" si="144">F165</f>
        <v>Avião.de.Fuselagem.Larga</v>
      </c>
      <c r="P165" s="40" t="s">
        <v>4982</v>
      </c>
      <c r="Q165" s="39" t="s">
        <v>4991</v>
      </c>
      <c r="R165" s="37" t="s">
        <v>1</v>
      </c>
      <c r="S165" s="38" t="str">
        <f t="shared" ref="S165:S173" si="145">SUBSTITUTE(C165, ".", " ")</f>
        <v>Transportes</v>
      </c>
      <c r="T165" s="38" t="str">
        <f t="shared" ref="T165:T173" si="146">SUBSTITUTE(D165, ".", " ")</f>
        <v>Aéreos</v>
      </c>
      <c r="U165" s="38" t="str">
        <f t="shared" ref="U165:U173" si="147">SUBSTITUTE(E165, ".", " ")</f>
        <v>Aviões</v>
      </c>
      <c r="V165" s="37" t="str">
        <f t="shared" si="122"/>
        <v>Transportes</v>
      </c>
      <c r="W165" s="20" t="str">
        <f t="shared" si="130"/>
        <v>K.Tra.165</v>
      </c>
      <c r="X165" s="38" t="s">
        <v>294</v>
      </c>
      <c r="Y165" s="38" t="s">
        <v>4978</v>
      </c>
    </row>
    <row r="166" spans="1:25" ht="6.6" customHeight="1" x14ac:dyDescent="0.25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5056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si="141"/>
        <v>Transportes</v>
      </c>
      <c r="M166" s="35" t="str">
        <f t="shared" si="142"/>
        <v>Aéreos</v>
      </c>
      <c r="N166" s="35" t="str">
        <f t="shared" si="143"/>
        <v>Aviões</v>
      </c>
      <c r="O166" s="36" t="str">
        <f t="shared" si="144"/>
        <v>Avião.de.Fuselagem.Estreita</v>
      </c>
      <c r="P166" s="40" t="s">
        <v>4983</v>
      </c>
      <c r="Q166" s="39" t="s">
        <v>4992</v>
      </c>
      <c r="R166" s="37" t="s">
        <v>1</v>
      </c>
      <c r="S166" s="38" t="str">
        <f t="shared" si="145"/>
        <v>Transportes</v>
      </c>
      <c r="T166" s="38" t="str">
        <f t="shared" si="146"/>
        <v>Aéreos</v>
      </c>
      <c r="U166" s="38" t="str">
        <f t="shared" si="147"/>
        <v>Aviões</v>
      </c>
      <c r="V166" s="37" t="str">
        <f t="shared" si="122"/>
        <v>Transportes</v>
      </c>
      <c r="W166" s="20" t="str">
        <f t="shared" si="130"/>
        <v>K.Tra.166</v>
      </c>
      <c r="X166" s="38" t="s">
        <v>294</v>
      </c>
      <c r="Y166" s="38" t="s">
        <v>4978</v>
      </c>
    </row>
    <row r="167" spans="1:25" ht="6.6" customHeight="1" x14ac:dyDescent="0.25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4975</v>
      </c>
      <c r="F167" s="19" t="s">
        <v>4979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41"/>
        <v>Transportes</v>
      </c>
      <c r="M167" s="35" t="str">
        <f t="shared" si="142"/>
        <v>Aéreos</v>
      </c>
      <c r="N167" s="35" t="str">
        <f t="shared" si="143"/>
        <v>Aviões</v>
      </c>
      <c r="O167" s="36" t="str">
        <f t="shared" si="144"/>
        <v>Jet.Executivo</v>
      </c>
      <c r="P167" s="40" t="s">
        <v>4980</v>
      </c>
      <c r="Q167" s="39" t="s">
        <v>4993</v>
      </c>
      <c r="R167" s="37" t="s">
        <v>1</v>
      </c>
      <c r="S167" s="38" t="str">
        <f t="shared" si="145"/>
        <v>Transportes</v>
      </c>
      <c r="T167" s="38" t="str">
        <f t="shared" si="146"/>
        <v>Aéreos</v>
      </c>
      <c r="U167" s="38" t="str">
        <f t="shared" si="147"/>
        <v>Aviões</v>
      </c>
      <c r="V167" s="37" t="str">
        <f t="shared" si="122"/>
        <v>Transportes</v>
      </c>
      <c r="W167" s="20" t="str">
        <f t="shared" si="130"/>
        <v>K.Tra.167</v>
      </c>
      <c r="X167" s="38" t="s">
        <v>294</v>
      </c>
      <c r="Y167" s="38" t="s">
        <v>4978</v>
      </c>
    </row>
    <row r="168" spans="1:25" ht="6.6" customHeight="1" x14ac:dyDescent="0.25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4975</v>
      </c>
      <c r="F168" s="19" t="s">
        <v>4976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ref="L168:L172" si="148">_xlfn.CONCAT(C168)</f>
        <v>Transportes</v>
      </c>
      <c r="M168" s="35" t="str">
        <f t="shared" ref="M168:M172" si="149">CONCATENATE("", D168)</f>
        <v>Aéreos</v>
      </c>
      <c r="N168" s="35" t="str">
        <f t="shared" ref="N168:N172" si="150">(SUBSTITUTE(SUBSTITUTE(CONCATENATE("",E168),"."," ")," De "," de "))</f>
        <v>Aviões</v>
      </c>
      <c r="O168" s="36" t="str">
        <f t="shared" ref="O168:O172" si="151">F168</f>
        <v>Avioneta</v>
      </c>
      <c r="P168" s="40" t="s">
        <v>4981</v>
      </c>
      <c r="Q168" s="39" t="s">
        <v>4994</v>
      </c>
      <c r="R168" s="37" t="s">
        <v>1</v>
      </c>
      <c r="S168" s="38" t="str">
        <f t="shared" ref="S168:S172" si="152">SUBSTITUTE(C168, ".", " ")</f>
        <v>Transportes</v>
      </c>
      <c r="T168" s="38" t="str">
        <f t="shared" ref="T168:T172" si="153">SUBSTITUTE(D168, ".", " ")</f>
        <v>Aéreos</v>
      </c>
      <c r="U168" s="38" t="str">
        <f t="shared" ref="U168:U172" si="154">SUBSTITUTE(E168, ".", " ")</f>
        <v>Aviões</v>
      </c>
      <c r="V168" s="37" t="str">
        <f t="shared" si="122"/>
        <v>Transportes</v>
      </c>
      <c r="W168" s="20" t="str">
        <f t="shared" si="130"/>
        <v>K.Tra.168</v>
      </c>
      <c r="X168" s="38" t="s">
        <v>294</v>
      </c>
      <c r="Y168" s="38" t="s">
        <v>4978</v>
      </c>
    </row>
    <row r="169" spans="1:25" ht="6.6" customHeight="1" x14ac:dyDescent="0.25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4977</v>
      </c>
      <c r="F169" s="19" t="s">
        <v>4985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48"/>
        <v>Transportes</v>
      </c>
      <c r="M169" s="35" t="str">
        <f t="shared" si="149"/>
        <v>Aéreos</v>
      </c>
      <c r="N169" s="35" t="str">
        <f t="shared" si="150"/>
        <v>Helicópteros</v>
      </c>
      <c r="O169" s="36" t="str">
        <f t="shared" si="151"/>
        <v>Helicoptero.Pistão</v>
      </c>
      <c r="P169" s="40" t="s">
        <v>4984</v>
      </c>
      <c r="Q169" s="39" t="s">
        <v>4995</v>
      </c>
      <c r="R169" s="37" t="s">
        <v>1</v>
      </c>
      <c r="S169" s="38" t="str">
        <f t="shared" si="152"/>
        <v>Transportes</v>
      </c>
      <c r="T169" s="38" t="str">
        <f t="shared" si="153"/>
        <v>Aéreos</v>
      </c>
      <c r="U169" s="38" t="str">
        <f t="shared" si="154"/>
        <v>Helicópteros</v>
      </c>
      <c r="V169" s="37" t="str">
        <f t="shared" si="122"/>
        <v>Transportes</v>
      </c>
      <c r="W169" s="20" t="str">
        <f t="shared" si="130"/>
        <v>K.Tra.169</v>
      </c>
      <c r="X169" s="38" t="s">
        <v>294</v>
      </c>
      <c r="Y169" s="38" t="s">
        <v>4978</v>
      </c>
    </row>
    <row r="170" spans="1:25" ht="6.6" customHeight="1" x14ac:dyDescent="0.25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4977</v>
      </c>
      <c r="F170" s="19" t="s">
        <v>4986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48"/>
        <v>Transportes</v>
      </c>
      <c r="M170" s="35" t="str">
        <f t="shared" si="149"/>
        <v>Aéreos</v>
      </c>
      <c r="N170" s="35" t="str">
        <f t="shared" si="150"/>
        <v>Helicópteros</v>
      </c>
      <c r="O170" s="36" t="str">
        <f t="shared" si="151"/>
        <v>Helicoptero.Turbina</v>
      </c>
      <c r="P170" s="40" t="s">
        <v>4987</v>
      </c>
      <c r="Q170" s="39" t="s">
        <v>4996</v>
      </c>
      <c r="R170" s="37" t="s">
        <v>1</v>
      </c>
      <c r="S170" s="38" t="str">
        <f t="shared" si="152"/>
        <v>Transportes</v>
      </c>
      <c r="T170" s="38" t="str">
        <f t="shared" si="153"/>
        <v>Aéreos</v>
      </c>
      <c r="U170" s="38" t="str">
        <f t="shared" si="154"/>
        <v>Helicópteros</v>
      </c>
      <c r="V170" s="37" t="str">
        <f t="shared" si="122"/>
        <v>Transportes</v>
      </c>
      <c r="W170" s="20" t="str">
        <f t="shared" si="130"/>
        <v>K.Tra.170</v>
      </c>
      <c r="X170" s="38" t="s">
        <v>294</v>
      </c>
      <c r="Y170" s="38" t="s">
        <v>4978</v>
      </c>
    </row>
    <row r="171" spans="1:25" ht="6.6" customHeight="1" x14ac:dyDescent="0.25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4989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48"/>
        <v>Transportes</v>
      </c>
      <c r="M171" s="35" t="str">
        <f t="shared" si="149"/>
        <v>Aéreos</v>
      </c>
      <c r="N171" s="35" t="str">
        <f t="shared" si="150"/>
        <v>Vants</v>
      </c>
      <c r="O171" s="36" t="str">
        <f t="shared" si="151"/>
        <v>Drone</v>
      </c>
      <c r="P171" s="40" t="s">
        <v>4990</v>
      </c>
      <c r="Q171" s="39" t="s">
        <v>4997</v>
      </c>
      <c r="R171" s="37" t="s">
        <v>1</v>
      </c>
      <c r="S171" s="38" t="str">
        <f t="shared" si="152"/>
        <v>Transportes</v>
      </c>
      <c r="T171" s="38" t="str">
        <f t="shared" si="153"/>
        <v>Aéreos</v>
      </c>
      <c r="U171" s="38" t="str">
        <f t="shared" si="154"/>
        <v>Vants</v>
      </c>
      <c r="V171" s="37" t="str">
        <f t="shared" si="122"/>
        <v>Transportes</v>
      </c>
      <c r="W171" s="20" t="str">
        <f t="shared" si="130"/>
        <v>K.Tra.171</v>
      </c>
      <c r="X171" s="38" t="s">
        <v>294</v>
      </c>
      <c r="Y171" s="38" t="s">
        <v>4978</v>
      </c>
    </row>
    <row r="172" spans="1:25" ht="6.6" customHeight="1" x14ac:dyDescent="0.25">
      <c r="A172" s="34">
        <v>172</v>
      </c>
      <c r="B172" s="41" t="s">
        <v>78</v>
      </c>
      <c r="C172" s="42" t="s">
        <v>4971</v>
      </c>
      <c r="D172" s="41" t="s">
        <v>4974</v>
      </c>
      <c r="E172" s="60" t="s">
        <v>4988</v>
      </c>
      <c r="F172" s="19" t="s">
        <v>5045</v>
      </c>
      <c r="G172" s="68" t="s">
        <v>1</v>
      </c>
      <c r="H172" s="68" t="s">
        <v>1</v>
      </c>
      <c r="I172" s="68" t="s">
        <v>1</v>
      </c>
      <c r="J172" s="67" t="s">
        <v>1</v>
      </c>
      <c r="K172" s="67" t="s">
        <v>1</v>
      </c>
      <c r="L172" s="39" t="str">
        <f t="shared" si="148"/>
        <v>Transportes</v>
      </c>
      <c r="M172" s="35" t="str">
        <f t="shared" si="149"/>
        <v>Aéreos</v>
      </c>
      <c r="N172" s="35" t="str">
        <f t="shared" si="150"/>
        <v>Vants</v>
      </c>
      <c r="O172" s="36" t="str">
        <f t="shared" si="151"/>
        <v>Vant</v>
      </c>
      <c r="P172" s="40" t="s">
        <v>4990</v>
      </c>
      <c r="Q172" s="39" t="s">
        <v>4997</v>
      </c>
      <c r="R172" s="37" t="s">
        <v>1</v>
      </c>
      <c r="S172" s="38" t="str">
        <f t="shared" si="152"/>
        <v>Transportes</v>
      </c>
      <c r="T172" s="38" t="str">
        <f t="shared" si="153"/>
        <v>Aéreos</v>
      </c>
      <c r="U172" s="38" t="str">
        <f t="shared" si="154"/>
        <v>Vants</v>
      </c>
      <c r="V172" s="37" t="str">
        <f t="shared" si="122"/>
        <v>Transportes</v>
      </c>
      <c r="W172" s="20" t="str">
        <f t="shared" si="130"/>
        <v>K.Tra.172</v>
      </c>
      <c r="X172" s="38" t="s">
        <v>294</v>
      </c>
      <c r="Y172" s="38" t="s">
        <v>4978</v>
      </c>
    </row>
    <row r="173" spans="1:25" ht="6.6" customHeight="1" x14ac:dyDescent="0.25">
      <c r="A173" s="34">
        <v>173</v>
      </c>
      <c r="B173" s="41" t="s">
        <v>78</v>
      </c>
      <c r="C173" s="42" t="s">
        <v>4971</v>
      </c>
      <c r="D173" s="41" t="s">
        <v>4974</v>
      </c>
      <c r="E173" s="60" t="s">
        <v>4988</v>
      </c>
      <c r="F173" s="19" t="s">
        <v>5046</v>
      </c>
      <c r="G173" s="68" t="s">
        <v>1</v>
      </c>
      <c r="H173" s="68" t="s">
        <v>1</v>
      </c>
      <c r="I173" s="68" t="s">
        <v>1</v>
      </c>
      <c r="J173" s="67" t="s">
        <v>1</v>
      </c>
      <c r="K173" s="67" t="s">
        <v>1</v>
      </c>
      <c r="L173" s="39" t="str">
        <f t="shared" si="141"/>
        <v>Transportes</v>
      </c>
      <c r="M173" s="35" t="str">
        <f t="shared" si="142"/>
        <v>Aéreos</v>
      </c>
      <c r="N173" s="35" t="str">
        <f t="shared" si="143"/>
        <v>Vants</v>
      </c>
      <c r="O173" s="36" t="str">
        <f t="shared" si="144"/>
        <v>UAS</v>
      </c>
      <c r="P173" s="40" t="s">
        <v>4990</v>
      </c>
      <c r="Q173" s="39" t="s">
        <v>4997</v>
      </c>
      <c r="R173" s="37" t="s">
        <v>1</v>
      </c>
      <c r="S173" s="38" t="str">
        <f t="shared" si="145"/>
        <v>Transportes</v>
      </c>
      <c r="T173" s="38" t="str">
        <f t="shared" si="146"/>
        <v>Aéreos</v>
      </c>
      <c r="U173" s="38" t="str">
        <f t="shared" si="147"/>
        <v>Vants</v>
      </c>
      <c r="V173" s="37" t="str">
        <f t="shared" si="122"/>
        <v>Transportes</v>
      </c>
      <c r="W173" s="20" t="str">
        <f t="shared" si="130"/>
        <v>K.Tra.173</v>
      </c>
      <c r="X173" s="38" t="s">
        <v>294</v>
      </c>
      <c r="Y173" s="38" t="s">
        <v>4978</v>
      </c>
    </row>
    <row r="174" spans="1:25" ht="6.6" customHeight="1" x14ac:dyDescent="0.25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1422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ref="L174:L183" si="155">_xlfn.CONCAT(SUBSTITUTE(C174,"1.",""))</f>
        <v>Infraestruturas</v>
      </c>
      <c r="M174" s="40" t="str">
        <f t="shared" ref="M174:M183" si="156">_xlfn.CONCAT(SUBSTITUTE(D174,"."," "))</f>
        <v>Urbanas</v>
      </c>
      <c r="N174" s="40" t="str">
        <f t="shared" ref="N174:N183" si="157">_xlfn.CONCAT(SUBSTITUTE(E174,"."," "))</f>
        <v>Paisagísticas</v>
      </c>
      <c r="O174" s="40" t="str">
        <f t="shared" ref="O174:O183" si="158">_xlfn.CONCAT(SUBSTITUTE(F174,"."," "))</f>
        <v>Lagoa</v>
      </c>
      <c r="P174" s="40" t="s">
        <v>5142</v>
      </c>
      <c r="Q174" s="56" t="s">
        <v>5314</v>
      </c>
      <c r="R174" s="37" t="s">
        <v>1</v>
      </c>
      <c r="S174" s="38" t="str">
        <f t="shared" si="138"/>
        <v>Infraestruturas</v>
      </c>
      <c r="T174" s="38" t="str">
        <f t="shared" si="139"/>
        <v>Urbanas</v>
      </c>
      <c r="U174" s="38" t="str">
        <f t="shared" si="140"/>
        <v>Paisagísticas</v>
      </c>
      <c r="V174" s="37" t="str">
        <f t="shared" si="122"/>
        <v>Infraestruturas</v>
      </c>
      <c r="W174" s="20" t="str">
        <f t="shared" si="130"/>
        <v>K.Inf.174</v>
      </c>
      <c r="X174" s="38" t="s">
        <v>4789</v>
      </c>
      <c r="Y174" s="38" t="s">
        <v>4777</v>
      </c>
    </row>
    <row r="175" spans="1:25" ht="6.6" customHeight="1" x14ac:dyDescent="0.25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4780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55"/>
        <v>Infraestruturas</v>
      </c>
      <c r="M175" s="40" t="str">
        <f t="shared" si="156"/>
        <v>Urbanas</v>
      </c>
      <c r="N175" s="40" t="str">
        <f t="shared" si="157"/>
        <v>Paisagísticas</v>
      </c>
      <c r="O175" s="40" t="str">
        <f t="shared" si="158"/>
        <v>Árvore</v>
      </c>
      <c r="P175" s="40" t="s">
        <v>5145</v>
      </c>
      <c r="Q175" s="56" t="s">
        <v>5315</v>
      </c>
      <c r="R175" s="37" t="s">
        <v>1</v>
      </c>
      <c r="S175" s="38" t="str">
        <f t="shared" si="138"/>
        <v>Infraestruturas</v>
      </c>
      <c r="T175" s="38" t="str">
        <f t="shared" si="139"/>
        <v>Urbanas</v>
      </c>
      <c r="U175" s="38" t="str">
        <f t="shared" si="140"/>
        <v>Paisagísticas</v>
      </c>
      <c r="V175" s="37" t="str">
        <f t="shared" si="122"/>
        <v>Infraestruturas</v>
      </c>
      <c r="W175" s="20" t="str">
        <f t="shared" si="130"/>
        <v>K.Inf.175</v>
      </c>
      <c r="X175" s="38" t="s">
        <v>4784</v>
      </c>
      <c r="Y175" s="38" t="s">
        <v>4777</v>
      </c>
    </row>
    <row r="176" spans="1:25" ht="6.6" customHeight="1" x14ac:dyDescent="0.25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4781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55"/>
        <v>Infraestruturas</v>
      </c>
      <c r="M176" s="40" t="str">
        <f t="shared" si="156"/>
        <v>Urbanas</v>
      </c>
      <c r="N176" s="40" t="str">
        <f t="shared" si="157"/>
        <v>Paisagísticas</v>
      </c>
      <c r="O176" s="40" t="str">
        <f t="shared" si="158"/>
        <v>Gramado</v>
      </c>
      <c r="P176" s="40" t="s">
        <v>5148</v>
      </c>
      <c r="Q176" s="56" t="s">
        <v>5316</v>
      </c>
      <c r="R176" s="37" t="s">
        <v>1</v>
      </c>
      <c r="S176" s="38" t="str">
        <f t="shared" si="138"/>
        <v>Infraestruturas</v>
      </c>
      <c r="T176" s="38" t="str">
        <f t="shared" si="139"/>
        <v>Urbanas</v>
      </c>
      <c r="U176" s="38" t="str">
        <f t="shared" si="140"/>
        <v>Paisagísticas</v>
      </c>
      <c r="V176" s="37" t="str">
        <f t="shared" si="122"/>
        <v>Infraestruturas</v>
      </c>
      <c r="W176" s="20" t="str">
        <f t="shared" si="130"/>
        <v>K.Inf.176</v>
      </c>
      <c r="X176" s="38" t="s">
        <v>4784</v>
      </c>
      <c r="Y176" s="38" t="s">
        <v>4777</v>
      </c>
    </row>
    <row r="177" spans="1:25" ht="6.6" customHeight="1" x14ac:dyDescent="0.25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4782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55"/>
        <v>Infraestruturas</v>
      </c>
      <c r="M177" s="40" t="str">
        <f t="shared" si="156"/>
        <v>Urbanas</v>
      </c>
      <c r="N177" s="40" t="str">
        <f t="shared" si="157"/>
        <v>Paisagísticas</v>
      </c>
      <c r="O177" s="40" t="str">
        <f t="shared" si="158"/>
        <v>Monumento</v>
      </c>
      <c r="P177" s="40" t="s">
        <v>5146</v>
      </c>
      <c r="Q177" s="56" t="s">
        <v>5317</v>
      </c>
      <c r="R177" s="37" t="s">
        <v>1</v>
      </c>
      <c r="S177" s="38" t="str">
        <f t="shared" si="138"/>
        <v>Infraestruturas</v>
      </c>
      <c r="T177" s="38" t="str">
        <f t="shared" si="139"/>
        <v>Urbanas</v>
      </c>
      <c r="U177" s="38" t="str">
        <f t="shared" si="140"/>
        <v>Paisagísticas</v>
      </c>
      <c r="V177" s="37" t="str">
        <f t="shared" si="122"/>
        <v>Infraestruturas</v>
      </c>
      <c r="W177" s="20" t="str">
        <f t="shared" si="130"/>
        <v>K.Inf.177</v>
      </c>
      <c r="X177" s="38" t="s">
        <v>294</v>
      </c>
      <c r="Y177" s="38" t="s">
        <v>4777</v>
      </c>
    </row>
    <row r="178" spans="1:25" ht="6.6" customHeight="1" x14ac:dyDescent="0.25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4932</v>
      </c>
      <c r="F178" s="47" t="s">
        <v>4783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55"/>
        <v>Infraestruturas</v>
      </c>
      <c r="M178" s="40" t="str">
        <f t="shared" si="156"/>
        <v>Urbanas</v>
      </c>
      <c r="N178" s="40" t="str">
        <f t="shared" si="157"/>
        <v>Paisagísticas</v>
      </c>
      <c r="O178" s="40" t="str">
        <f t="shared" si="158"/>
        <v>Ornamento</v>
      </c>
      <c r="P178" s="40" t="s">
        <v>5144</v>
      </c>
      <c r="Q178" s="56" t="s">
        <v>5318</v>
      </c>
      <c r="R178" s="37" t="s">
        <v>1</v>
      </c>
      <c r="S178" s="38" t="str">
        <f t="shared" si="138"/>
        <v>Infraestruturas</v>
      </c>
      <c r="T178" s="38" t="str">
        <f t="shared" si="139"/>
        <v>Urbanas</v>
      </c>
      <c r="U178" s="38" t="str">
        <f t="shared" si="140"/>
        <v>Paisagísticas</v>
      </c>
      <c r="V178" s="37" t="str">
        <f t="shared" si="122"/>
        <v>Infraestruturas</v>
      </c>
      <c r="W178" s="20" t="str">
        <f t="shared" si="130"/>
        <v>K.Inf.178</v>
      </c>
      <c r="X178" s="38" t="s">
        <v>294</v>
      </c>
      <c r="Y178" s="38" t="s">
        <v>4777</v>
      </c>
    </row>
    <row r="179" spans="1:25" ht="6.6" customHeight="1" x14ac:dyDescent="0.25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4932</v>
      </c>
      <c r="F179" s="47" t="s">
        <v>4786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55"/>
        <v>Infraestruturas</v>
      </c>
      <c r="M179" s="40" t="str">
        <f t="shared" si="156"/>
        <v>Urbanas</v>
      </c>
      <c r="N179" s="40" t="str">
        <f t="shared" si="157"/>
        <v>Paisagísticas</v>
      </c>
      <c r="O179" s="40" t="str">
        <f t="shared" si="158"/>
        <v>Fonte Ornamental</v>
      </c>
      <c r="P179" s="40" t="s">
        <v>5147</v>
      </c>
      <c r="Q179" s="56" t="s">
        <v>5319</v>
      </c>
      <c r="R179" s="37" t="s">
        <v>1</v>
      </c>
      <c r="S179" s="38" t="str">
        <f t="shared" si="138"/>
        <v>Infraestruturas</v>
      </c>
      <c r="T179" s="38" t="str">
        <f t="shared" si="139"/>
        <v>Urbanas</v>
      </c>
      <c r="U179" s="38" t="str">
        <f t="shared" si="140"/>
        <v>Paisagísticas</v>
      </c>
      <c r="V179" s="37" t="str">
        <f t="shared" si="122"/>
        <v>Infraestruturas</v>
      </c>
      <c r="W179" s="20" t="str">
        <f t="shared" si="130"/>
        <v>K.Inf.179</v>
      </c>
      <c r="X179" s="38" t="s">
        <v>294</v>
      </c>
      <c r="Y179" s="38" t="s">
        <v>4777</v>
      </c>
    </row>
    <row r="180" spans="1:25" ht="6.6" customHeight="1" x14ac:dyDescent="0.25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4790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55"/>
        <v>Infraestruturas</v>
      </c>
      <c r="M180" s="40" t="str">
        <f t="shared" si="156"/>
        <v>Urbanas</v>
      </c>
      <c r="N180" s="40" t="str">
        <f t="shared" si="157"/>
        <v>Sinalizações</v>
      </c>
      <c r="O180" s="40" t="str">
        <f t="shared" si="158"/>
        <v>Poste Luz Pedestre</v>
      </c>
      <c r="P180" s="40" t="s">
        <v>5149</v>
      </c>
      <c r="Q180" s="56" t="s">
        <v>5320</v>
      </c>
      <c r="R180" s="37" t="s">
        <v>1</v>
      </c>
      <c r="S180" s="38" t="str">
        <f t="shared" si="138"/>
        <v>Infraestruturas</v>
      </c>
      <c r="T180" s="38" t="str">
        <f t="shared" si="139"/>
        <v>Urbanas</v>
      </c>
      <c r="U180" s="38" t="str">
        <f t="shared" si="140"/>
        <v>Sinalizações</v>
      </c>
      <c r="V180" s="37" t="str">
        <f t="shared" si="122"/>
        <v>Infraestruturas</v>
      </c>
      <c r="W180" s="20" t="str">
        <f t="shared" si="130"/>
        <v>K.Inf.180</v>
      </c>
      <c r="X180" s="36" t="s">
        <v>166</v>
      </c>
      <c r="Y180" s="38" t="s">
        <v>165</v>
      </c>
    </row>
    <row r="181" spans="1:25" ht="6.6" customHeight="1" x14ac:dyDescent="0.25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4841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55"/>
        <v>Infraestruturas</v>
      </c>
      <c r="M181" s="40" t="str">
        <f t="shared" si="156"/>
        <v>Urbanas</v>
      </c>
      <c r="N181" s="40" t="str">
        <f t="shared" si="157"/>
        <v>Sinalizações</v>
      </c>
      <c r="O181" s="40" t="str">
        <f t="shared" si="158"/>
        <v>Poste Luz Viário</v>
      </c>
      <c r="P181" s="40" t="s">
        <v>5150</v>
      </c>
      <c r="Q181" s="56" t="s">
        <v>5321</v>
      </c>
      <c r="R181" s="37" t="s">
        <v>1</v>
      </c>
      <c r="S181" s="38" t="str">
        <f t="shared" si="138"/>
        <v>Infraestruturas</v>
      </c>
      <c r="T181" s="38" t="str">
        <f t="shared" si="139"/>
        <v>Urbanas</v>
      </c>
      <c r="U181" s="38" t="str">
        <f t="shared" si="140"/>
        <v>Sinalizações</v>
      </c>
      <c r="V181" s="37" t="str">
        <f t="shared" si="122"/>
        <v>Infraestruturas</v>
      </c>
      <c r="W181" s="20" t="str">
        <f t="shared" si="130"/>
        <v>K.Inf.181</v>
      </c>
      <c r="X181" s="36" t="s">
        <v>166</v>
      </c>
      <c r="Y181" s="38" t="s">
        <v>165</v>
      </c>
    </row>
    <row r="182" spans="1:25" ht="6.6" customHeight="1" x14ac:dyDescent="0.25">
      <c r="A182" s="34">
        <v>182</v>
      </c>
      <c r="B182" s="41" t="s">
        <v>78</v>
      </c>
      <c r="C182" s="42" t="s">
        <v>4931</v>
      </c>
      <c r="D182" s="47" t="s">
        <v>4933</v>
      </c>
      <c r="E182" s="47" t="s">
        <v>4934</v>
      </c>
      <c r="F182" s="47" t="s">
        <v>4842</v>
      </c>
      <c r="G182" s="63" t="s">
        <v>1</v>
      </c>
      <c r="H182" s="63" t="s">
        <v>1</v>
      </c>
      <c r="I182" s="63" t="s">
        <v>1</v>
      </c>
      <c r="J182" s="63" t="s">
        <v>1</v>
      </c>
      <c r="K182" s="63" t="s">
        <v>1</v>
      </c>
      <c r="L182" s="40" t="str">
        <f t="shared" si="155"/>
        <v>Infraestruturas</v>
      </c>
      <c r="M182" s="40" t="str">
        <f t="shared" si="156"/>
        <v>Urbanas</v>
      </c>
      <c r="N182" s="40" t="str">
        <f t="shared" si="157"/>
        <v>Sinalizações</v>
      </c>
      <c r="O182" s="40" t="str">
        <f t="shared" si="158"/>
        <v>Semáforo</v>
      </c>
      <c r="P182" s="40" t="s">
        <v>4843</v>
      </c>
      <c r="Q182" s="56" t="s">
        <v>4844</v>
      </c>
      <c r="R182" s="37" t="s">
        <v>1</v>
      </c>
      <c r="S182" s="38" t="str">
        <f t="shared" si="138"/>
        <v>Infraestruturas</v>
      </c>
      <c r="T182" s="38" t="str">
        <f t="shared" si="139"/>
        <v>Urbanas</v>
      </c>
      <c r="U182" s="38" t="str">
        <f t="shared" si="140"/>
        <v>Sinalizações</v>
      </c>
      <c r="V182" s="37" t="str">
        <f t="shared" si="122"/>
        <v>Infraestruturas</v>
      </c>
      <c r="W182" s="20" t="str">
        <f t="shared" si="130"/>
        <v>K.Inf.182</v>
      </c>
      <c r="X182" s="36" t="s">
        <v>164</v>
      </c>
      <c r="Y182" s="38" t="s">
        <v>4845</v>
      </c>
    </row>
    <row r="183" spans="1:25" ht="6.6" customHeight="1" x14ac:dyDescent="0.25">
      <c r="A183" s="34">
        <v>183</v>
      </c>
      <c r="B183" s="41" t="s">
        <v>78</v>
      </c>
      <c r="C183" s="42" t="s">
        <v>4931</v>
      </c>
      <c r="D183" s="47" t="s">
        <v>4933</v>
      </c>
      <c r="E183" s="47" t="s">
        <v>4934</v>
      </c>
      <c r="F183" s="47" t="s">
        <v>4935</v>
      </c>
      <c r="G183" s="63" t="s">
        <v>1</v>
      </c>
      <c r="H183" s="63" t="s">
        <v>1</v>
      </c>
      <c r="I183" s="63" t="s">
        <v>1</v>
      </c>
      <c r="J183" s="63" t="s">
        <v>1</v>
      </c>
      <c r="K183" s="63" t="s">
        <v>1</v>
      </c>
      <c r="L183" s="40" t="str">
        <f t="shared" si="155"/>
        <v>Infraestruturas</v>
      </c>
      <c r="M183" s="40" t="str">
        <f t="shared" si="156"/>
        <v>Urbanas</v>
      </c>
      <c r="N183" s="40" t="str">
        <f t="shared" si="157"/>
        <v>Sinalizações</v>
      </c>
      <c r="O183" s="40" t="str">
        <f t="shared" si="158"/>
        <v>Totem Informativo</v>
      </c>
      <c r="P183" s="40" t="s">
        <v>5143</v>
      </c>
      <c r="Q183" s="56" t="s">
        <v>5322</v>
      </c>
      <c r="R183" s="37" t="s">
        <v>1</v>
      </c>
      <c r="S183" s="38" t="str">
        <f t="shared" si="138"/>
        <v>Infraestruturas</v>
      </c>
      <c r="T183" s="38" t="str">
        <f t="shared" si="139"/>
        <v>Urbanas</v>
      </c>
      <c r="U183" s="38" t="str">
        <f t="shared" si="140"/>
        <v>Sinalizações</v>
      </c>
      <c r="V183" s="37" t="str">
        <f t="shared" si="122"/>
        <v>Infraestruturas</v>
      </c>
      <c r="W183" s="20" t="str">
        <f t="shared" si="130"/>
        <v>K.Inf.183</v>
      </c>
      <c r="X183" s="36" t="s">
        <v>164</v>
      </c>
      <c r="Y183" s="38" t="s">
        <v>4845</v>
      </c>
    </row>
    <row r="184" spans="1:25" ht="6.6" customHeight="1" x14ac:dyDescent="0.25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5007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5" si="159">_xlfn.CONCAT(C184)</f>
        <v>Infraestruturas</v>
      </c>
      <c r="M184" s="35" t="str">
        <f t="shared" ref="M184:M185" si="160">CONCATENATE("", D184)</f>
        <v>Rodoviárias</v>
      </c>
      <c r="N184" s="35" t="str">
        <f t="shared" ref="N184:N185" si="161">(SUBSTITUTE(SUBSTITUTE(CONCATENATE("",E184),"."," ")," De "," de "))</f>
        <v>Estações Rodoviárias</v>
      </c>
      <c r="O184" s="36" t="str">
        <f t="shared" ref="O184:O185" si="162">F184</f>
        <v>Central.Rodoviário</v>
      </c>
      <c r="P184" s="40" t="s">
        <v>5008</v>
      </c>
      <c r="Q184" s="39" t="s">
        <v>5012</v>
      </c>
      <c r="R184" s="37" t="s">
        <v>1</v>
      </c>
      <c r="S184" s="38" t="str">
        <f t="shared" ref="S184:S185" si="163">SUBSTITUTE(C184, ".", " ")</f>
        <v>Infraestruturas</v>
      </c>
      <c r="T184" s="38" t="str">
        <f t="shared" ref="T184:T185" si="164">SUBSTITUTE(D184, ".", " ")</f>
        <v>Rodoviárias</v>
      </c>
      <c r="U184" s="38" t="str">
        <f t="shared" ref="U184:U185" si="165">SUBSTITUTE(E184, ".", " ")</f>
        <v>Estações Rodoviárias</v>
      </c>
      <c r="V184" s="37" t="str">
        <f t="shared" si="122"/>
        <v>Infraestruturas</v>
      </c>
      <c r="W184" s="20" t="str">
        <f t="shared" si="130"/>
        <v>K.Inf.184</v>
      </c>
      <c r="X184" s="36" t="s">
        <v>4828</v>
      </c>
      <c r="Y184" s="38" t="s">
        <v>167</v>
      </c>
    </row>
    <row r="185" spans="1:25" ht="6.6" customHeight="1" x14ac:dyDescent="0.25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5006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59"/>
        <v>Infraestruturas</v>
      </c>
      <c r="M185" s="35" t="str">
        <f t="shared" si="160"/>
        <v>Rodoviárias</v>
      </c>
      <c r="N185" s="35" t="str">
        <f t="shared" si="161"/>
        <v>Estações Rodoviárias</v>
      </c>
      <c r="O185" s="36" t="str">
        <f t="shared" si="162"/>
        <v>Terminal.Rodoviário</v>
      </c>
      <c r="P185" s="40" t="s">
        <v>5008</v>
      </c>
      <c r="Q185" s="39" t="s">
        <v>5012</v>
      </c>
      <c r="R185" s="37" t="s">
        <v>1</v>
      </c>
      <c r="S185" s="38" t="str">
        <f t="shared" si="163"/>
        <v>Infraestruturas</v>
      </c>
      <c r="T185" s="38" t="str">
        <f t="shared" si="164"/>
        <v>Rodoviárias</v>
      </c>
      <c r="U185" s="38" t="str">
        <f t="shared" si="165"/>
        <v>Estações Rodoviárias</v>
      </c>
      <c r="V185" s="37" t="str">
        <f t="shared" si="122"/>
        <v>Infraestruturas</v>
      </c>
      <c r="W185" s="20" t="str">
        <f t="shared" si="130"/>
        <v>K.Inf.185</v>
      </c>
      <c r="X185" s="36" t="s">
        <v>4828</v>
      </c>
      <c r="Y185" s="38" t="s">
        <v>167</v>
      </c>
    </row>
    <row r="186" spans="1:25" ht="6.6" customHeight="1" x14ac:dyDescent="0.25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5002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ref="L186:L188" si="166">_xlfn.CONCAT(C186)</f>
        <v>Infraestruturas</v>
      </c>
      <c r="M186" s="35" t="str">
        <f t="shared" ref="M186:M188" si="167">CONCATENATE("", D186)</f>
        <v>Rodoviárias</v>
      </c>
      <c r="N186" s="35" t="str">
        <f t="shared" ref="N186:N188" si="168">(SUBSTITUTE(SUBSTITUTE(CONCATENATE("",E186),"."," ")," De "," de "))</f>
        <v>Estações Rodoviárias</v>
      </c>
      <c r="O186" s="36" t="str">
        <f t="shared" ref="O186:O188" si="169">F186</f>
        <v>Estação.Rodoviária</v>
      </c>
      <c r="P186" s="40" t="s">
        <v>5009</v>
      </c>
      <c r="Q186" s="39" t="s">
        <v>5013</v>
      </c>
      <c r="R186" s="37" t="s">
        <v>1</v>
      </c>
      <c r="S186" s="38" t="str">
        <f t="shared" si="138"/>
        <v>Infraestruturas</v>
      </c>
      <c r="T186" s="38" t="str">
        <f t="shared" si="139"/>
        <v>Rodoviárias</v>
      </c>
      <c r="U186" s="38" t="str">
        <f t="shared" si="140"/>
        <v>Estações Rodoviárias</v>
      </c>
      <c r="V186" s="37" t="str">
        <f t="shared" si="122"/>
        <v>Infraestruturas</v>
      </c>
      <c r="W186" s="20" t="str">
        <f t="shared" si="130"/>
        <v>K.Inf.186</v>
      </c>
      <c r="X186" s="36" t="s">
        <v>4828</v>
      </c>
      <c r="Y186" s="38" t="s">
        <v>167</v>
      </c>
    </row>
    <row r="187" spans="1:25" ht="6.6" customHeight="1" x14ac:dyDescent="0.25">
      <c r="A187" s="34">
        <v>187</v>
      </c>
      <c r="B187" s="41" t="s">
        <v>78</v>
      </c>
      <c r="C187" s="42" t="s">
        <v>4931</v>
      </c>
      <c r="D187" s="41" t="s">
        <v>4936</v>
      </c>
      <c r="E187" s="47" t="s">
        <v>5003</v>
      </c>
      <c r="F187" s="47" t="s">
        <v>5005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si="166"/>
        <v>Infraestruturas</v>
      </c>
      <c r="M187" s="35" t="str">
        <f t="shared" si="167"/>
        <v>Rodoviárias</v>
      </c>
      <c r="N187" s="35" t="str">
        <f t="shared" si="168"/>
        <v>Estações Rodoviárias</v>
      </c>
      <c r="O187" s="36" t="str">
        <f t="shared" si="169"/>
        <v>Ponto.de.Ônibus</v>
      </c>
      <c r="P187" s="40" t="s">
        <v>5010</v>
      </c>
      <c r="Q187" s="39" t="s">
        <v>5014</v>
      </c>
      <c r="R187" s="37" t="s">
        <v>1</v>
      </c>
      <c r="S187" s="38" t="str">
        <f t="shared" si="138"/>
        <v>Infraestruturas</v>
      </c>
      <c r="T187" s="38" t="str">
        <f t="shared" si="139"/>
        <v>Rodoviárias</v>
      </c>
      <c r="U187" s="38" t="str">
        <f t="shared" si="140"/>
        <v>Estações Rodoviárias</v>
      </c>
      <c r="V187" s="37" t="str">
        <f t="shared" si="122"/>
        <v>Infraestruturas</v>
      </c>
      <c r="W187" s="20" t="str">
        <f t="shared" si="130"/>
        <v>K.Inf.187</v>
      </c>
      <c r="X187" s="36" t="s">
        <v>4828</v>
      </c>
      <c r="Y187" s="38" t="s">
        <v>167</v>
      </c>
    </row>
    <row r="188" spans="1:25" ht="6.6" customHeight="1" x14ac:dyDescent="0.25">
      <c r="A188" s="34">
        <v>188</v>
      </c>
      <c r="B188" s="41" t="s">
        <v>78</v>
      </c>
      <c r="C188" s="42" t="s">
        <v>4931</v>
      </c>
      <c r="D188" s="41" t="s">
        <v>4936</v>
      </c>
      <c r="E188" s="47" t="s">
        <v>5003</v>
      </c>
      <c r="F188" s="47" t="s">
        <v>5004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si="166"/>
        <v>Infraestruturas</v>
      </c>
      <c r="M188" s="35" t="str">
        <f t="shared" si="167"/>
        <v>Rodoviárias</v>
      </c>
      <c r="N188" s="35" t="str">
        <f t="shared" si="168"/>
        <v>Estações Rodoviárias</v>
      </c>
      <c r="O188" s="36" t="str">
        <f t="shared" si="169"/>
        <v>Parada.de.Ônibus</v>
      </c>
      <c r="P188" s="40" t="s">
        <v>5011</v>
      </c>
      <c r="Q188" s="39" t="s">
        <v>5014</v>
      </c>
      <c r="R188" s="37" t="s">
        <v>1</v>
      </c>
      <c r="S188" s="38" t="str">
        <f t="shared" si="138"/>
        <v>Infraestruturas</v>
      </c>
      <c r="T188" s="38" t="str">
        <f t="shared" si="139"/>
        <v>Rodoviárias</v>
      </c>
      <c r="U188" s="38" t="str">
        <f t="shared" si="140"/>
        <v>Estações Rodoviárias</v>
      </c>
      <c r="V188" s="37" t="str">
        <f t="shared" si="122"/>
        <v>Infraestruturas</v>
      </c>
      <c r="W188" s="20" t="str">
        <f t="shared" si="130"/>
        <v>K.Inf.188</v>
      </c>
      <c r="X188" s="36" t="s">
        <v>4828</v>
      </c>
      <c r="Y188" s="38" t="s">
        <v>167</v>
      </c>
    </row>
    <row r="189" spans="1:25" ht="6.6" customHeight="1" x14ac:dyDescent="0.25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121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ref="L189" si="170">_xlfn.CONCAT(C189)</f>
        <v>Infraestruturas</v>
      </c>
      <c r="M189" s="35" t="str">
        <f t="shared" ref="M189" si="171">CONCATENATE("", D189)</f>
        <v>Rodoviárias</v>
      </c>
      <c r="N189" s="35" t="str">
        <f t="shared" ref="N189" si="172">(SUBSTITUTE(SUBSTITUTE(CONCATENATE("",E189),"."," ")," De "," de "))</f>
        <v>Vias</v>
      </c>
      <c r="O189" s="36" t="str">
        <f t="shared" ref="O189" si="173">F189</f>
        <v>Estrada.Vicinal</v>
      </c>
      <c r="P189" s="40" t="s">
        <v>91</v>
      </c>
      <c r="Q189" s="39" t="s">
        <v>253</v>
      </c>
      <c r="R189" s="37" t="s">
        <v>1</v>
      </c>
      <c r="S189" s="38" t="str">
        <f t="shared" si="70"/>
        <v>Infraestruturas</v>
      </c>
      <c r="T189" s="38" t="str">
        <f t="shared" si="71"/>
        <v>Rodoviárias</v>
      </c>
      <c r="U189" s="38" t="str">
        <f t="shared" si="71"/>
        <v>Vias</v>
      </c>
      <c r="V189" s="37" t="str">
        <f t="shared" si="122"/>
        <v>Infraestruturas</v>
      </c>
      <c r="W189" s="20" t="str">
        <f t="shared" si="130"/>
        <v>K.Inf.189</v>
      </c>
      <c r="X189" s="36" t="s">
        <v>156</v>
      </c>
      <c r="Y189" s="53" t="s">
        <v>157</v>
      </c>
    </row>
    <row r="190" spans="1:25" ht="6.6" customHeight="1" x14ac:dyDescent="0.25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122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:L205" si="174">_xlfn.CONCAT(C190)</f>
        <v>Infraestruturas</v>
      </c>
      <c r="M190" s="35" t="str">
        <f t="shared" ref="M190:M205" si="175">CONCATENATE("", D190)</f>
        <v>Rodoviárias</v>
      </c>
      <c r="N190" s="35" t="str">
        <f t="shared" ref="N190:N205" si="176">(SUBSTITUTE(SUBSTITUTE(CONCATENATE("",E190),"."," ")," De "," de "))</f>
        <v>Vias</v>
      </c>
      <c r="O190" s="36" t="str">
        <f t="shared" ref="O190:O205" si="177">F190</f>
        <v>Rodovia.Vicinal</v>
      </c>
      <c r="P190" s="40" t="s">
        <v>92</v>
      </c>
      <c r="Q190" s="39" t="s">
        <v>254</v>
      </c>
      <c r="R190" s="37" t="s">
        <v>1</v>
      </c>
      <c r="S190" s="38" t="str">
        <f t="shared" si="70"/>
        <v>Infraestruturas</v>
      </c>
      <c r="T190" s="38" t="str">
        <f t="shared" si="71"/>
        <v>Rodoviárias</v>
      </c>
      <c r="U190" s="38" t="str">
        <f t="shared" si="71"/>
        <v>Vias</v>
      </c>
      <c r="V190" s="37" t="str">
        <f t="shared" si="122"/>
        <v>Infraestruturas</v>
      </c>
      <c r="W190" s="20" t="str">
        <f t="shared" si="130"/>
        <v>K.Inf.190</v>
      </c>
      <c r="X190" s="36" t="s">
        <v>156</v>
      </c>
      <c r="Y190" s="53" t="s">
        <v>157</v>
      </c>
    </row>
    <row r="191" spans="1:25" ht="6.6" customHeight="1" x14ac:dyDescent="0.25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129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si="174"/>
        <v>Infraestruturas</v>
      </c>
      <c r="M191" s="35" t="str">
        <f t="shared" si="175"/>
        <v>Rodoviárias</v>
      </c>
      <c r="N191" s="35" t="str">
        <f t="shared" si="176"/>
        <v>Vias</v>
      </c>
      <c r="O191" s="36" t="str">
        <f t="shared" si="177"/>
        <v>Viela.Urbana</v>
      </c>
      <c r="P191" s="40" t="s">
        <v>134</v>
      </c>
      <c r="Q191" s="39" t="s">
        <v>255</v>
      </c>
      <c r="R191" s="37" t="s">
        <v>1</v>
      </c>
      <c r="S191" s="38" t="str">
        <f t="shared" si="70"/>
        <v>Infraestruturas</v>
      </c>
      <c r="T191" s="38" t="str">
        <f t="shared" si="71"/>
        <v>Rodoviárias</v>
      </c>
      <c r="U191" s="38" t="str">
        <f t="shared" si="71"/>
        <v>Vias</v>
      </c>
      <c r="V191" s="37" t="str">
        <f t="shared" si="122"/>
        <v>Infraestruturas</v>
      </c>
      <c r="W191" s="20" t="str">
        <f t="shared" si="130"/>
        <v>K.Inf.191</v>
      </c>
      <c r="X191" s="36" t="s">
        <v>156</v>
      </c>
      <c r="Y191" s="53" t="s">
        <v>157</v>
      </c>
    </row>
    <row r="192" spans="1:25" ht="6.6" customHeight="1" x14ac:dyDescent="0.25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131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ref="L192" si="178">_xlfn.CONCAT(C192)</f>
        <v>Infraestruturas</v>
      </c>
      <c r="M192" s="35" t="str">
        <f t="shared" ref="M192" si="179">CONCATENATE("", D192)</f>
        <v>Rodoviárias</v>
      </c>
      <c r="N192" s="35" t="str">
        <f t="shared" ref="N192" si="180">(SUBSTITUTE(SUBSTITUTE(CONCATENATE("",E192),"."," ")," De "," de "))</f>
        <v>Vias</v>
      </c>
      <c r="O192" s="36" t="str">
        <f t="shared" ref="O192" si="181">F192</f>
        <v>Rua.Local.Urbana</v>
      </c>
      <c r="P192" s="40" t="s">
        <v>138</v>
      </c>
      <c r="Q192" s="39" t="s">
        <v>256</v>
      </c>
      <c r="R192" s="37" t="s">
        <v>1</v>
      </c>
      <c r="S192" s="38" t="str">
        <f t="shared" si="70"/>
        <v>Infraestruturas</v>
      </c>
      <c r="T192" s="38" t="str">
        <f t="shared" si="71"/>
        <v>Rodoviárias</v>
      </c>
      <c r="U192" s="38" t="str">
        <f t="shared" si="71"/>
        <v>Vias</v>
      </c>
      <c r="V192" s="37" t="str">
        <f t="shared" si="122"/>
        <v>Infraestruturas</v>
      </c>
      <c r="W192" s="20" t="str">
        <f t="shared" si="130"/>
        <v>K.Inf.192</v>
      </c>
      <c r="X192" s="36" t="s">
        <v>156</v>
      </c>
      <c r="Y192" s="53" t="s">
        <v>157</v>
      </c>
    </row>
    <row r="193" spans="1:25" ht="6.6" customHeight="1" x14ac:dyDescent="0.25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130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ref="L193" si="182">_xlfn.CONCAT(C193)</f>
        <v>Infraestruturas</v>
      </c>
      <c r="M193" s="35" t="str">
        <f t="shared" ref="M193" si="183">CONCATENATE("", D193)</f>
        <v>Rodoviárias</v>
      </c>
      <c r="N193" s="35" t="str">
        <f t="shared" ref="N193" si="184">(SUBSTITUTE(SUBSTITUTE(CONCATENATE("",E193),"."," ")," De "," de "))</f>
        <v>Vias</v>
      </c>
      <c r="O193" s="36" t="str">
        <f t="shared" ref="O193" si="185">F193</f>
        <v>Rua.Coletora.Urbana</v>
      </c>
      <c r="P193" s="40" t="s">
        <v>135</v>
      </c>
      <c r="Q193" s="39" t="s">
        <v>257</v>
      </c>
      <c r="R193" s="37" t="s">
        <v>1</v>
      </c>
      <c r="S193" s="38" t="str">
        <f t="shared" si="70"/>
        <v>Infraestruturas</v>
      </c>
      <c r="T193" s="38" t="str">
        <f t="shared" si="71"/>
        <v>Rodoviárias</v>
      </c>
      <c r="U193" s="38" t="str">
        <f t="shared" si="71"/>
        <v>Vias</v>
      </c>
      <c r="V193" s="37" t="str">
        <f t="shared" si="122"/>
        <v>Infraestruturas</v>
      </c>
      <c r="W193" s="20" t="str">
        <f t="shared" si="130"/>
        <v>K.Inf.193</v>
      </c>
      <c r="X193" s="36" t="s">
        <v>156</v>
      </c>
      <c r="Y193" s="53" t="s">
        <v>157</v>
      </c>
    </row>
    <row r="194" spans="1:25" ht="6.6" customHeight="1" x14ac:dyDescent="0.25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133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si="174"/>
        <v>Infraestruturas</v>
      </c>
      <c r="M194" s="35" t="str">
        <f t="shared" si="175"/>
        <v>Rodoviárias</v>
      </c>
      <c r="N194" s="35" t="str">
        <f t="shared" si="176"/>
        <v>Vias</v>
      </c>
      <c r="O194" s="36" t="str">
        <f t="shared" si="177"/>
        <v>Avenida.Arterial</v>
      </c>
      <c r="P194" s="40" t="s">
        <v>136</v>
      </c>
      <c r="Q194" s="39" t="s">
        <v>258</v>
      </c>
      <c r="R194" s="37" t="s">
        <v>1</v>
      </c>
      <c r="S194" s="38" t="str">
        <f t="shared" si="70"/>
        <v>Infraestruturas</v>
      </c>
      <c r="T194" s="38" t="str">
        <f t="shared" si="71"/>
        <v>Rodoviárias</v>
      </c>
      <c r="U194" s="38" t="str">
        <f t="shared" si="71"/>
        <v>Vias</v>
      </c>
      <c r="V194" s="37" t="str">
        <f t="shared" si="122"/>
        <v>Infraestruturas</v>
      </c>
      <c r="W194" s="20" t="str">
        <f t="shared" si="130"/>
        <v>K.Inf.194</v>
      </c>
      <c r="X194" s="36" t="s">
        <v>156</v>
      </c>
      <c r="Y194" s="53" t="s">
        <v>157</v>
      </c>
    </row>
    <row r="195" spans="1:25" ht="6.6" customHeight="1" x14ac:dyDescent="0.25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4925</v>
      </c>
      <c r="F195" s="47" t="s">
        <v>132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si="174"/>
        <v>Infraestruturas</v>
      </c>
      <c r="M195" s="35" t="str">
        <f t="shared" si="175"/>
        <v>Rodoviárias</v>
      </c>
      <c r="N195" s="35" t="str">
        <f t="shared" si="176"/>
        <v>Vias</v>
      </c>
      <c r="O195" s="36" t="str">
        <f t="shared" si="177"/>
        <v>Avenida.Expressa</v>
      </c>
      <c r="P195" s="40" t="s">
        <v>137</v>
      </c>
      <c r="Q195" s="39" t="s">
        <v>259</v>
      </c>
      <c r="R195" s="37" t="s">
        <v>1</v>
      </c>
      <c r="S195" s="38" t="str">
        <f t="shared" ref="S195" si="186">SUBSTITUTE(C195, ".", " ")</f>
        <v>Infraestruturas</v>
      </c>
      <c r="T195" s="38" t="str">
        <f t="shared" ref="T195" si="187">SUBSTITUTE(D195, ".", " ")</f>
        <v>Rodoviárias</v>
      </c>
      <c r="U195" s="38" t="str">
        <f t="shared" si="71"/>
        <v>Vias</v>
      </c>
      <c r="V195" s="37" t="str">
        <f t="shared" si="122"/>
        <v>Infraestruturas</v>
      </c>
      <c r="W195" s="20" t="str">
        <f t="shared" si="130"/>
        <v>K.Inf.195</v>
      </c>
      <c r="X195" s="36" t="s">
        <v>156</v>
      </c>
      <c r="Y195" s="53" t="s">
        <v>157</v>
      </c>
    </row>
    <row r="196" spans="1:25" ht="6.6" customHeight="1" x14ac:dyDescent="0.25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4925</v>
      </c>
      <c r="F196" s="47" t="s">
        <v>4801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ref="L196" si="188">_xlfn.CONCAT(C196)</f>
        <v>Infraestruturas</v>
      </c>
      <c r="M196" s="35" t="str">
        <f t="shared" ref="M196" si="189">CONCATENATE("", D196)</f>
        <v>Rodoviárias</v>
      </c>
      <c r="N196" s="35" t="str">
        <f t="shared" ref="N196" si="190">(SUBSTITUTE(SUBSTITUTE(CONCATENATE("",E196),"."," ")," De "," de "))</f>
        <v>Vias</v>
      </c>
      <c r="O196" s="36" t="str">
        <f t="shared" ref="O196" si="191">F196</f>
        <v>Corredor.BRT</v>
      </c>
      <c r="P196" s="40" t="s">
        <v>4802</v>
      </c>
      <c r="Q196" s="40" t="s">
        <v>4803</v>
      </c>
      <c r="R196" s="37" t="s">
        <v>1</v>
      </c>
      <c r="S196" s="38" t="str">
        <f t="shared" si="70"/>
        <v>Infraestruturas</v>
      </c>
      <c r="T196" s="38" t="str">
        <f t="shared" si="71"/>
        <v>Rodoviárias</v>
      </c>
      <c r="U196" s="38" t="str">
        <f t="shared" si="71"/>
        <v>Vias</v>
      </c>
      <c r="V196" s="37" t="str">
        <f t="shared" ref="V196:V259" si="192">SUBSTITUTE(C196, ".", " ")</f>
        <v>Infraestruturas</v>
      </c>
      <c r="W196" s="20" t="str">
        <f t="shared" si="130"/>
        <v>K.Inf.196</v>
      </c>
      <c r="X196" s="36" t="s">
        <v>156</v>
      </c>
      <c r="Y196" s="53" t="s">
        <v>157</v>
      </c>
    </row>
    <row r="197" spans="1:25" ht="6.6" customHeight="1" x14ac:dyDescent="0.25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112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ref="L197:L199" si="193">_xlfn.CONCAT(C197)</f>
        <v>Infraestruturas</v>
      </c>
      <c r="M197" s="35" t="str">
        <f t="shared" ref="M197:M199" si="194">CONCATENATE("", D197)</f>
        <v>Rodoviárias</v>
      </c>
      <c r="N197" s="35" t="str">
        <f t="shared" ref="N197:N199" si="195">(SUBSTITUTE(SUBSTITUTE(CONCATENATE("",E197),"."," ")," De "," de "))</f>
        <v>Faixas</v>
      </c>
      <c r="O197" s="36" t="str">
        <f t="shared" ref="O197:O199" si="196">F197</f>
        <v>Faixa.de.Rolamento</v>
      </c>
      <c r="P197" s="40" t="s">
        <v>93</v>
      </c>
      <c r="Q197" s="39" t="s">
        <v>260</v>
      </c>
      <c r="R197" s="37" t="s">
        <v>1</v>
      </c>
      <c r="S197" s="38" t="str">
        <f t="shared" si="70"/>
        <v>Infraestruturas</v>
      </c>
      <c r="T197" s="38" t="str">
        <f t="shared" si="71"/>
        <v>Rodoviárias</v>
      </c>
      <c r="U197" s="38" t="str">
        <f t="shared" si="71"/>
        <v>Faixas</v>
      </c>
      <c r="V197" s="37" t="str">
        <f t="shared" si="192"/>
        <v>Infraestruturas</v>
      </c>
      <c r="W197" s="20" t="str">
        <f t="shared" ref="W197:W260" si="197">CONCATENATE("K.",LEFT(C197,3),".",A197)</f>
        <v>K.Inf.197</v>
      </c>
      <c r="X197" s="36" t="s">
        <v>156</v>
      </c>
      <c r="Y197" s="53" t="s">
        <v>157</v>
      </c>
    </row>
    <row r="198" spans="1:25" ht="6.6" customHeight="1" x14ac:dyDescent="0.25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123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93"/>
        <v>Infraestruturas</v>
      </c>
      <c r="M198" s="35" t="str">
        <f t="shared" si="194"/>
        <v>Rodoviárias</v>
      </c>
      <c r="N198" s="35" t="str">
        <f t="shared" si="195"/>
        <v>Faixas</v>
      </c>
      <c r="O198" s="36" t="str">
        <f t="shared" si="196"/>
        <v>Calçada</v>
      </c>
      <c r="P198" s="40" t="s">
        <v>124</v>
      </c>
      <c r="Q198" s="39" t="s">
        <v>262</v>
      </c>
      <c r="R198" s="37" t="s">
        <v>1</v>
      </c>
      <c r="S198" s="38" t="str">
        <f t="shared" si="70"/>
        <v>Infraestruturas</v>
      </c>
      <c r="T198" s="38" t="str">
        <f t="shared" si="71"/>
        <v>Rodoviárias</v>
      </c>
      <c r="U198" s="38" t="str">
        <f t="shared" si="71"/>
        <v>Faixas</v>
      </c>
      <c r="V198" s="37" t="str">
        <f t="shared" si="192"/>
        <v>Infraestruturas</v>
      </c>
      <c r="W198" s="20" t="str">
        <f t="shared" si="197"/>
        <v>K.Inf.198</v>
      </c>
      <c r="X198" s="36" t="s">
        <v>156</v>
      </c>
      <c r="Y198" s="53" t="s">
        <v>157</v>
      </c>
    </row>
    <row r="199" spans="1:25" ht="6.6" customHeight="1" x14ac:dyDescent="0.25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127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93"/>
        <v>Infraestruturas</v>
      </c>
      <c r="M199" s="35" t="str">
        <f t="shared" si="194"/>
        <v>Rodoviárias</v>
      </c>
      <c r="N199" s="35" t="str">
        <f t="shared" si="195"/>
        <v>Faixas</v>
      </c>
      <c r="O199" s="36" t="str">
        <f t="shared" si="196"/>
        <v>Ciclofaixa</v>
      </c>
      <c r="P199" s="40" t="s">
        <v>128</v>
      </c>
      <c r="Q199" s="39" t="s">
        <v>263</v>
      </c>
      <c r="R199" s="37" t="s">
        <v>1</v>
      </c>
      <c r="S199" s="38" t="str">
        <f t="shared" si="70"/>
        <v>Infraestruturas</v>
      </c>
      <c r="T199" s="38" t="str">
        <f t="shared" si="71"/>
        <v>Rodoviárias</v>
      </c>
      <c r="U199" s="38" t="str">
        <f t="shared" si="71"/>
        <v>Faixas</v>
      </c>
      <c r="V199" s="37" t="str">
        <f t="shared" si="192"/>
        <v>Infraestruturas</v>
      </c>
      <c r="W199" s="20" t="str">
        <f t="shared" si="197"/>
        <v>K.Inf.199</v>
      </c>
      <c r="X199" s="36" t="s">
        <v>156</v>
      </c>
      <c r="Y199" s="53" t="s">
        <v>157</v>
      </c>
    </row>
    <row r="200" spans="1:25" ht="6.6" customHeight="1" x14ac:dyDescent="0.25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4926</v>
      </c>
      <c r="F200" s="47" t="s">
        <v>125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si="174"/>
        <v>Infraestruturas</v>
      </c>
      <c r="M200" s="35" t="str">
        <f t="shared" si="175"/>
        <v>Rodoviárias</v>
      </c>
      <c r="N200" s="35" t="str">
        <f t="shared" si="176"/>
        <v>Faixas</v>
      </c>
      <c r="O200" s="36" t="str">
        <f t="shared" si="177"/>
        <v>Ciclovia</v>
      </c>
      <c r="P200" s="40" t="s">
        <v>126</v>
      </c>
      <c r="Q200" s="39" t="s">
        <v>264</v>
      </c>
      <c r="R200" s="37" t="s">
        <v>1</v>
      </c>
      <c r="S200" s="38" t="str">
        <f t="shared" si="70"/>
        <v>Infraestruturas</v>
      </c>
      <c r="T200" s="38" t="str">
        <f t="shared" si="71"/>
        <v>Rodoviárias</v>
      </c>
      <c r="U200" s="38" t="str">
        <f t="shared" si="71"/>
        <v>Faixas</v>
      </c>
      <c r="V200" s="37" t="str">
        <f t="shared" si="192"/>
        <v>Infraestruturas</v>
      </c>
      <c r="W200" s="20" t="str">
        <f t="shared" si="197"/>
        <v>K.Inf.200</v>
      </c>
      <c r="X200" s="36" t="s">
        <v>156</v>
      </c>
      <c r="Y200" s="53" t="s">
        <v>157</v>
      </c>
    </row>
    <row r="201" spans="1:25" ht="6.6" customHeight="1" x14ac:dyDescent="0.25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4926</v>
      </c>
      <c r="F201" s="47" t="s">
        <v>114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174"/>
        <v>Infraestruturas</v>
      </c>
      <c r="M201" s="35" t="str">
        <f t="shared" si="175"/>
        <v>Rodoviárias</v>
      </c>
      <c r="N201" s="35" t="str">
        <f t="shared" si="176"/>
        <v>Faixas</v>
      </c>
      <c r="O201" s="36" t="str">
        <f t="shared" si="177"/>
        <v>Meio.Fio</v>
      </c>
      <c r="P201" s="40" t="s">
        <v>115</v>
      </c>
      <c r="Q201" s="39" t="s">
        <v>261</v>
      </c>
      <c r="R201" s="37" t="s">
        <v>1</v>
      </c>
      <c r="S201" s="38" t="str">
        <f t="shared" ref="S201" si="198">SUBSTITUTE(C201, ".", " ")</f>
        <v>Infraestruturas</v>
      </c>
      <c r="T201" s="38" t="str">
        <f t="shared" ref="T201" si="199">SUBSTITUTE(D201, ".", " ")</f>
        <v>Rodoviárias</v>
      </c>
      <c r="U201" s="38" t="str">
        <f t="shared" ref="U201" si="200">SUBSTITUTE(E201, ".", " ")</f>
        <v>Faixas</v>
      </c>
      <c r="V201" s="37" t="str">
        <f t="shared" si="192"/>
        <v>Infraestruturas</v>
      </c>
      <c r="W201" s="20" t="str">
        <f t="shared" si="197"/>
        <v>K.Inf.201</v>
      </c>
      <c r="X201" s="36" t="s">
        <v>156</v>
      </c>
      <c r="Y201" s="53" t="s">
        <v>168</v>
      </c>
    </row>
    <row r="202" spans="1:25" ht="6.6" customHeight="1" x14ac:dyDescent="0.25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295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ref="L202:L204" si="201">_xlfn.CONCAT(C202)</f>
        <v>Infraestruturas</v>
      </c>
      <c r="M202" s="35" t="str">
        <f t="shared" ref="M202:M204" si="202">CONCATENATE("", D202)</f>
        <v>Rodoviárias</v>
      </c>
      <c r="N202" s="35" t="str">
        <f t="shared" ref="N202:N204" si="203">(SUBSTITUTE(SUBSTITUTE(CONCATENATE("",E202),"."," ")," De "," de "))</f>
        <v>Proteções</v>
      </c>
      <c r="O202" s="36" t="str">
        <f t="shared" ref="O202:O204" si="204">F202</f>
        <v>Contenção.Perfil</v>
      </c>
      <c r="P202" s="40" t="s">
        <v>89</v>
      </c>
      <c r="Q202" s="39" t="s">
        <v>265</v>
      </c>
      <c r="R202" s="37" t="s">
        <v>1</v>
      </c>
      <c r="S202" s="38" t="str">
        <f t="shared" si="70"/>
        <v>Infraestruturas</v>
      </c>
      <c r="T202" s="38" t="str">
        <f t="shared" si="71"/>
        <v>Rodoviárias</v>
      </c>
      <c r="U202" s="38" t="str">
        <f t="shared" si="71"/>
        <v>Proteções</v>
      </c>
      <c r="V202" s="37" t="str">
        <f t="shared" si="192"/>
        <v>Infraestruturas</v>
      </c>
      <c r="W202" s="20" t="str">
        <f t="shared" si="197"/>
        <v>K.Inf.202</v>
      </c>
      <c r="X202" s="36" t="s">
        <v>300</v>
      </c>
      <c r="Y202" s="38" t="s">
        <v>169</v>
      </c>
    </row>
    <row r="203" spans="1:25" ht="6.6" customHeight="1" x14ac:dyDescent="0.25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296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201"/>
        <v>Infraestruturas</v>
      </c>
      <c r="M203" s="35" t="str">
        <f t="shared" si="202"/>
        <v>Rodoviárias</v>
      </c>
      <c r="N203" s="35" t="str">
        <f t="shared" si="203"/>
        <v>Proteções</v>
      </c>
      <c r="O203" s="36" t="str">
        <f t="shared" si="204"/>
        <v>Contenção.Cortina</v>
      </c>
      <c r="P203" s="40" t="s">
        <v>113</v>
      </c>
      <c r="Q203" s="39" t="s">
        <v>301</v>
      </c>
      <c r="R203" s="37" t="s">
        <v>1</v>
      </c>
      <c r="S203" s="38" t="str">
        <f t="shared" si="70"/>
        <v>Infraestruturas</v>
      </c>
      <c r="T203" s="38" t="str">
        <f t="shared" si="71"/>
        <v>Rodoviárias</v>
      </c>
      <c r="U203" s="38" t="str">
        <f t="shared" si="71"/>
        <v>Proteções</v>
      </c>
      <c r="V203" s="37" t="str">
        <f t="shared" si="192"/>
        <v>Infraestruturas</v>
      </c>
      <c r="W203" s="20" t="str">
        <f t="shared" si="197"/>
        <v>K.Inf.203</v>
      </c>
      <c r="X203" s="36" t="s">
        <v>300</v>
      </c>
      <c r="Y203" s="38" t="s">
        <v>169</v>
      </c>
    </row>
    <row r="204" spans="1:25" ht="6.6" customHeight="1" x14ac:dyDescent="0.25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4927</v>
      </c>
      <c r="F204" s="47" t="s">
        <v>297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si="201"/>
        <v>Infraestruturas</v>
      </c>
      <c r="M204" s="35" t="str">
        <f t="shared" si="202"/>
        <v>Rodoviárias</v>
      </c>
      <c r="N204" s="35" t="str">
        <f t="shared" si="203"/>
        <v>Proteções</v>
      </c>
      <c r="O204" s="36" t="str">
        <f t="shared" si="204"/>
        <v>Contenção.Guardacorpo</v>
      </c>
      <c r="P204" s="40" t="s">
        <v>90</v>
      </c>
      <c r="Q204" s="39" t="s">
        <v>266</v>
      </c>
      <c r="R204" s="37" t="s">
        <v>1</v>
      </c>
      <c r="S204" s="38" t="str">
        <f t="shared" si="70"/>
        <v>Infraestruturas</v>
      </c>
      <c r="T204" s="38" t="str">
        <f t="shared" si="71"/>
        <v>Rodoviárias</v>
      </c>
      <c r="U204" s="38" t="str">
        <f t="shared" si="71"/>
        <v>Proteções</v>
      </c>
      <c r="V204" s="37" t="str">
        <f t="shared" si="192"/>
        <v>Infraestruturas</v>
      </c>
      <c r="W204" s="20" t="str">
        <f t="shared" si="197"/>
        <v>K.Inf.204</v>
      </c>
      <c r="X204" s="36" t="s">
        <v>300</v>
      </c>
      <c r="Y204" s="38" t="s">
        <v>169</v>
      </c>
    </row>
    <row r="205" spans="1:25" ht="6.6" customHeight="1" x14ac:dyDescent="0.25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4927</v>
      </c>
      <c r="F205" s="47" t="s">
        <v>298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174"/>
        <v>Infraestruturas</v>
      </c>
      <c r="M205" s="35" t="str">
        <f t="shared" si="175"/>
        <v>Rodoviárias</v>
      </c>
      <c r="N205" s="35" t="str">
        <f t="shared" si="176"/>
        <v>Proteções</v>
      </c>
      <c r="O205" s="36" t="str">
        <f t="shared" si="177"/>
        <v>Contenção.GuardaRail</v>
      </c>
      <c r="P205" s="40" t="s">
        <v>299</v>
      </c>
      <c r="Q205" s="39" t="s">
        <v>371</v>
      </c>
      <c r="R205" s="37" t="s">
        <v>1</v>
      </c>
      <c r="S205" s="38" t="str">
        <f t="shared" si="70"/>
        <v>Infraestruturas</v>
      </c>
      <c r="T205" s="38" t="str">
        <f t="shared" si="71"/>
        <v>Rodoviárias</v>
      </c>
      <c r="U205" s="38" t="str">
        <f t="shared" si="71"/>
        <v>Proteções</v>
      </c>
      <c r="V205" s="37" t="str">
        <f t="shared" si="192"/>
        <v>Infraestruturas</v>
      </c>
      <c r="W205" s="20" t="str">
        <f t="shared" si="197"/>
        <v>K.Inf.205</v>
      </c>
      <c r="X205" s="36" t="s">
        <v>300</v>
      </c>
      <c r="Y205" s="38" t="s">
        <v>169</v>
      </c>
    </row>
    <row r="206" spans="1:25" ht="6.6" customHeight="1" x14ac:dyDescent="0.25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116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ref="L206:L211" si="205">_xlfn.CONCAT(C206)</f>
        <v>Infraestruturas</v>
      </c>
      <c r="M206" s="35" t="str">
        <f t="shared" ref="M206:M211" si="206">CONCATENATE("", D206)</f>
        <v>Rodoviárias</v>
      </c>
      <c r="N206" s="35" t="str">
        <f t="shared" ref="N206:N232" si="207">(SUBSTITUTE(SUBSTITUTE(CONCATENATE("",E206),"."," ")," De "," de "))</f>
        <v>Obras de Arte Especial</v>
      </c>
      <c r="O206" s="36" t="str">
        <f t="shared" ref="O206:O232" si="208">F206</f>
        <v>Ponte</v>
      </c>
      <c r="P206" s="40" t="s">
        <v>88</v>
      </c>
      <c r="Q206" s="39" t="s">
        <v>267</v>
      </c>
      <c r="R206" s="37" t="s">
        <v>1</v>
      </c>
      <c r="S206" s="38" t="str">
        <f t="shared" si="70"/>
        <v>Infraestruturas</v>
      </c>
      <c r="T206" s="38" t="str">
        <f t="shared" si="71"/>
        <v>Rodoviárias</v>
      </c>
      <c r="U206" s="38" t="str">
        <f t="shared" si="71"/>
        <v>Obras de Arte Especial</v>
      </c>
      <c r="V206" s="37" t="str">
        <f t="shared" si="192"/>
        <v>Infraestruturas</v>
      </c>
      <c r="W206" s="20" t="str">
        <f t="shared" si="197"/>
        <v>K.Inf.206</v>
      </c>
      <c r="X206" s="38" t="s">
        <v>4828</v>
      </c>
      <c r="Y206" s="38" t="s">
        <v>139</v>
      </c>
    </row>
    <row r="207" spans="1:25" ht="6.6" customHeight="1" x14ac:dyDescent="0.25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117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205"/>
        <v>Infraestruturas</v>
      </c>
      <c r="M207" s="35" t="str">
        <f t="shared" si="206"/>
        <v>Rodoviárias</v>
      </c>
      <c r="N207" s="35" t="str">
        <f t="shared" si="207"/>
        <v>Obras de Arte Especial</v>
      </c>
      <c r="O207" s="36" t="str">
        <f t="shared" si="208"/>
        <v>Viaduto</v>
      </c>
      <c r="P207" s="40" t="s">
        <v>118</v>
      </c>
      <c r="Q207" s="39" t="s">
        <v>268</v>
      </c>
      <c r="R207" s="37" t="s">
        <v>1</v>
      </c>
      <c r="S207" s="38" t="str">
        <f t="shared" si="70"/>
        <v>Infraestruturas</v>
      </c>
      <c r="T207" s="38" t="str">
        <f t="shared" si="71"/>
        <v>Rodoviárias</v>
      </c>
      <c r="U207" s="38" t="str">
        <f t="shared" si="71"/>
        <v>Obras de Arte Especial</v>
      </c>
      <c r="V207" s="37" t="str">
        <f t="shared" si="192"/>
        <v>Infraestruturas</v>
      </c>
      <c r="W207" s="20" t="str">
        <f t="shared" si="197"/>
        <v>K.Inf.207</v>
      </c>
      <c r="X207" s="38" t="s">
        <v>4828</v>
      </c>
      <c r="Y207" s="38" t="s">
        <v>139</v>
      </c>
    </row>
    <row r="208" spans="1:25" ht="6.6" customHeight="1" x14ac:dyDescent="0.25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4847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si="205"/>
        <v>Infraestruturas</v>
      </c>
      <c r="M208" s="35" t="str">
        <f t="shared" si="206"/>
        <v>Rodoviárias</v>
      </c>
      <c r="N208" s="35" t="str">
        <f t="shared" si="207"/>
        <v>Obras de Arte Especial</v>
      </c>
      <c r="O208" s="36" t="str">
        <f t="shared" si="208"/>
        <v>Passarela.Urbana</v>
      </c>
      <c r="P208" s="40" t="s">
        <v>119</v>
      </c>
      <c r="Q208" s="39" t="s">
        <v>269</v>
      </c>
      <c r="R208" s="37" t="s">
        <v>1</v>
      </c>
      <c r="S208" s="38" t="str">
        <f t="shared" si="70"/>
        <v>Infraestruturas</v>
      </c>
      <c r="T208" s="38" t="str">
        <f t="shared" si="71"/>
        <v>Rodoviárias</v>
      </c>
      <c r="U208" s="38" t="str">
        <f t="shared" si="71"/>
        <v>Obras de Arte Especial</v>
      </c>
      <c r="V208" s="37" t="str">
        <f t="shared" si="192"/>
        <v>Infraestruturas</v>
      </c>
      <c r="W208" s="20" t="str">
        <f t="shared" si="197"/>
        <v>K.Inf.208</v>
      </c>
      <c r="X208" s="38" t="s">
        <v>4828</v>
      </c>
      <c r="Y208" s="38" t="s">
        <v>139</v>
      </c>
    </row>
    <row r="209" spans="1:25" ht="6.6" customHeight="1" x14ac:dyDescent="0.25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305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205"/>
        <v>Infraestruturas</v>
      </c>
      <c r="M209" s="35" t="str">
        <f t="shared" si="206"/>
        <v>Rodoviárias</v>
      </c>
      <c r="N209" s="35" t="str">
        <f t="shared" si="207"/>
        <v>Obras de Arte Especial</v>
      </c>
      <c r="O209" s="36" t="str">
        <f t="shared" si="208"/>
        <v>Túnel.Terrestre</v>
      </c>
      <c r="P209" s="40" t="s">
        <v>215</v>
      </c>
      <c r="Q209" s="39" t="s">
        <v>308</v>
      </c>
      <c r="R209" s="37" t="s">
        <v>1</v>
      </c>
      <c r="S209" s="38" t="str">
        <f t="shared" si="70"/>
        <v>Infraestruturas</v>
      </c>
      <c r="T209" s="38" t="str">
        <f t="shared" si="71"/>
        <v>Rodoviárias</v>
      </c>
      <c r="U209" s="38" t="str">
        <f t="shared" si="71"/>
        <v>Obras de Arte Especial</v>
      </c>
      <c r="V209" s="37" t="str">
        <f t="shared" si="192"/>
        <v>Infraestruturas</v>
      </c>
      <c r="W209" s="20" t="str">
        <f t="shared" si="197"/>
        <v>K.Inf.209</v>
      </c>
      <c r="X209" s="38" t="s">
        <v>4828</v>
      </c>
      <c r="Y209" s="38" t="s">
        <v>167</v>
      </c>
    </row>
    <row r="210" spans="1:25" ht="6.6" customHeight="1" x14ac:dyDescent="0.25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4928</v>
      </c>
      <c r="F210" s="47" t="s">
        <v>306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9" t="str">
        <f t="shared" ref="L210" si="209">_xlfn.CONCAT(C210)</f>
        <v>Infraestruturas</v>
      </c>
      <c r="M210" s="35" t="str">
        <f t="shared" ref="M210" si="210">CONCATENATE("", D210)</f>
        <v>Rodoviárias</v>
      </c>
      <c r="N210" s="35" t="str">
        <f t="shared" ref="N210" si="211">(SUBSTITUTE(SUBSTITUTE(CONCATENATE("",E210),"."," ")," De "," de "))</f>
        <v>Obras de Arte Especial</v>
      </c>
      <c r="O210" s="36" t="str">
        <f t="shared" ref="O210" si="212">F210</f>
        <v>Túnel.Acuático</v>
      </c>
      <c r="P210" s="40" t="s">
        <v>307</v>
      </c>
      <c r="Q210" s="39" t="s">
        <v>309</v>
      </c>
      <c r="R210" s="37" t="s">
        <v>1</v>
      </c>
      <c r="S210" s="38" t="str">
        <f t="shared" si="70"/>
        <v>Infraestruturas</v>
      </c>
      <c r="T210" s="38" t="str">
        <f t="shared" si="71"/>
        <v>Rodoviárias</v>
      </c>
      <c r="U210" s="38" t="str">
        <f t="shared" si="71"/>
        <v>Obras de Arte Especial</v>
      </c>
      <c r="V210" s="37" t="str">
        <f t="shared" si="192"/>
        <v>Infraestruturas</v>
      </c>
      <c r="W210" s="20" t="str">
        <f t="shared" si="197"/>
        <v>K.Inf.210</v>
      </c>
      <c r="X210" s="38" t="s">
        <v>4828</v>
      </c>
      <c r="Y210" s="38" t="s">
        <v>167</v>
      </c>
    </row>
    <row r="211" spans="1:25" ht="6.6" customHeight="1" x14ac:dyDescent="0.25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4928</v>
      </c>
      <c r="F211" s="47" t="s">
        <v>4846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9" t="str">
        <f t="shared" si="205"/>
        <v>Infraestruturas</v>
      </c>
      <c r="M211" s="35" t="str">
        <f t="shared" si="206"/>
        <v>Rodoviárias</v>
      </c>
      <c r="N211" s="35" t="str">
        <f t="shared" si="207"/>
        <v>Obras de Arte Especial</v>
      </c>
      <c r="O211" s="36" t="str">
        <f t="shared" si="208"/>
        <v>Edifício.Garagem</v>
      </c>
      <c r="P211" s="40" t="s">
        <v>120</v>
      </c>
      <c r="Q211" s="39" t="s">
        <v>270</v>
      </c>
      <c r="R211" s="37" t="s">
        <v>1</v>
      </c>
      <c r="S211" s="38" t="str">
        <f t="shared" si="70"/>
        <v>Infraestruturas</v>
      </c>
      <c r="T211" s="38" t="str">
        <f t="shared" si="71"/>
        <v>Rodoviárias</v>
      </c>
      <c r="U211" s="38" t="str">
        <f t="shared" si="71"/>
        <v>Obras de Arte Especial</v>
      </c>
      <c r="V211" s="37" t="str">
        <f t="shared" si="192"/>
        <v>Infraestruturas</v>
      </c>
      <c r="W211" s="20" t="str">
        <f t="shared" si="197"/>
        <v>K.Inf.211</v>
      </c>
      <c r="X211" s="38" t="s">
        <v>4828</v>
      </c>
      <c r="Y211" s="38" t="s">
        <v>167</v>
      </c>
    </row>
    <row r="212" spans="1:25" ht="6.6" customHeight="1" x14ac:dyDescent="0.25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170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ref="L212:M232" si="213">CONCATENATE("", C212)</f>
        <v>Infraestruturas</v>
      </c>
      <c r="M212" s="35" t="str">
        <f t="shared" si="213"/>
        <v>Rodoviárias</v>
      </c>
      <c r="N212" s="35" t="str">
        <f t="shared" si="207"/>
        <v>OAE Partes</v>
      </c>
      <c r="O212" s="36" t="str">
        <f t="shared" si="208"/>
        <v>OAE.Aparelho.Apóio</v>
      </c>
      <c r="P212" s="36" t="s">
        <v>193</v>
      </c>
      <c r="Q212" s="39" t="s">
        <v>271</v>
      </c>
      <c r="R212" s="37" t="s">
        <v>1</v>
      </c>
      <c r="S212" s="38" t="str">
        <f t="shared" si="70"/>
        <v>Infraestruturas</v>
      </c>
      <c r="T212" s="38" t="str">
        <f t="shared" si="71"/>
        <v>Rodoviárias</v>
      </c>
      <c r="U212" s="38" t="str">
        <f t="shared" si="71"/>
        <v>OAE Partes</v>
      </c>
      <c r="V212" s="37" t="str">
        <f t="shared" si="192"/>
        <v>Infraestruturas</v>
      </c>
      <c r="W212" s="20" t="str">
        <f t="shared" si="197"/>
        <v>K.Inf.212</v>
      </c>
      <c r="X212" s="38" t="s">
        <v>141</v>
      </c>
      <c r="Y212" s="38" t="s">
        <v>140</v>
      </c>
    </row>
    <row r="213" spans="1:25" ht="6.6" customHeight="1" x14ac:dyDescent="0.25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171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ref="L213" si="214">CONCATENATE("", C213)</f>
        <v>Infraestruturas</v>
      </c>
      <c r="M213" s="35" t="str">
        <f t="shared" ref="M213" si="215">CONCATENATE("", D213)</f>
        <v>Rodoviárias</v>
      </c>
      <c r="N213" s="35" t="str">
        <f t="shared" ref="N213" si="216">(SUBSTITUTE(SUBSTITUTE(CONCATENATE("",E213),"."," ")," De "," de "))</f>
        <v>OAE Partes</v>
      </c>
      <c r="O213" s="36" t="str">
        <f t="shared" ref="O213" si="217">F213</f>
        <v>OAE.Estaca</v>
      </c>
      <c r="P213" s="36" t="s">
        <v>194</v>
      </c>
      <c r="Q213" s="39" t="s">
        <v>272</v>
      </c>
      <c r="R213" s="37" t="s">
        <v>1</v>
      </c>
      <c r="S213" s="38" t="str">
        <f t="shared" si="70"/>
        <v>Infraestruturas</v>
      </c>
      <c r="T213" s="38" t="str">
        <f t="shared" si="71"/>
        <v>Rodoviárias</v>
      </c>
      <c r="U213" s="38" t="str">
        <f t="shared" si="71"/>
        <v>OAE Partes</v>
      </c>
      <c r="V213" s="37" t="str">
        <f t="shared" si="192"/>
        <v>Infraestruturas</v>
      </c>
      <c r="W213" s="20" t="str">
        <f t="shared" si="197"/>
        <v>K.Inf.213</v>
      </c>
      <c r="X213" s="38" t="s">
        <v>145</v>
      </c>
      <c r="Y213" s="38" t="s">
        <v>149</v>
      </c>
    </row>
    <row r="214" spans="1:25" ht="6.6" customHeight="1" x14ac:dyDescent="0.25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172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si="213"/>
        <v>Infraestruturas</v>
      </c>
      <c r="M214" s="35" t="str">
        <f t="shared" si="213"/>
        <v>Rodoviárias</v>
      </c>
      <c r="N214" s="35" t="str">
        <f t="shared" si="207"/>
        <v>OAE Partes</v>
      </c>
      <c r="O214" s="36" t="str">
        <f t="shared" si="208"/>
        <v>OAE.Fundação</v>
      </c>
      <c r="P214" s="36" t="s">
        <v>195</v>
      </c>
      <c r="Q214" s="39" t="s">
        <v>273</v>
      </c>
      <c r="R214" s="37" t="s">
        <v>1</v>
      </c>
      <c r="S214" s="38" t="str">
        <f t="shared" si="70"/>
        <v>Infraestruturas</v>
      </c>
      <c r="T214" s="38" t="str">
        <f t="shared" si="71"/>
        <v>Rodoviárias</v>
      </c>
      <c r="U214" s="38" t="str">
        <f t="shared" si="71"/>
        <v>OAE Partes</v>
      </c>
      <c r="V214" s="37" t="str">
        <f t="shared" si="192"/>
        <v>Infraestruturas</v>
      </c>
      <c r="W214" s="20" t="str">
        <f t="shared" si="197"/>
        <v>K.Inf.214</v>
      </c>
      <c r="X214" s="38" t="s">
        <v>143</v>
      </c>
      <c r="Y214" s="38" t="s">
        <v>149</v>
      </c>
    </row>
    <row r="215" spans="1:25" ht="6.6" customHeight="1" x14ac:dyDescent="0.25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173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si="213"/>
        <v>Infraestruturas</v>
      </c>
      <c r="M215" s="35" t="str">
        <f t="shared" si="213"/>
        <v>Rodoviárias</v>
      </c>
      <c r="N215" s="35" t="str">
        <f t="shared" si="207"/>
        <v>OAE Partes</v>
      </c>
      <c r="O215" s="36" t="str">
        <f t="shared" si="208"/>
        <v>OAE.Encontro</v>
      </c>
      <c r="P215" s="36" t="s">
        <v>196</v>
      </c>
      <c r="Q215" s="39" t="s">
        <v>274</v>
      </c>
      <c r="R215" s="37" t="s">
        <v>1</v>
      </c>
      <c r="S215" s="38" t="str">
        <f t="shared" si="70"/>
        <v>Infraestruturas</v>
      </c>
      <c r="T215" s="38" t="str">
        <f t="shared" si="71"/>
        <v>Rodoviárias</v>
      </c>
      <c r="U215" s="38" t="str">
        <f t="shared" si="71"/>
        <v>OAE Partes</v>
      </c>
      <c r="V215" s="37" t="str">
        <f t="shared" si="192"/>
        <v>Infraestruturas</v>
      </c>
      <c r="W215" s="20" t="str">
        <f t="shared" si="197"/>
        <v>K.Inf.215</v>
      </c>
      <c r="X215" s="38" t="s">
        <v>150</v>
      </c>
      <c r="Y215" s="38" t="s">
        <v>149</v>
      </c>
    </row>
    <row r="216" spans="1:25" ht="6.6" customHeight="1" x14ac:dyDescent="0.25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174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ref="L216:L218" si="218">CONCATENATE("", C216)</f>
        <v>Infraestruturas</v>
      </c>
      <c r="M216" s="35" t="str">
        <f t="shared" ref="M216:M218" si="219">CONCATENATE("", D216)</f>
        <v>Rodoviárias</v>
      </c>
      <c r="N216" s="35" t="str">
        <f t="shared" ref="N216:N218" si="220">(SUBSTITUTE(SUBSTITUTE(CONCATENATE("",E216),"."," ")," De "," de "))</f>
        <v>OAE Partes</v>
      </c>
      <c r="O216" s="36" t="str">
        <f t="shared" ref="O216:O218" si="221">F216</f>
        <v>OAE.Pilone</v>
      </c>
      <c r="P216" s="36" t="s">
        <v>197</v>
      </c>
      <c r="Q216" s="39" t="s">
        <v>275</v>
      </c>
      <c r="R216" s="37" t="s">
        <v>1</v>
      </c>
      <c r="S216" s="38" t="str">
        <f t="shared" si="70"/>
        <v>Infraestruturas</v>
      </c>
      <c r="T216" s="38" t="str">
        <f t="shared" si="71"/>
        <v>Rodoviárias</v>
      </c>
      <c r="U216" s="38" t="str">
        <f t="shared" si="71"/>
        <v>OAE Partes</v>
      </c>
      <c r="V216" s="37" t="str">
        <f t="shared" si="192"/>
        <v>Infraestruturas</v>
      </c>
      <c r="W216" s="20" t="str">
        <f t="shared" si="197"/>
        <v>K.Inf.216</v>
      </c>
      <c r="X216" s="38" t="s">
        <v>144</v>
      </c>
      <c r="Y216" s="38" t="s">
        <v>149</v>
      </c>
    </row>
    <row r="217" spans="1:25" ht="6.6" customHeight="1" x14ac:dyDescent="0.25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175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ref="L217" si="222">CONCATENATE("", C217)</f>
        <v>Infraestruturas</v>
      </c>
      <c r="M217" s="35" t="str">
        <f t="shared" ref="M217" si="223">CONCATENATE("", D217)</f>
        <v>Rodoviárias</v>
      </c>
      <c r="N217" s="35" t="str">
        <f t="shared" ref="N217" si="224">(SUBSTITUTE(SUBSTITUTE(CONCATENATE("",E217),"."," ")," De "," de "))</f>
        <v>OAE Partes</v>
      </c>
      <c r="O217" s="36" t="str">
        <f t="shared" ref="O217" si="225">F217</f>
        <v>OAE.Arco</v>
      </c>
      <c r="P217" s="36" t="s">
        <v>198</v>
      </c>
      <c r="Q217" s="39" t="s">
        <v>276</v>
      </c>
      <c r="R217" s="37" t="s">
        <v>1</v>
      </c>
      <c r="S217" s="38" t="str">
        <f t="shared" si="70"/>
        <v>Infraestruturas</v>
      </c>
      <c r="T217" s="38" t="str">
        <f t="shared" si="71"/>
        <v>Rodoviárias</v>
      </c>
      <c r="U217" s="38" t="str">
        <f t="shared" si="71"/>
        <v>OAE Partes</v>
      </c>
      <c r="V217" s="37" t="str">
        <f t="shared" si="192"/>
        <v>Infraestruturas</v>
      </c>
      <c r="W217" s="20" t="str">
        <f t="shared" si="197"/>
        <v>K.Inf.217</v>
      </c>
      <c r="X217" s="38" t="s">
        <v>147</v>
      </c>
      <c r="Y217" s="38" t="s">
        <v>149</v>
      </c>
    </row>
    <row r="218" spans="1:25" ht="6.6" customHeight="1" x14ac:dyDescent="0.25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176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si="218"/>
        <v>Infraestruturas</v>
      </c>
      <c r="M218" s="35" t="str">
        <f t="shared" si="219"/>
        <v>Rodoviárias</v>
      </c>
      <c r="N218" s="35" t="str">
        <f t="shared" si="220"/>
        <v>OAE Partes</v>
      </c>
      <c r="O218" s="36" t="str">
        <f t="shared" si="221"/>
        <v>OAE.Torre</v>
      </c>
      <c r="P218" s="36" t="s">
        <v>199</v>
      </c>
      <c r="Q218" s="39" t="s">
        <v>277</v>
      </c>
      <c r="R218" s="37" t="s">
        <v>1</v>
      </c>
      <c r="S218" s="38" t="str">
        <f t="shared" si="70"/>
        <v>Infraestruturas</v>
      </c>
      <c r="T218" s="38" t="str">
        <f t="shared" si="71"/>
        <v>Rodoviárias</v>
      </c>
      <c r="U218" s="38" t="str">
        <f t="shared" si="71"/>
        <v>OAE Partes</v>
      </c>
      <c r="V218" s="37" t="str">
        <f t="shared" si="192"/>
        <v>Infraestruturas</v>
      </c>
      <c r="W218" s="20" t="str">
        <f t="shared" si="197"/>
        <v>K.Inf.218</v>
      </c>
      <c r="X218" s="38" t="s">
        <v>148</v>
      </c>
      <c r="Y218" s="38" t="s">
        <v>149</v>
      </c>
    </row>
    <row r="219" spans="1:25" ht="6.6" customHeight="1" x14ac:dyDescent="0.25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177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si="213"/>
        <v>Infraestruturas</v>
      </c>
      <c r="M219" s="35" t="str">
        <f t="shared" si="213"/>
        <v>Rodoviárias</v>
      </c>
      <c r="N219" s="35" t="str">
        <f t="shared" si="207"/>
        <v>OAE Partes</v>
      </c>
      <c r="O219" s="36" t="str">
        <f t="shared" si="208"/>
        <v>OAE.Mastro</v>
      </c>
      <c r="P219" s="36" t="s">
        <v>200</v>
      </c>
      <c r="Q219" s="39" t="s">
        <v>278</v>
      </c>
      <c r="R219" s="37" t="s">
        <v>1</v>
      </c>
      <c r="S219" s="38" t="str">
        <f t="shared" si="70"/>
        <v>Infraestruturas</v>
      </c>
      <c r="T219" s="38" t="str">
        <f t="shared" si="71"/>
        <v>Rodoviárias</v>
      </c>
      <c r="U219" s="38" t="str">
        <f t="shared" si="71"/>
        <v>OAE Partes</v>
      </c>
      <c r="V219" s="37" t="str">
        <f t="shared" si="192"/>
        <v>Infraestruturas</v>
      </c>
      <c r="W219" s="20" t="str">
        <f t="shared" si="197"/>
        <v>K.Inf.219</v>
      </c>
      <c r="X219" s="38" t="s">
        <v>148</v>
      </c>
      <c r="Y219" s="38" t="s">
        <v>149</v>
      </c>
    </row>
    <row r="220" spans="1:25" ht="6.6" customHeight="1" x14ac:dyDescent="0.25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178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26">CONCATENATE("", C220)</f>
        <v>Infraestruturas</v>
      </c>
      <c r="M220" s="35" t="str">
        <f t="shared" ref="M220" si="227">CONCATENATE("", D220)</f>
        <v>Rodoviárias</v>
      </c>
      <c r="N220" s="35" t="str">
        <f t="shared" ref="N220" si="228">(SUBSTITUTE(SUBSTITUTE(CONCATENATE("",E220),"."," ")," De "," de "))</f>
        <v>OAE Partes</v>
      </c>
      <c r="O220" s="36" t="str">
        <f t="shared" ref="O220" si="229">F220</f>
        <v>OAE.Tabuleiro</v>
      </c>
      <c r="P220" s="36" t="s">
        <v>201</v>
      </c>
      <c r="Q220" s="39" t="s">
        <v>279</v>
      </c>
      <c r="R220" s="37" t="s">
        <v>1</v>
      </c>
      <c r="S220" s="38" t="str">
        <f t="shared" si="70"/>
        <v>Infraestruturas</v>
      </c>
      <c r="T220" s="38" t="str">
        <f t="shared" si="71"/>
        <v>Rodoviárias</v>
      </c>
      <c r="U220" s="38" t="str">
        <f t="shared" si="71"/>
        <v>OAE Partes</v>
      </c>
      <c r="V220" s="37" t="str">
        <f t="shared" si="192"/>
        <v>Infraestruturas</v>
      </c>
      <c r="W220" s="20" t="str">
        <f t="shared" si="197"/>
        <v>K.Inf.220</v>
      </c>
      <c r="X220" s="38" t="s">
        <v>151</v>
      </c>
      <c r="Y220" s="38" t="s">
        <v>149</v>
      </c>
    </row>
    <row r="221" spans="1:25" ht="6.6" customHeight="1" x14ac:dyDescent="0.25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179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ref="L221:L224" si="230">CONCATENATE("", C221)</f>
        <v>Infraestruturas</v>
      </c>
      <c r="M221" s="35" t="str">
        <f t="shared" ref="M221:M224" si="231">CONCATENATE("", D221)</f>
        <v>Rodoviárias</v>
      </c>
      <c r="N221" s="35" t="str">
        <f t="shared" ref="N221:N224" si="232">(SUBSTITUTE(SUBSTITUTE(CONCATENATE("",E221),"."," ")," De "," de "))</f>
        <v>OAE Partes</v>
      </c>
      <c r="O221" s="36" t="str">
        <f t="shared" ref="O221:O224" si="233">F221</f>
        <v>OAE.Estai</v>
      </c>
      <c r="P221" s="36" t="s">
        <v>202</v>
      </c>
      <c r="Q221" s="39" t="s">
        <v>280</v>
      </c>
      <c r="R221" s="37" t="s">
        <v>1</v>
      </c>
      <c r="S221" s="38" t="str">
        <f t="shared" si="70"/>
        <v>Infraestruturas</v>
      </c>
      <c r="T221" s="38" t="str">
        <f t="shared" si="71"/>
        <v>Rodoviárias</v>
      </c>
      <c r="U221" s="38" t="str">
        <f t="shared" si="71"/>
        <v>OAE Partes</v>
      </c>
      <c r="V221" s="37" t="str">
        <f t="shared" si="192"/>
        <v>Infraestruturas</v>
      </c>
      <c r="W221" s="20" t="str">
        <f t="shared" si="197"/>
        <v>K.Inf.221</v>
      </c>
      <c r="X221" s="38" t="s">
        <v>142</v>
      </c>
      <c r="Y221" s="38" t="s">
        <v>149</v>
      </c>
    </row>
    <row r="222" spans="1:25" ht="6.6" customHeight="1" x14ac:dyDescent="0.25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180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ref="L222" si="234">CONCATENATE("", C222)</f>
        <v>Infraestruturas</v>
      </c>
      <c r="M222" s="35" t="str">
        <f t="shared" ref="M222" si="235">CONCATENATE("", D222)</f>
        <v>Rodoviárias</v>
      </c>
      <c r="N222" s="35" t="str">
        <f t="shared" ref="N222" si="236">(SUBSTITUTE(SUBSTITUTE(CONCATENATE("",E222),"."," ")," De "," de "))</f>
        <v>OAE Partes</v>
      </c>
      <c r="O222" s="36" t="str">
        <f t="shared" ref="O222" si="237">F222</f>
        <v>OAE.Longarina.de.Bordo</v>
      </c>
      <c r="P222" s="36" t="s">
        <v>203</v>
      </c>
      <c r="Q222" s="39" t="s">
        <v>281</v>
      </c>
      <c r="R222" s="37" t="s">
        <v>1</v>
      </c>
      <c r="S222" s="38" t="str">
        <f t="shared" si="70"/>
        <v>Infraestruturas</v>
      </c>
      <c r="T222" s="38" t="str">
        <f t="shared" si="71"/>
        <v>Rodoviárias</v>
      </c>
      <c r="U222" s="38" t="str">
        <f t="shared" si="71"/>
        <v>OAE Partes</v>
      </c>
      <c r="V222" s="37" t="str">
        <f t="shared" si="192"/>
        <v>Infraestruturas</v>
      </c>
      <c r="W222" s="20" t="str">
        <f t="shared" si="197"/>
        <v>K.Inf.222</v>
      </c>
      <c r="X222" s="38" t="s">
        <v>155</v>
      </c>
      <c r="Y222" s="38" t="s">
        <v>149</v>
      </c>
    </row>
    <row r="223" spans="1:25" ht="6.6" customHeight="1" x14ac:dyDescent="0.25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181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30"/>
        <v>Infraestruturas</v>
      </c>
      <c r="M223" s="35" t="str">
        <f t="shared" si="231"/>
        <v>Rodoviárias</v>
      </c>
      <c r="N223" s="35" t="str">
        <f t="shared" si="232"/>
        <v>OAE Partes</v>
      </c>
      <c r="O223" s="36" t="str">
        <f t="shared" si="233"/>
        <v>OAE.Longarina.Interna</v>
      </c>
      <c r="P223" s="36" t="s">
        <v>204</v>
      </c>
      <c r="Q223" s="39" t="s">
        <v>282</v>
      </c>
      <c r="R223" s="37" t="s">
        <v>1</v>
      </c>
      <c r="S223" s="38" t="str">
        <f t="shared" si="70"/>
        <v>Infraestruturas</v>
      </c>
      <c r="T223" s="38" t="str">
        <f t="shared" si="71"/>
        <v>Rodoviárias</v>
      </c>
      <c r="U223" s="38" t="str">
        <f t="shared" si="71"/>
        <v>OAE Partes</v>
      </c>
      <c r="V223" s="37" t="str">
        <f t="shared" si="192"/>
        <v>Infraestruturas</v>
      </c>
      <c r="W223" s="20" t="str">
        <f t="shared" si="197"/>
        <v>K.Inf.223</v>
      </c>
      <c r="X223" s="38" t="s">
        <v>155</v>
      </c>
      <c r="Y223" s="38" t="s">
        <v>149</v>
      </c>
    </row>
    <row r="224" spans="1:25" ht="6.6" customHeight="1" x14ac:dyDescent="0.25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182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30"/>
        <v>Infraestruturas</v>
      </c>
      <c r="M224" s="35" t="str">
        <f t="shared" si="231"/>
        <v>Rodoviárias</v>
      </c>
      <c r="N224" s="35" t="str">
        <f t="shared" si="232"/>
        <v>OAE Partes</v>
      </c>
      <c r="O224" s="36" t="str">
        <f t="shared" si="233"/>
        <v>OAE.Transversina</v>
      </c>
      <c r="P224" s="36" t="s">
        <v>205</v>
      </c>
      <c r="Q224" s="39" t="s">
        <v>283</v>
      </c>
      <c r="R224" s="37" t="s">
        <v>1</v>
      </c>
      <c r="S224" s="38" t="str">
        <f t="shared" ref="S224:S284" si="238">SUBSTITUTE(C224, ".", " ")</f>
        <v>Infraestruturas</v>
      </c>
      <c r="T224" s="38" t="str">
        <f t="shared" ref="T224:U284" si="239">SUBSTITUTE(D224, ".", " ")</f>
        <v>Rodoviárias</v>
      </c>
      <c r="U224" s="38" t="str">
        <f t="shared" si="239"/>
        <v>OAE Partes</v>
      </c>
      <c r="V224" s="37" t="str">
        <f t="shared" si="192"/>
        <v>Infraestruturas</v>
      </c>
      <c r="W224" s="20" t="str">
        <f t="shared" si="197"/>
        <v>K.Inf.224</v>
      </c>
      <c r="X224" s="38" t="s">
        <v>152</v>
      </c>
      <c r="Y224" s="38" t="s">
        <v>149</v>
      </c>
    </row>
    <row r="225" spans="1:25" ht="6.6" customHeight="1" x14ac:dyDescent="0.25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183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13"/>
        <v>Infraestruturas</v>
      </c>
      <c r="M225" s="35" t="str">
        <f t="shared" si="213"/>
        <v>Rodoviárias</v>
      </c>
      <c r="N225" s="35" t="str">
        <f t="shared" si="207"/>
        <v>OAE Partes</v>
      </c>
      <c r="O225" s="36" t="str">
        <f t="shared" si="208"/>
        <v>OAE.Contraventamento</v>
      </c>
      <c r="P225" s="36" t="s">
        <v>206</v>
      </c>
      <c r="Q225" s="39" t="s">
        <v>284</v>
      </c>
      <c r="R225" s="37" t="s">
        <v>1</v>
      </c>
      <c r="S225" s="38" t="str">
        <f t="shared" si="238"/>
        <v>Infraestruturas</v>
      </c>
      <c r="T225" s="38" t="str">
        <f t="shared" si="239"/>
        <v>Rodoviárias</v>
      </c>
      <c r="U225" s="38" t="str">
        <f t="shared" si="239"/>
        <v>OAE Partes</v>
      </c>
      <c r="V225" s="37" t="str">
        <f t="shared" si="192"/>
        <v>Infraestruturas</v>
      </c>
      <c r="W225" s="20" t="str">
        <f t="shared" si="197"/>
        <v>K.Inf.225</v>
      </c>
      <c r="X225" s="38" t="s">
        <v>153</v>
      </c>
      <c r="Y225" s="38" t="s">
        <v>149</v>
      </c>
    </row>
    <row r="226" spans="1:25" ht="6.6" customHeight="1" x14ac:dyDescent="0.25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184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13"/>
        <v>Infraestruturas</v>
      </c>
      <c r="M226" s="35" t="str">
        <f t="shared" si="213"/>
        <v>Rodoviárias</v>
      </c>
      <c r="N226" s="35" t="str">
        <f t="shared" si="207"/>
        <v>OAE Partes</v>
      </c>
      <c r="O226" s="36" t="str">
        <f t="shared" si="208"/>
        <v>OAE.Diafragma</v>
      </c>
      <c r="P226" s="36" t="s">
        <v>207</v>
      </c>
      <c r="Q226" s="39" t="s">
        <v>285</v>
      </c>
      <c r="R226" s="37" t="s">
        <v>1</v>
      </c>
      <c r="S226" s="38" t="str">
        <f t="shared" si="238"/>
        <v>Infraestruturas</v>
      </c>
      <c r="T226" s="38" t="str">
        <f t="shared" si="239"/>
        <v>Rodoviárias</v>
      </c>
      <c r="U226" s="38" t="str">
        <f t="shared" si="239"/>
        <v>OAE Partes</v>
      </c>
      <c r="V226" s="37" t="str">
        <f t="shared" si="192"/>
        <v>Infraestruturas</v>
      </c>
      <c r="W226" s="20" t="str">
        <f t="shared" si="197"/>
        <v>K.Inf.226</v>
      </c>
      <c r="X226" s="38" t="s">
        <v>146</v>
      </c>
      <c r="Y226" s="38" t="s">
        <v>149</v>
      </c>
    </row>
    <row r="227" spans="1:25" ht="6.6" customHeight="1" x14ac:dyDescent="0.25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185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13"/>
        <v>Infraestruturas</v>
      </c>
      <c r="M227" s="35" t="str">
        <f t="shared" si="213"/>
        <v>Rodoviárias</v>
      </c>
      <c r="N227" s="35" t="str">
        <f t="shared" si="207"/>
        <v>OAE Partes</v>
      </c>
      <c r="O227" s="36" t="str">
        <f t="shared" si="208"/>
        <v>OAE.Treliça</v>
      </c>
      <c r="P227" s="36" t="s">
        <v>5151</v>
      </c>
      <c r="Q227" s="39" t="s">
        <v>286</v>
      </c>
      <c r="R227" s="37" t="s">
        <v>1</v>
      </c>
      <c r="S227" s="38" t="str">
        <f t="shared" si="238"/>
        <v>Infraestruturas</v>
      </c>
      <c r="T227" s="38" t="str">
        <f t="shared" si="239"/>
        <v>Rodoviárias</v>
      </c>
      <c r="U227" s="38" t="str">
        <f t="shared" si="239"/>
        <v>OAE Partes</v>
      </c>
      <c r="V227" s="37" t="str">
        <f t="shared" si="192"/>
        <v>Infraestruturas</v>
      </c>
      <c r="W227" s="20" t="str">
        <f t="shared" si="197"/>
        <v>K.Inf.227</v>
      </c>
      <c r="X227" s="38" t="s">
        <v>154</v>
      </c>
      <c r="Y227" s="38" t="s">
        <v>149</v>
      </c>
    </row>
    <row r="228" spans="1:25" ht="6.6" customHeight="1" x14ac:dyDescent="0.25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186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13"/>
        <v>Infraestruturas</v>
      </c>
      <c r="M228" s="35" t="str">
        <f t="shared" si="213"/>
        <v>Rodoviárias</v>
      </c>
      <c r="N228" s="35" t="str">
        <f t="shared" si="207"/>
        <v>OAE Partes</v>
      </c>
      <c r="O228" s="36" t="str">
        <f t="shared" si="208"/>
        <v>OAE.Defesa</v>
      </c>
      <c r="P228" s="36" t="s">
        <v>208</v>
      </c>
      <c r="Q228" s="39" t="s">
        <v>287</v>
      </c>
      <c r="R228" s="37" t="s">
        <v>1</v>
      </c>
      <c r="S228" s="38" t="str">
        <f t="shared" si="238"/>
        <v>Infraestruturas</v>
      </c>
      <c r="T228" s="38" t="str">
        <f t="shared" si="239"/>
        <v>Rodoviárias</v>
      </c>
      <c r="U228" s="38" t="str">
        <f t="shared" si="239"/>
        <v>OAE Partes</v>
      </c>
      <c r="V228" s="37" t="str">
        <f t="shared" si="192"/>
        <v>Infraestruturas</v>
      </c>
      <c r="W228" s="20" t="str">
        <f t="shared" si="197"/>
        <v>K.Inf.228</v>
      </c>
      <c r="X228" s="38" t="s">
        <v>146</v>
      </c>
      <c r="Y228" s="38" t="s">
        <v>149</v>
      </c>
    </row>
    <row r="229" spans="1:25" ht="6.6" customHeight="1" x14ac:dyDescent="0.25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187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si="213"/>
        <v>Infraestruturas</v>
      </c>
      <c r="M229" s="35" t="str">
        <f t="shared" si="213"/>
        <v>Rodoviárias</v>
      </c>
      <c r="N229" s="35" t="str">
        <f t="shared" si="207"/>
        <v>OAE Partes</v>
      </c>
      <c r="O229" s="36" t="str">
        <f t="shared" si="208"/>
        <v>OAE.Rolamento</v>
      </c>
      <c r="P229" s="36" t="s">
        <v>209</v>
      </c>
      <c r="Q229" s="39" t="s">
        <v>288</v>
      </c>
      <c r="R229" s="37" t="s">
        <v>1</v>
      </c>
      <c r="S229" s="38" t="str">
        <f t="shared" si="238"/>
        <v>Infraestruturas</v>
      </c>
      <c r="T229" s="38" t="str">
        <f t="shared" si="239"/>
        <v>Rodoviárias</v>
      </c>
      <c r="U229" s="38" t="str">
        <f t="shared" si="239"/>
        <v>OAE Partes</v>
      </c>
      <c r="V229" s="37" t="str">
        <f t="shared" si="192"/>
        <v>Infraestruturas</v>
      </c>
      <c r="W229" s="20" t="str">
        <f t="shared" si="197"/>
        <v>K.Inf.229</v>
      </c>
      <c r="X229" s="36" t="s">
        <v>156</v>
      </c>
      <c r="Y229" s="53" t="s">
        <v>157</v>
      </c>
    </row>
    <row r="230" spans="1:25" ht="6.6" customHeight="1" x14ac:dyDescent="0.25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188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13"/>
        <v>Infraestruturas</v>
      </c>
      <c r="M230" s="35" t="str">
        <f t="shared" si="213"/>
        <v>Rodoviárias</v>
      </c>
      <c r="N230" s="35" t="str">
        <f t="shared" si="207"/>
        <v>OAE Partes</v>
      </c>
      <c r="O230" s="36" t="str">
        <f t="shared" si="208"/>
        <v>OAE.Leito</v>
      </c>
      <c r="P230" s="36" t="s">
        <v>210</v>
      </c>
      <c r="Q230" s="39" t="s">
        <v>289</v>
      </c>
      <c r="R230" s="37" t="s">
        <v>1</v>
      </c>
      <c r="S230" s="38" t="str">
        <f t="shared" si="238"/>
        <v>Infraestruturas</v>
      </c>
      <c r="T230" s="38" t="str">
        <f t="shared" si="239"/>
        <v>Rodoviárias</v>
      </c>
      <c r="U230" s="38" t="str">
        <f t="shared" si="239"/>
        <v>OAE Partes</v>
      </c>
      <c r="V230" s="37" t="str">
        <f t="shared" si="192"/>
        <v>Infraestruturas</v>
      </c>
      <c r="W230" s="20" t="str">
        <f t="shared" si="197"/>
        <v>K.Inf.230</v>
      </c>
      <c r="X230" s="36" t="s">
        <v>156</v>
      </c>
      <c r="Y230" s="53" t="s">
        <v>157</v>
      </c>
    </row>
    <row r="231" spans="1:25" ht="6.6" customHeight="1" x14ac:dyDescent="0.25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189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40">CONCATENATE("", C231)</f>
        <v>Infraestruturas</v>
      </c>
      <c r="M231" s="35" t="str">
        <f t="shared" ref="M231" si="241">CONCATENATE("", D231)</f>
        <v>Rodoviárias</v>
      </c>
      <c r="N231" s="35" t="str">
        <f t="shared" ref="N231" si="242">(SUBSTITUTE(SUBSTITUTE(CONCATENATE("",E231),"."," ")," De "," de "))</f>
        <v>OAE Partes</v>
      </c>
      <c r="O231" s="36" t="str">
        <f t="shared" ref="O231" si="243">F231</f>
        <v>OAE.Junta</v>
      </c>
      <c r="P231" s="36" t="s">
        <v>211</v>
      </c>
      <c r="Q231" s="39" t="s">
        <v>290</v>
      </c>
      <c r="R231" s="37" t="s">
        <v>1</v>
      </c>
      <c r="S231" s="38" t="str">
        <f t="shared" si="238"/>
        <v>Infraestruturas</v>
      </c>
      <c r="T231" s="38" t="str">
        <f t="shared" si="239"/>
        <v>Rodoviárias</v>
      </c>
      <c r="U231" s="38" t="str">
        <f t="shared" si="239"/>
        <v>OAE Partes</v>
      </c>
      <c r="V231" s="37" t="str">
        <f t="shared" si="192"/>
        <v>Infraestruturas</v>
      </c>
      <c r="W231" s="20" t="str">
        <f t="shared" si="197"/>
        <v>K.Inf.231</v>
      </c>
      <c r="X231" s="36" t="s">
        <v>156</v>
      </c>
      <c r="Y231" s="38" t="s">
        <v>158</v>
      </c>
    </row>
    <row r="232" spans="1:25" ht="6.6" customHeight="1" x14ac:dyDescent="0.25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190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si="213"/>
        <v>Infraestruturas</v>
      </c>
      <c r="M232" s="35" t="str">
        <f t="shared" si="213"/>
        <v>Rodoviárias</v>
      </c>
      <c r="N232" s="35" t="str">
        <f t="shared" si="207"/>
        <v>OAE Partes</v>
      </c>
      <c r="O232" s="36" t="str">
        <f t="shared" si="208"/>
        <v>OAE.Drenagem</v>
      </c>
      <c r="P232" s="36" t="s">
        <v>212</v>
      </c>
      <c r="Q232" s="39" t="s">
        <v>291</v>
      </c>
      <c r="R232" s="37" t="s">
        <v>1</v>
      </c>
      <c r="S232" s="38" t="str">
        <f t="shared" si="238"/>
        <v>Infraestruturas</v>
      </c>
      <c r="T232" s="38" t="str">
        <f t="shared" si="239"/>
        <v>Rodoviárias</v>
      </c>
      <c r="U232" s="38" t="str">
        <f t="shared" si="239"/>
        <v>OAE Partes</v>
      </c>
      <c r="V232" s="37" t="str">
        <f t="shared" si="192"/>
        <v>Infraestruturas</v>
      </c>
      <c r="W232" s="20" t="str">
        <f t="shared" si="197"/>
        <v>K.Inf.232</v>
      </c>
      <c r="X232" s="54" t="s">
        <v>161</v>
      </c>
      <c r="Y232" s="54" t="s">
        <v>162</v>
      </c>
    </row>
    <row r="233" spans="1:25" ht="6.6" customHeight="1" x14ac:dyDescent="0.25">
      <c r="A233" s="34">
        <v>233</v>
      </c>
      <c r="B233" s="41" t="s">
        <v>78</v>
      </c>
      <c r="C233" s="42" t="s">
        <v>4931</v>
      </c>
      <c r="D233" s="41" t="s">
        <v>4936</v>
      </c>
      <c r="E233" s="45" t="s">
        <v>4950</v>
      </c>
      <c r="F233" s="41" t="s">
        <v>191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ref="L233" si="244">CONCATENATE("", C233)</f>
        <v>Infraestruturas</v>
      </c>
      <c r="M233" s="35" t="str">
        <f t="shared" ref="M233" si="245">CONCATENATE("", D233)</f>
        <v>Rodoviárias</v>
      </c>
      <c r="N233" s="35" t="str">
        <f t="shared" ref="N233" si="246">(SUBSTITUTE(SUBSTITUTE(CONCATENATE("",E233),"."," ")," De "," de "))</f>
        <v>OAE Partes</v>
      </c>
      <c r="O233" s="36" t="str">
        <f t="shared" ref="O233" si="247">F233</f>
        <v>OAE.Sinalização</v>
      </c>
      <c r="P233" s="36" t="s">
        <v>213</v>
      </c>
      <c r="Q233" s="39" t="s">
        <v>292</v>
      </c>
      <c r="R233" s="37" t="s">
        <v>1</v>
      </c>
      <c r="S233" s="38" t="str">
        <f t="shared" si="238"/>
        <v>Infraestruturas</v>
      </c>
      <c r="T233" s="38" t="str">
        <f t="shared" si="239"/>
        <v>Rodoviárias</v>
      </c>
      <c r="U233" s="38" t="str">
        <f t="shared" si="239"/>
        <v>OAE Partes</v>
      </c>
      <c r="V233" s="37" t="str">
        <f t="shared" si="192"/>
        <v>Infraestruturas</v>
      </c>
      <c r="W233" s="20" t="str">
        <f t="shared" si="197"/>
        <v>K.Inf.233</v>
      </c>
      <c r="X233" s="36" t="s">
        <v>164</v>
      </c>
      <c r="Y233" s="38" t="s">
        <v>163</v>
      </c>
    </row>
    <row r="234" spans="1:25" ht="6.6" customHeight="1" x14ac:dyDescent="0.25">
      <c r="A234" s="34">
        <v>234</v>
      </c>
      <c r="B234" s="41" t="s">
        <v>78</v>
      </c>
      <c r="C234" s="42" t="s">
        <v>4931</v>
      </c>
      <c r="D234" s="41" t="s">
        <v>4936</v>
      </c>
      <c r="E234" s="45" t="s">
        <v>4950</v>
      </c>
      <c r="F234" s="41" t="s">
        <v>192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ref="L234:L238" si="248">CONCATENATE("", C234)</f>
        <v>Infraestruturas</v>
      </c>
      <c r="M234" s="35" t="str">
        <f t="shared" ref="M234:M238" si="249">CONCATENATE("", D234)</f>
        <v>Rodoviárias</v>
      </c>
      <c r="N234" s="35" t="str">
        <f t="shared" ref="N234" si="250">(SUBSTITUTE(SUBSTITUTE(CONCATENATE("",E234),"."," ")," De "," de "))</f>
        <v>OAE Partes</v>
      </c>
      <c r="O234" s="36" t="str">
        <f t="shared" ref="O234:O266" si="251">F234</f>
        <v>OAE.Iluminação</v>
      </c>
      <c r="P234" s="36" t="s">
        <v>214</v>
      </c>
      <c r="Q234" s="39" t="s">
        <v>293</v>
      </c>
      <c r="R234" s="37" t="s">
        <v>1</v>
      </c>
      <c r="S234" s="38" t="str">
        <f t="shared" si="238"/>
        <v>Infraestruturas</v>
      </c>
      <c r="T234" s="38" t="str">
        <f t="shared" si="239"/>
        <v>Rodoviárias</v>
      </c>
      <c r="U234" s="38" t="str">
        <f t="shared" si="239"/>
        <v>OAE Partes</v>
      </c>
      <c r="V234" s="37" t="str">
        <f t="shared" si="192"/>
        <v>Infraestruturas</v>
      </c>
      <c r="W234" s="20" t="str">
        <f t="shared" si="197"/>
        <v>K.Inf.234</v>
      </c>
      <c r="X234" s="36" t="s">
        <v>166</v>
      </c>
      <c r="Y234" s="38" t="s">
        <v>165</v>
      </c>
    </row>
    <row r="235" spans="1:25" ht="6.6" customHeight="1" x14ac:dyDescent="0.25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328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48"/>
        <v>Infraestruturas</v>
      </c>
      <c r="M235" s="35" t="str">
        <f t="shared" si="249"/>
        <v>Ferroviárias</v>
      </c>
      <c r="N235" s="35" t="str">
        <f t="shared" ref="N235:N251" si="252">(SUBSTITUTE(SUBSTITUTE(CONCATENATE("",E235),"."," ")," De "," de "))</f>
        <v>Ferrovias</v>
      </c>
      <c r="O235" s="36" t="str">
        <f t="shared" si="251"/>
        <v>Ferrovia.Radial</v>
      </c>
      <c r="P235" s="56" t="s">
        <v>418</v>
      </c>
      <c r="Q235" s="36" t="s">
        <v>419</v>
      </c>
      <c r="R235" s="37" t="s">
        <v>1</v>
      </c>
      <c r="S235" s="38" t="str">
        <f t="shared" si="238"/>
        <v>Infraestruturas</v>
      </c>
      <c r="T235" s="38" t="str">
        <f t="shared" si="239"/>
        <v>Ferroviárias</v>
      </c>
      <c r="U235" s="38" t="str">
        <f t="shared" si="239"/>
        <v>Ferrovias</v>
      </c>
      <c r="V235" s="37" t="str">
        <f t="shared" si="192"/>
        <v>Infraestruturas</v>
      </c>
      <c r="W235" s="20" t="str">
        <f t="shared" si="197"/>
        <v>K.Inf.235</v>
      </c>
      <c r="X235" s="36" t="s">
        <v>300</v>
      </c>
      <c r="Y235" s="53" t="s">
        <v>311</v>
      </c>
    </row>
    <row r="236" spans="1:25" ht="6.6" customHeight="1" x14ac:dyDescent="0.25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329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48"/>
        <v>Infraestruturas</v>
      </c>
      <c r="M236" s="35" t="str">
        <f t="shared" si="249"/>
        <v>Ferroviárias</v>
      </c>
      <c r="N236" s="35" t="str">
        <f t="shared" si="252"/>
        <v>Ferrovias</v>
      </c>
      <c r="O236" s="36" t="str">
        <f t="shared" si="251"/>
        <v>Ferrovia.NS</v>
      </c>
      <c r="P236" s="56" t="s">
        <v>315</v>
      </c>
      <c r="Q236" s="36" t="s">
        <v>377</v>
      </c>
      <c r="R236" s="37" t="s">
        <v>1</v>
      </c>
      <c r="S236" s="38" t="str">
        <f t="shared" si="238"/>
        <v>Infraestruturas</v>
      </c>
      <c r="T236" s="38" t="str">
        <f t="shared" si="239"/>
        <v>Ferroviárias</v>
      </c>
      <c r="U236" s="38" t="str">
        <f t="shared" si="239"/>
        <v>Ferrovias</v>
      </c>
      <c r="V236" s="37" t="str">
        <f t="shared" si="192"/>
        <v>Infraestruturas</v>
      </c>
      <c r="W236" s="20" t="str">
        <f t="shared" si="197"/>
        <v>K.Inf.236</v>
      </c>
      <c r="X236" s="36" t="s">
        <v>300</v>
      </c>
      <c r="Y236" s="53" t="s">
        <v>311</v>
      </c>
    </row>
    <row r="237" spans="1:25" ht="6.6" customHeight="1" x14ac:dyDescent="0.25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330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si="248"/>
        <v>Infraestruturas</v>
      </c>
      <c r="M237" s="35" t="str">
        <f t="shared" si="249"/>
        <v>Ferroviárias</v>
      </c>
      <c r="N237" s="35" t="str">
        <f t="shared" si="252"/>
        <v>Ferrovias</v>
      </c>
      <c r="O237" s="36" t="str">
        <f t="shared" si="251"/>
        <v>Ferrovia.EW</v>
      </c>
      <c r="P237" s="56" t="s">
        <v>316</v>
      </c>
      <c r="Q237" s="36" t="s">
        <v>378</v>
      </c>
      <c r="R237" s="37" t="s">
        <v>1</v>
      </c>
      <c r="S237" s="38" t="str">
        <f t="shared" si="238"/>
        <v>Infraestruturas</v>
      </c>
      <c r="T237" s="38" t="str">
        <f t="shared" si="239"/>
        <v>Ferroviárias</v>
      </c>
      <c r="U237" s="38" t="str">
        <f t="shared" si="239"/>
        <v>Ferrovias</v>
      </c>
      <c r="V237" s="37" t="str">
        <f t="shared" si="192"/>
        <v>Infraestruturas</v>
      </c>
      <c r="W237" s="20" t="str">
        <f t="shared" si="197"/>
        <v>K.Inf.237</v>
      </c>
      <c r="X237" s="36" t="s">
        <v>300</v>
      </c>
      <c r="Y237" s="53" t="s">
        <v>311</v>
      </c>
    </row>
    <row r="238" spans="1:25" ht="6.6" customHeight="1" x14ac:dyDescent="0.25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331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48"/>
        <v>Infraestruturas</v>
      </c>
      <c r="M238" s="35" t="str">
        <f t="shared" si="249"/>
        <v>Ferroviárias</v>
      </c>
      <c r="N238" s="35" t="str">
        <f t="shared" si="252"/>
        <v>Ferrovias</v>
      </c>
      <c r="O238" s="36" t="str">
        <f t="shared" si="251"/>
        <v>Ferrovia.Diagonal</v>
      </c>
      <c r="P238" s="56" t="s">
        <v>317</v>
      </c>
      <c r="Q238" s="36" t="s">
        <v>379</v>
      </c>
      <c r="R238" s="37" t="s">
        <v>1</v>
      </c>
      <c r="S238" s="38" t="str">
        <f t="shared" si="238"/>
        <v>Infraestruturas</v>
      </c>
      <c r="T238" s="38" t="str">
        <f t="shared" si="239"/>
        <v>Ferroviárias</v>
      </c>
      <c r="U238" s="38" t="str">
        <f t="shared" si="239"/>
        <v>Ferrovias</v>
      </c>
      <c r="V238" s="37" t="str">
        <f t="shared" si="192"/>
        <v>Infraestruturas</v>
      </c>
      <c r="W238" s="20" t="str">
        <f t="shared" si="197"/>
        <v>K.Inf.238</v>
      </c>
      <c r="X238" s="36" t="s">
        <v>300</v>
      </c>
      <c r="Y238" s="53" t="s">
        <v>311</v>
      </c>
    </row>
    <row r="239" spans="1:25" ht="6.6" customHeight="1" x14ac:dyDescent="0.25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332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ref="L239:L250" si="253">CONCATENATE("", C239)</f>
        <v>Infraestruturas</v>
      </c>
      <c r="M239" s="35" t="str">
        <f t="shared" ref="M239:M250" si="254">CONCATENATE("", D239)</f>
        <v>Ferroviárias</v>
      </c>
      <c r="N239" s="35" t="str">
        <f t="shared" si="252"/>
        <v>Ferrovias</v>
      </c>
      <c r="O239" s="36" t="str">
        <f t="shared" ref="O239:O250" si="255">F239</f>
        <v>Ferrovia.Ligação</v>
      </c>
      <c r="P239" s="56" t="s">
        <v>314</v>
      </c>
      <c r="Q239" s="36" t="s">
        <v>380</v>
      </c>
      <c r="R239" s="37" t="s">
        <v>1</v>
      </c>
      <c r="S239" s="38" t="str">
        <f t="shared" si="238"/>
        <v>Infraestruturas</v>
      </c>
      <c r="T239" s="38" t="str">
        <f t="shared" si="239"/>
        <v>Ferroviárias</v>
      </c>
      <c r="U239" s="38" t="str">
        <f t="shared" si="239"/>
        <v>Ferrovias</v>
      </c>
      <c r="V239" s="37" t="str">
        <f t="shared" si="192"/>
        <v>Infraestruturas</v>
      </c>
      <c r="W239" s="20" t="str">
        <f t="shared" si="197"/>
        <v>K.Inf.239</v>
      </c>
      <c r="X239" s="36" t="s">
        <v>300</v>
      </c>
      <c r="Y239" s="53" t="s">
        <v>311</v>
      </c>
    </row>
    <row r="240" spans="1:25" ht="6.6" customHeight="1" x14ac:dyDescent="0.25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4776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53"/>
        <v>Infraestruturas</v>
      </c>
      <c r="M240" s="35" t="str">
        <f t="shared" si="254"/>
        <v>Ferroviárias</v>
      </c>
      <c r="N240" s="35" t="str">
        <f t="shared" si="252"/>
        <v>Ferrovias</v>
      </c>
      <c r="O240" s="36" t="str">
        <f t="shared" si="255"/>
        <v>Metrovia</v>
      </c>
      <c r="P240" s="56" t="s">
        <v>404</v>
      </c>
      <c r="Q240" s="36" t="s">
        <v>405</v>
      </c>
      <c r="R240" s="37" t="s">
        <v>1</v>
      </c>
      <c r="S240" s="38" t="str">
        <f t="shared" si="238"/>
        <v>Infraestruturas</v>
      </c>
      <c r="T240" s="38" t="str">
        <f t="shared" si="239"/>
        <v>Ferroviárias</v>
      </c>
      <c r="U240" s="38" t="str">
        <f t="shared" si="239"/>
        <v>Ferrovias</v>
      </c>
      <c r="V240" s="37" t="str">
        <f t="shared" si="192"/>
        <v>Infraestruturas</v>
      </c>
      <c r="W240" s="20" t="str">
        <f t="shared" si="197"/>
        <v>K.Inf.240</v>
      </c>
      <c r="X240" s="36" t="s">
        <v>300</v>
      </c>
      <c r="Y240" s="53" t="s">
        <v>311</v>
      </c>
    </row>
    <row r="241" spans="1:25" ht="6.6" customHeight="1" x14ac:dyDescent="0.25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4930</v>
      </c>
      <c r="F241" s="57" t="s">
        <v>4804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53"/>
        <v>Infraestruturas</v>
      </c>
      <c r="M241" s="35" t="str">
        <f t="shared" si="254"/>
        <v>Ferroviárias</v>
      </c>
      <c r="N241" s="35" t="str">
        <f t="shared" ref="N241" si="256">(SUBSTITUTE(SUBSTITUTE(CONCATENATE("",E241),"."," ")," De "," de "))</f>
        <v>Ferrovias</v>
      </c>
      <c r="O241" s="36" t="str">
        <f t="shared" si="255"/>
        <v>Metrovia.VLT</v>
      </c>
      <c r="P241" s="56" t="s">
        <v>4805</v>
      </c>
      <c r="Q241" s="56" t="s">
        <v>4806</v>
      </c>
      <c r="R241" s="37" t="s">
        <v>1</v>
      </c>
      <c r="S241" s="38" t="str">
        <f t="shared" ref="S241" si="257">SUBSTITUTE(C241, ".", " ")</f>
        <v>Infraestruturas</v>
      </c>
      <c r="T241" s="38" t="str">
        <f t="shared" ref="T241" si="258">SUBSTITUTE(D241, ".", " ")</f>
        <v>Ferroviárias</v>
      </c>
      <c r="U241" s="38" t="str">
        <f t="shared" si="239"/>
        <v>Ferrovias</v>
      </c>
      <c r="V241" s="37" t="str">
        <f t="shared" si="192"/>
        <v>Infraestruturas</v>
      </c>
      <c r="W241" s="20" t="str">
        <f t="shared" si="197"/>
        <v>K.Inf.241</v>
      </c>
      <c r="X241" s="36" t="s">
        <v>300</v>
      </c>
      <c r="Y241" s="53" t="s">
        <v>311</v>
      </c>
    </row>
    <row r="242" spans="1:25" ht="6.6" customHeight="1" x14ac:dyDescent="0.25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4930</v>
      </c>
      <c r="F242" s="57" t="s">
        <v>406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si="253"/>
        <v>Infraestruturas</v>
      </c>
      <c r="M242" s="35" t="str">
        <f t="shared" si="254"/>
        <v>Ferroviárias</v>
      </c>
      <c r="N242" s="35" t="str">
        <f t="shared" ref="N242:N250" si="259">(SUBSTITUTE(SUBSTITUTE(CONCATENATE("",E242),"."," ")," De "," de "))</f>
        <v>Ferrovias</v>
      </c>
      <c r="O242" s="36" t="str">
        <f t="shared" si="255"/>
        <v>Monotrilho</v>
      </c>
      <c r="P242" s="56" t="s">
        <v>407</v>
      </c>
      <c r="Q242" s="36" t="s">
        <v>408</v>
      </c>
      <c r="R242" s="37" t="s">
        <v>1</v>
      </c>
      <c r="S242" s="38" t="str">
        <f t="shared" ref="S242:S250" si="260">SUBSTITUTE(C242, ".", " ")</f>
        <v>Infraestruturas</v>
      </c>
      <c r="T242" s="38" t="str">
        <f t="shared" ref="T242:T250" si="261">SUBSTITUTE(D242, ".", " ")</f>
        <v>Ferroviárias</v>
      </c>
      <c r="U242" s="38" t="str">
        <f t="shared" si="239"/>
        <v>Ferrovias</v>
      </c>
      <c r="V242" s="37" t="str">
        <f t="shared" si="192"/>
        <v>Infraestruturas</v>
      </c>
      <c r="W242" s="20" t="str">
        <f t="shared" si="197"/>
        <v>K.Inf.242</v>
      </c>
      <c r="X242" s="36" t="s">
        <v>300</v>
      </c>
      <c r="Y242" s="53" t="s">
        <v>311</v>
      </c>
    </row>
    <row r="243" spans="1:25" ht="6.6" customHeight="1" x14ac:dyDescent="0.25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4999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53"/>
        <v>Infraestruturas</v>
      </c>
      <c r="M243" s="35" t="str">
        <f t="shared" si="254"/>
        <v>Ferroviárias</v>
      </c>
      <c r="N243" s="35" t="str">
        <f t="shared" si="259"/>
        <v>Estações</v>
      </c>
      <c r="O243" s="36" t="str">
        <f t="shared" si="255"/>
        <v>Estação.Central</v>
      </c>
      <c r="P243" s="56" t="s">
        <v>5000</v>
      </c>
      <c r="Q243" s="56" t="s">
        <v>5001</v>
      </c>
      <c r="R243" s="37" t="s">
        <v>1</v>
      </c>
      <c r="S243" s="38" t="str">
        <f t="shared" si="260"/>
        <v>Infraestruturas</v>
      </c>
      <c r="T243" s="38" t="str">
        <f t="shared" si="261"/>
        <v>Ferroviárias</v>
      </c>
      <c r="U243" s="38" t="str">
        <f t="shared" ref="U243" si="262">SUBSTITUTE(E243, ".", " ")</f>
        <v>Estações</v>
      </c>
      <c r="V243" s="37" t="str">
        <f t="shared" si="192"/>
        <v>Infraestruturas</v>
      </c>
      <c r="W243" s="20" t="str">
        <f t="shared" si="197"/>
        <v>K.Inf.243</v>
      </c>
      <c r="X243" s="36" t="s">
        <v>4828</v>
      </c>
      <c r="Y243" s="53" t="s">
        <v>167</v>
      </c>
    </row>
    <row r="244" spans="1:25" ht="6.6" customHeight="1" x14ac:dyDescent="0.25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4824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3">CONCATENATE("", C244)</f>
        <v>Infraestruturas</v>
      </c>
      <c r="M244" s="35" t="str">
        <f t="shared" ref="M244" si="264">CONCATENATE("", D244)</f>
        <v>Ferroviárias</v>
      </c>
      <c r="N244" s="35" t="str">
        <f t="shared" ref="N244" si="265">(SUBSTITUTE(SUBSTITUTE(CONCATENATE("",E244),"."," ")," De "," de "))</f>
        <v>Estações</v>
      </c>
      <c r="O244" s="36" t="str">
        <f t="shared" ref="O244" si="266">F244</f>
        <v>Estação.Terminal</v>
      </c>
      <c r="P244" s="56" t="s">
        <v>4825</v>
      </c>
      <c r="Q244" s="56" t="s">
        <v>4826</v>
      </c>
      <c r="R244" s="37" t="s">
        <v>1</v>
      </c>
      <c r="S244" s="38" t="str">
        <f t="shared" ref="S244" si="267">SUBSTITUTE(C244, ".", " ")</f>
        <v>Infraestruturas</v>
      </c>
      <c r="T244" s="38" t="str">
        <f t="shared" ref="T244" si="268">SUBSTITUTE(D244, ".", " ")</f>
        <v>Ferroviárias</v>
      </c>
      <c r="U244" s="38" t="str">
        <f t="shared" si="239"/>
        <v>Estações</v>
      </c>
      <c r="V244" s="37" t="str">
        <f t="shared" si="192"/>
        <v>Infraestruturas</v>
      </c>
      <c r="W244" s="20" t="str">
        <f t="shared" si="197"/>
        <v>K.Inf.244</v>
      </c>
      <c r="X244" s="36" t="s">
        <v>4828</v>
      </c>
      <c r="Y244" s="53" t="s">
        <v>167</v>
      </c>
    </row>
    <row r="245" spans="1:25" ht="6.6" customHeight="1" x14ac:dyDescent="0.25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4819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53"/>
        <v>Infraestruturas</v>
      </c>
      <c r="M245" s="35" t="str">
        <f t="shared" si="254"/>
        <v>Ferroviárias</v>
      </c>
      <c r="N245" s="35" t="str">
        <f t="shared" si="259"/>
        <v>Estações</v>
      </c>
      <c r="O245" s="36" t="str">
        <f t="shared" si="255"/>
        <v>Estação.de.Transferência</v>
      </c>
      <c r="P245" s="56" t="s">
        <v>4820</v>
      </c>
      <c r="Q245" s="56" t="s">
        <v>4822</v>
      </c>
      <c r="R245" s="37" t="s">
        <v>1</v>
      </c>
      <c r="S245" s="38" t="str">
        <f t="shared" si="260"/>
        <v>Infraestruturas</v>
      </c>
      <c r="T245" s="38" t="str">
        <f t="shared" si="261"/>
        <v>Ferroviárias</v>
      </c>
      <c r="U245" s="38" t="str">
        <f t="shared" si="239"/>
        <v>Estações</v>
      </c>
      <c r="V245" s="37" t="str">
        <f t="shared" si="192"/>
        <v>Infraestruturas</v>
      </c>
      <c r="W245" s="20" t="str">
        <f t="shared" si="197"/>
        <v>K.Inf.245</v>
      </c>
      <c r="X245" s="36" t="s">
        <v>4828</v>
      </c>
      <c r="Y245" s="53" t="s">
        <v>167</v>
      </c>
    </row>
    <row r="246" spans="1:25" ht="6.6" customHeight="1" x14ac:dyDescent="0.25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4827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ref="L246" si="269">CONCATENATE("", C246)</f>
        <v>Infraestruturas</v>
      </c>
      <c r="M246" s="35" t="str">
        <f t="shared" ref="M246" si="270">CONCATENATE("", D246)</f>
        <v>Ferroviárias</v>
      </c>
      <c r="N246" s="35" t="str">
        <f t="shared" ref="N246" si="271">(SUBSTITUTE(SUBSTITUTE(CONCATENATE("",E246),"."," ")," De "," de "))</f>
        <v>Estações</v>
      </c>
      <c r="O246" s="36" t="str">
        <f t="shared" ref="O246" si="272">F246</f>
        <v>Estação.Intermodal</v>
      </c>
      <c r="P246" s="56" t="s">
        <v>4821</v>
      </c>
      <c r="Q246" s="56" t="s">
        <v>4823</v>
      </c>
      <c r="R246" s="37" t="s">
        <v>1</v>
      </c>
      <c r="S246" s="38" t="str">
        <f t="shared" ref="S246" si="273">SUBSTITUTE(C246, ".", " ")</f>
        <v>Infraestruturas</v>
      </c>
      <c r="T246" s="38" t="str">
        <f t="shared" ref="T246" si="274">SUBSTITUTE(D246, ".", " ")</f>
        <v>Ferroviárias</v>
      </c>
      <c r="U246" s="38" t="str">
        <f t="shared" si="239"/>
        <v>Estações</v>
      </c>
      <c r="V246" s="37" t="str">
        <f t="shared" si="192"/>
        <v>Infraestruturas</v>
      </c>
      <c r="W246" s="20" t="str">
        <f t="shared" si="197"/>
        <v>K.Inf.246</v>
      </c>
      <c r="X246" s="36" t="s">
        <v>4828</v>
      </c>
      <c r="Y246" s="53" t="s">
        <v>167</v>
      </c>
    </row>
    <row r="247" spans="1:25" ht="6.6" customHeight="1" x14ac:dyDescent="0.25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4807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53"/>
        <v>Infraestruturas</v>
      </c>
      <c r="M247" s="35" t="str">
        <f t="shared" si="254"/>
        <v>Ferroviárias</v>
      </c>
      <c r="N247" s="35" t="str">
        <f t="shared" si="259"/>
        <v>Estações</v>
      </c>
      <c r="O247" s="36" t="str">
        <f t="shared" si="255"/>
        <v>Estação.de.Trem</v>
      </c>
      <c r="P247" s="56" t="s">
        <v>4811</v>
      </c>
      <c r="Q247" s="56" t="s">
        <v>4815</v>
      </c>
      <c r="R247" s="37" t="s">
        <v>1</v>
      </c>
      <c r="S247" s="38" t="str">
        <f t="shared" si="260"/>
        <v>Infraestruturas</v>
      </c>
      <c r="T247" s="38" t="str">
        <f t="shared" si="261"/>
        <v>Ferroviárias</v>
      </c>
      <c r="U247" s="38" t="str">
        <f t="shared" si="239"/>
        <v>Estações</v>
      </c>
      <c r="V247" s="37" t="str">
        <f t="shared" si="192"/>
        <v>Infraestruturas</v>
      </c>
      <c r="W247" s="20" t="str">
        <f t="shared" si="197"/>
        <v>K.Inf.247</v>
      </c>
      <c r="X247" s="36" t="s">
        <v>4828</v>
      </c>
      <c r="Y247" s="53" t="s">
        <v>167</v>
      </c>
    </row>
    <row r="248" spans="1:25" ht="6.6" customHeight="1" x14ac:dyDescent="0.25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4808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53"/>
        <v>Infraestruturas</v>
      </c>
      <c r="M248" s="35" t="str">
        <f t="shared" si="254"/>
        <v>Ferroviárias</v>
      </c>
      <c r="N248" s="35" t="str">
        <f t="shared" si="259"/>
        <v>Estações</v>
      </c>
      <c r="O248" s="36" t="str">
        <f t="shared" si="255"/>
        <v>Estação.de.Metro</v>
      </c>
      <c r="P248" s="56" t="s">
        <v>4812</v>
      </c>
      <c r="Q248" s="56" t="s">
        <v>4816</v>
      </c>
      <c r="R248" s="37" t="s">
        <v>1</v>
      </c>
      <c r="S248" s="38" t="str">
        <f t="shared" si="260"/>
        <v>Infraestruturas</v>
      </c>
      <c r="T248" s="38" t="str">
        <f t="shared" si="261"/>
        <v>Ferroviárias</v>
      </c>
      <c r="U248" s="38" t="str">
        <f t="shared" si="239"/>
        <v>Estações</v>
      </c>
      <c r="V248" s="37" t="str">
        <f t="shared" si="192"/>
        <v>Infraestruturas</v>
      </c>
      <c r="W248" s="20" t="str">
        <f t="shared" si="197"/>
        <v>K.Inf.248</v>
      </c>
      <c r="X248" s="36" t="s">
        <v>4828</v>
      </c>
      <c r="Y248" s="53" t="s">
        <v>167</v>
      </c>
    </row>
    <row r="249" spans="1:25" ht="6.6" customHeight="1" x14ac:dyDescent="0.25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4998</v>
      </c>
      <c r="F249" s="57" t="s">
        <v>4809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si="253"/>
        <v>Infraestruturas</v>
      </c>
      <c r="M249" s="35" t="str">
        <f t="shared" si="254"/>
        <v>Ferroviárias</v>
      </c>
      <c r="N249" s="35" t="str">
        <f t="shared" si="259"/>
        <v>Estações</v>
      </c>
      <c r="O249" s="36" t="str">
        <f t="shared" si="255"/>
        <v>Estação.de.VLT</v>
      </c>
      <c r="P249" s="56" t="s">
        <v>4813</v>
      </c>
      <c r="Q249" s="56" t="s">
        <v>4817</v>
      </c>
      <c r="R249" s="37" t="s">
        <v>1</v>
      </c>
      <c r="S249" s="38" t="str">
        <f t="shared" si="260"/>
        <v>Infraestruturas</v>
      </c>
      <c r="T249" s="38" t="str">
        <f t="shared" si="261"/>
        <v>Ferroviárias</v>
      </c>
      <c r="U249" s="38" t="str">
        <f t="shared" si="239"/>
        <v>Estações</v>
      </c>
      <c r="V249" s="37" t="str">
        <f t="shared" si="192"/>
        <v>Infraestruturas</v>
      </c>
      <c r="W249" s="20" t="str">
        <f t="shared" si="197"/>
        <v>K.Inf.249</v>
      </c>
      <c r="X249" s="36" t="s">
        <v>4828</v>
      </c>
      <c r="Y249" s="53" t="s">
        <v>167</v>
      </c>
    </row>
    <row r="250" spans="1:25" ht="6.6" customHeight="1" x14ac:dyDescent="0.25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4998</v>
      </c>
      <c r="F250" s="57" t="s">
        <v>4810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si="253"/>
        <v>Infraestruturas</v>
      </c>
      <c r="M250" s="35" t="str">
        <f t="shared" si="254"/>
        <v>Ferroviárias</v>
      </c>
      <c r="N250" s="35" t="str">
        <f t="shared" si="259"/>
        <v>Estações</v>
      </c>
      <c r="O250" s="36" t="str">
        <f t="shared" si="255"/>
        <v>Estação.de.Monotrilho</v>
      </c>
      <c r="P250" s="56" t="s">
        <v>4814</v>
      </c>
      <c r="Q250" s="56" t="s">
        <v>4818</v>
      </c>
      <c r="R250" s="37" t="s">
        <v>1</v>
      </c>
      <c r="S250" s="38" t="str">
        <f t="shared" si="260"/>
        <v>Infraestruturas</v>
      </c>
      <c r="T250" s="38" t="str">
        <f t="shared" si="261"/>
        <v>Ferroviárias</v>
      </c>
      <c r="U250" s="38" t="str">
        <f t="shared" si="239"/>
        <v>Estações</v>
      </c>
      <c r="V250" s="37" t="str">
        <f t="shared" si="192"/>
        <v>Infraestruturas</v>
      </c>
      <c r="W250" s="20" t="str">
        <f t="shared" si="197"/>
        <v>K.Inf.250</v>
      </c>
      <c r="X250" s="36" t="s">
        <v>4828</v>
      </c>
      <c r="Y250" s="53" t="s">
        <v>167</v>
      </c>
    </row>
    <row r="251" spans="1:25" ht="6.6" customHeight="1" x14ac:dyDescent="0.25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322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ref="L251" si="275">CONCATENATE("", C251)</f>
        <v>Infraestruturas</v>
      </c>
      <c r="M251" s="35" t="str">
        <f t="shared" ref="M251" si="276">CONCATENATE("", D251)</f>
        <v>Ferroviárias</v>
      </c>
      <c r="N251" s="35" t="str">
        <f t="shared" si="252"/>
        <v>Ferrovias Trilhos</v>
      </c>
      <c r="O251" s="36" t="str">
        <f t="shared" si="251"/>
        <v>Trilho</v>
      </c>
      <c r="P251" s="59" t="s">
        <v>323</v>
      </c>
      <c r="Q251" s="36" t="s">
        <v>381</v>
      </c>
      <c r="R251" s="37" t="s">
        <v>1</v>
      </c>
      <c r="S251" s="38" t="str">
        <f t="shared" si="238"/>
        <v>Infraestruturas</v>
      </c>
      <c r="T251" s="38" t="str">
        <f t="shared" si="239"/>
        <v>Ferroviárias</v>
      </c>
      <c r="U251" s="38" t="str">
        <f t="shared" si="239"/>
        <v>Ferrovias Trilhos</v>
      </c>
      <c r="V251" s="37" t="str">
        <f t="shared" si="192"/>
        <v>Infraestruturas</v>
      </c>
      <c r="W251" s="20" t="str">
        <f t="shared" si="197"/>
        <v>K.Inf.251</v>
      </c>
      <c r="X251" s="36" t="s">
        <v>300</v>
      </c>
      <c r="Y251" s="53" t="s">
        <v>310</v>
      </c>
    </row>
    <row r="252" spans="1:25" ht="6.6" customHeight="1" x14ac:dyDescent="0.25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327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ref="L252:L266" si="277">CONCATENATE("", C252)</f>
        <v>Infraestruturas</v>
      </c>
      <c r="M252" s="35" t="str">
        <f t="shared" ref="M252:M266" si="278">CONCATENATE("", D252)</f>
        <v>Ferroviárias</v>
      </c>
      <c r="N252" s="35" t="str">
        <f t="shared" ref="N252:N266" si="279">(SUBSTITUTE(SUBSTITUTE(CONCATENATE("",E252),"."," ")," De "," de "))</f>
        <v>Ferrovias Trilhos</v>
      </c>
      <c r="O252" s="36" t="str">
        <f t="shared" si="251"/>
        <v>Trilho.Lâmina</v>
      </c>
      <c r="P252" s="59" t="s">
        <v>318</v>
      </c>
      <c r="Q252" s="36" t="s">
        <v>382</v>
      </c>
      <c r="R252" s="37" t="s">
        <v>1</v>
      </c>
      <c r="S252" s="38" t="str">
        <f t="shared" si="238"/>
        <v>Infraestruturas</v>
      </c>
      <c r="T252" s="38" t="str">
        <f t="shared" si="239"/>
        <v>Ferroviárias</v>
      </c>
      <c r="U252" s="38" t="str">
        <f t="shared" si="239"/>
        <v>Ferrovias Trilhos</v>
      </c>
      <c r="V252" s="37" t="str">
        <f t="shared" si="192"/>
        <v>Infraestruturas</v>
      </c>
      <c r="W252" s="20" t="str">
        <f t="shared" si="197"/>
        <v>K.Inf.252</v>
      </c>
      <c r="X252" s="36" t="s">
        <v>300</v>
      </c>
      <c r="Y252" s="53" t="s">
        <v>310</v>
      </c>
    </row>
    <row r="253" spans="1:25" ht="6.6" customHeight="1" x14ac:dyDescent="0.25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4899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77"/>
        <v>Infraestruturas</v>
      </c>
      <c r="M253" s="35" t="str">
        <f t="shared" si="278"/>
        <v>Ferroviárias</v>
      </c>
      <c r="N253" s="35" t="str">
        <f t="shared" si="279"/>
        <v>Ferrovias Trilhos</v>
      </c>
      <c r="O253" s="36" t="str">
        <f t="shared" si="251"/>
        <v>Trilho.de.Contenção</v>
      </c>
      <c r="P253" s="59" t="s">
        <v>319</v>
      </c>
      <c r="Q253" s="36" t="s">
        <v>383</v>
      </c>
      <c r="R253" s="37" t="s">
        <v>1</v>
      </c>
      <c r="S253" s="38" t="str">
        <f t="shared" si="238"/>
        <v>Infraestruturas</v>
      </c>
      <c r="T253" s="38" t="str">
        <f t="shared" si="239"/>
        <v>Ferroviárias</v>
      </c>
      <c r="U253" s="38" t="str">
        <f t="shared" si="239"/>
        <v>Ferrovias Trilhos</v>
      </c>
      <c r="V253" s="37" t="str">
        <f t="shared" si="192"/>
        <v>Infraestruturas</v>
      </c>
      <c r="W253" s="20" t="str">
        <f t="shared" si="197"/>
        <v>K.Inf.253</v>
      </c>
      <c r="X253" s="36" t="s">
        <v>300</v>
      </c>
      <c r="Y253" s="53" t="s">
        <v>310</v>
      </c>
    </row>
    <row r="254" spans="1:25" ht="6.6" customHeight="1" x14ac:dyDescent="0.25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4900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77"/>
        <v>Infraestruturas</v>
      </c>
      <c r="M254" s="35" t="str">
        <f t="shared" si="278"/>
        <v>Ferroviárias</v>
      </c>
      <c r="N254" s="35" t="str">
        <f t="shared" si="279"/>
        <v>Ferrovias Trilhos</v>
      </c>
      <c r="O254" s="36" t="str">
        <f t="shared" si="251"/>
        <v>Trilho.de.Segurança</v>
      </c>
      <c r="P254" s="59" t="s">
        <v>320</v>
      </c>
      <c r="Q254" s="36" t="s">
        <v>384</v>
      </c>
      <c r="R254" s="37" t="s">
        <v>1</v>
      </c>
      <c r="S254" s="38" t="str">
        <f t="shared" si="238"/>
        <v>Infraestruturas</v>
      </c>
      <c r="T254" s="38" t="str">
        <f t="shared" si="239"/>
        <v>Ferroviárias</v>
      </c>
      <c r="U254" s="38" t="str">
        <f t="shared" si="239"/>
        <v>Ferrovias Trilhos</v>
      </c>
      <c r="V254" s="37" t="str">
        <f t="shared" si="192"/>
        <v>Infraestruturas</v>
      </c>
      <c r="W254" s="20" t="str">
        <f t="shared" si="197"/>
        <v>K.Inf.254</v>
      </c>
      <c r="X254" s="36" t="s">
        <v>300</v>
      </c>
      <c r="Y254" s="53" t="s">
        <v>310</v>
      </c>
    </row>
    <row r="255" spans="1:25" ht="6.6" customHeight="1" x14ac:dyDescent="0.25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326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77"/>
        <v>Infraestruturas</v>
      </c>
      <c r="M255" s="35" t="str">
        <f t="shared" si="278"/>
        <v>Ferroviárias</v>
      </c>
      <c r="N255" s="35" t="str">
        <f t="shared" si="279"/>
        <v>Ferrovias Trilhos</v>
      </c>
      <c r="O255" s="36" t="str">
        <f t="shared" si="251"/>
        <v>Trilho.Dentado</v>
      </c>
      <c r="P255" s="59" t="s">
        <v>321</v>
      </c>
      <c r="Q255" s="36" t="s">
        <v>385</v>
      </c>
      <c r="R255" s="37" t="s">
        <v>1</v>
      </c>
      <c r="S255" s="38" t="str">
        <f t="shared" si="238"/>
        <v>Infraestruturas</v>
      </c>
      <c r="T255" s="38" t="str">
        <f t="shared" si="239"/>
        <v>Ferroviárias</v>
      </c>
      <c r="U255" s="38" t="str">
        <f t="shared" si="239"/>
        <v>Ferrovias Trilhos</v>
      </c>
      <c r="V255" s="37" t="str">
        <f t="shared" si="192"/>
        <v>Infraestruturas</v>
      </c>
      <c r="W255" s="20" t="str">
        <f t="shared" si="197"/>
        <v>K.Inf.255</v>
      </c>
      <c r="X255" s="36" t="s">
        <v>300</v>
      </c>
      <c r="Y255" s="53" t="s">
        <v>310</v>
      </c>
    </row>
    <row r="256" spans="1:25" ht="6.6" customHeight="1" x14ac:dyDescent="0.25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325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77"/>
        <v>Infraestruturas</v>
      </c>
      <c r="M256" s="35" t="str">
        <f t="shared" si="278"/>
        <v>Ferroviárias</v>
      </c>
      <c r="N256" s="35" t="str">
        <f t="shared" si="279"/>
        <v>Ferrovias Trilhos</v>
      </c>
      <c r="O256" s="36" t="str">
        <f t="shared" si="251"/>
        <v>Trilho.Fixo</v>
      </c>
      <c r="P256" s="59" t="s">
        <v>324</v>
      </c>
      <c r="Q256" s="36" t="s">
        <v>386</v>
      </c>
      <c r="R256" s="37" t="s">
        <v>1</v>
      </c>
      <c r="S256" s="38" t="str">
        <f t="shared" si="238"/>
        <v>Infraestruturas</v>
      </c>
      <c r="T256" s="38" t="str">
        <f t="shared" si="239"/>
        <v>Ferroviárias</v>
      </c>
      <c r="U256" s="38" t="str">
        <f t="shared" si="239"/>
        <v>Ferrovias Trilhos</v>
      </c>
      <c r="V256" s="37" t="str">
        <f t="shared" si="192"/>
        <v>Infraestruturas</v>
      </c>
      <c r="W256" s="20" t="str">
        <f t="shared" si="197"/>
        <v>K.Inf.256</v>
      </c>
      <c r="X256" s="36" t="s">
        <v>300</v>
      </c>
      <c r="Y256" s="53" t="s">
        <v>310</v>
      </c>
    </row>
    <row r="257" spans="1:25" ht="6.6" customHeight="1" x14ac:dyDescent="0.25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348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77"/>
        <v>Infraestruturas</v>
      </c>
      <c r="M257" s="35" t="str">
        <f t="shared" si="278"/>
        <v>Ferroviárias</v>
      </c>
      <c r="N257" s="35" t="str">
        <f t="shared" si="279"/>
        <v>Ferrovias Trilhos</v>
      </c>
      <c r="O257" s="36" t="str">
        <f t="shared" si="251"/>
        <v>Trilho.AMV</v>
      </c>
      <c r="P257" s="59" t="s">
        <v>339</v>
      </c>
      <c r="Q257" s="36" t="s">
        <v>387</v>
      </c>
      <c r="R257" s="37" t="s">
        <v>1</v>
      </c>
      <c r="S257" s="38" t="str">
        <f t="shared" si="238"/>
        <v>Infraestruturas</v>
      </c>
      <c r="T257" s="38" t="str">
        <f t="shared" si="239"/>
        <v>Ferroviárias</v>
      </c>
      <c r="U257" s="38" t="str">
        <f t="shared" si="239"/>
        <v>Ferrovias Trilhos</v>
      </c>
      <c r="V257" s="37" t="str">
        <f t="shared" si="192"/>
        <v>Infraestruturas</v>
      </c>
      <c r="W257" s="20" t="str">
        <f t="shared" si="197"/>
        <v>K.Inf.257</v>
      </c>
      <c r="X257" s="36" t="s">
        <v>300</v>
      </c>
      <c r="Y257" s="56" t="s">
        <v>313</v>
      </c>
    </row>
    <row r="258" spans="1:25" ht="6.6" customHeight="1" x14ac:dyDescent="0.25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352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77"/>
        <v>Infraestruturas</v>
      </c>
      <c r="M258" s="35" t="str">
        <f t="shared" si="278"/>
        <v>Ferroviárias</v>
      </c>
      <c r="N258" s="35" t="str">
        <f t="shared" si="279"/>
        <v>Ferrovias Trilhos</v>
      </c>
      <c r="O258" s="36" t="str">
        <f t="shared" si="251"/>
        <v>Trilho.Bloqueador</v>
      </c>
      <c r="P258" s="59" t="s">
        <v>340</v>
      </c>
      <c r="Q258" s="36" t="s">
        <v>388</v>
      </c>
      <c r="R258" s="37" t="s">
        <v>1</v>
      </c>
      <c r="S258" s="38" t="str">
        <f t="shared" si="238"/>
        <v>Infraestruturas</v>
      </c>
      <c r="T258" s="38" t="str">
        <f t="shared" si="239"/>
        <v>Ferroviárias</v>
      </c>
      <c r="U258" s="38" t="str">
        <f t="shared" si="239"/>
        <v>Ferrovias Trilhos</v>
      </c>
      <c r="V258" s="37" t="str">
        <f t="shared" si="192"/>
        <v>Infraestruturas</v>
      </c>
      <c r="W258" s="20" t="str">
        <f t="shared" si="197"/>
        <v>K.Inf.258</v>
      </c>
      <c r="X258" s="36" t="s">
        <v>300</v>
      </c>
      <c r="Y258" s="56" t="s">
        <v>313</v>
      </c>
    </row>
    <row r="259" spans="1:25" ht="6.6" customHeight="1" x14ac:dyDescent="0.25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349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77"/>
        <v>Infraestruturas</v>
      </c>
      <c r="M259" s="35" t="str">
        <f t="shared" si="278"/>
        <v>Ferroviárias</v>
      </c>
      <c r="N259" s="35" t="str">
        <f t="shared" si="279"/>
        <v>Ferrovias Trilhos</v>
      </c>
      <c r="O259" s="36" t="str">
        <f t="shared" si="251"/>
        <v>Trilho.Descarrilador</v>
      </c>
      <c r="P259" s="59" t="s">
        <v>341</v>
      </c>
      <c r="Q259" s="36" t="s">
        <v>389</v>
      </c>
      <c r="R259" s="37" t="s">
        <v>1</v>
      </c>
      <c r="S259" s="38" t="str">
        <f t="shared" si="238"/>
        <v>Infraestruturas</v>
      </c>
      <c r="T259" s="38" t="str">
        <f t="shared" si="239"/>
        <v>Ferroviárias</v>
      </c>
      <c r="U259" s="38" t="str">
        <f t="shared" si="239"/>
        <v>Ferrovias Trilhos</v>
      </c>
      <c r="V259" s="37" t="str">
        <f t="shared" si="192"/>
        <v>Infraestruturas</v>
      </c>
      <c r="W259" s="20" t="str">
        <f t="shared" si="197"/>
        <v>K.Inf.259</v>
      </c>
      <c r="X259" s="36" t="s">
        <v>300</v>
      </c>
      <c r="Y259" s="56" t="s">
        <v>313</v>
      </c>
    </row>
    <row r="260" spans="1:25" ht="6.6" customHeight="1" x14ac:dyDescent="0.25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351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77"/>
        <v>Infraestruturas</v>
      </c>
      <c r="M260" s="35" t="str">
        <f t="shared" si="278"/>
        <v>Ferroviárias</v>
      </c>
      <c r="N260" s="35" t="str">
        <f t="shared" si="279"/>
        <v>Ferrovias Trilhos</v>
      </c>
      <c r="O260" s="36" t="str">
        <f t="shared" si="251"/>
        <v>Trilho.Cruz</v>
      </c>
      <c r="P260" s="59" t="s">
        <v>342</v>
      </c>
      <c r="Q260" s="36" t="s">
        <v>390</v>
      </c>
      <c r="R260" s="37" t="s">
        <v>1</v>
      </c>
      <c r="S260" s="38" t="str">
        <f t="shared" si="238"/>
        <v>Infraestruturas</v>
      </c>
      <c r="T260" s="38" t="str">
        <f t="shared" si="239"/>
        <v>Ferroviárias</v>
      </c>
      <c r="U260" s="38" t="str">
        <f t="shared" si="239"/>
        <v>Ferrovias Trilhos</v>
      </c>
      <c r="V260" s="37" t="str">
        <f t="shared" ref="V260:V324" si="280">SUBSTITUTE(C260, ".", " ")</f>
        <v>Infraestruturas</v>
      </c>
      <c r="W260" s="20" t="str">
        <f t="shared" si="197"/>
        <v>K.Inf.260</v>
      </c>
      <c r="X260" s="36" t="s">
        <v>300</v>
      </c>
      <c r="Y260" s="56" t="s">
        <v>313</v>
      </c>
    </row>
    <row r="261" spans="1:25" ht="6.6" customHeight="1" x14ac:dyDescent="0.25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353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77"/>
        <v>Infraestruturas</v>
      </c>
      <c r="M261" s="35" t="str">
        <f t="shared" si="278"/>
        <v>Ferroviárias</v>
      </c>
      <c r="N261" s="35" t="str">
        <f t="shared" si="279"/>
        <v>Ferrovias Trilhos</v>
      </c>
      <c r="O261" s="36" t="str">
        <f t="shared" si="251"/>
        <v>Trilho.Lâmina.Desviadora</v>
      </c>
      <c r="P261" s="59" t="s">
        <v>4836</v>
      </c>
      <c r="Q261" s="36" t="s">
        <v>4837</v>
      </c>
      <c r="R261" s="37" t="s">
        <v>1</v>
      </c>
      <c r="S261" s="38" t="str">
        <f t="shared" si="238"/>
        <v>Infraestruturas</v>
      </c>
      <c r="T261" s="38" t="str">
        <f t="shared" si="239"/>
        <v>Ferroviárias</v>
      </c>
      <c r="U261" s="38" t="str">
        <f t="shared" si="239"/>
        <v>Ferrovias Trilhos</v>
      </c>
      <c r="V261" s="37" t="str">
        <f t="shared" si="280"/>
        <v>Infraestruturas</v>
      </c>
      <c r="W261" s="20" t="str">
        <f t="shared" ref="W261:W324" si="281">CONCATENATE("K.",LEFT(C261,3),".",A261)</f>
        <v>K.Inf.261</v>
      </c>
      <c r="X261" s="36" t="s">
        <v>300</v>
      </c>
      <c r="Y261" s="56" t="s">
        <v>313</v>
      </c>
    </row>
    <row r="262" spans="1:25" ht="6.6" customHeight="1" x14ac:dyDescent="0.25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350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77"/>
        <v>Infraestruturas</v>
      </c>
      <c r="M262" s="35" t="str">
        <f t="shared" si="278"/>
        <v>Ferroviárias</v>
      </c>
      <c r="N262" s="35" t="str">
        <f t="shared" si="279"/>
        <v>Ferrovias Trilhos</v>
      </c>
      <c r="O262" s="36" t="str">
        <f t="shared" si="251"/>
        <v>Trilho.Dormente</v>
      </c>
      <c r="P262" s="59" t="s">
        <v>343</v>
      </c>
      <c r="Q262" s="36" t="s">
        <v>391</v>
      </c>
      <c r="R262" s="37" t="s">
        <v>1</v>
      </c>
      <c r="S262" s="38" t="str">
        <f t="shared" si="238"/>
        <v>Infraestruturas</v>
      </c>
      <c r="T262" s="38" t="str">
        <f t="shared" si="239"/>
        <v>Ferroviárias</v>
      </c>
      <c r="U262" s="38" t="str">
        <f t="shared" si="239"/>
        <v>Ferrovias Trilhos</v>
      </c>
      <c r="V262" s="37" t="str">
        <f t="shared" si="280"/>
        <v>Infraestruturas</v>
      </c>
      <c r="W262" s="20" t="str">
        <f t="shared" si="281"/>
        <v>K.Inf.262</v>
      </c>
      <c r="X262" s="36" t="s">
        <v>300</v>
      </c>
      <c r="Y262" s="56" t="s">
        <v>313</v>
      </c>
    </row>
    <row r="263" spans="1:25" s="55" customFormat="1" ht="6.6" customHeight="1" x14ac:dyDescent="0.15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4901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77"/>
        <v>Infraestruturas</v>
      </c>
      <c r="M263" s="35" t="str">
        <f t="shared" si="278"/>
        <v>Ferroviárias</v>
      </c>
      <c r="N263" s="35" t="str">
        <f t="shared" si="279"/>
        <v>Ferrovias Trilhos</v>
      </c>
      <c r="O263" s="36" t="str">
        <f t="shared" si="251"/>
        <v>Trilho.Regulador.de.Velocidade</v>
      </c>
      <c r="P263" s="59" t="s">
        <v>344</v>
      </c>
      <c r="Q263" s="36" t="s">
        <v>392</v>
      </c>
      <c r="R263" s="37" t="s">
        <v>1</v>
      </c>
      <c r="S263" s="38" t="str">
        <f t="shared" si="238"/>
        <v>Infraestruturas</v>
      </c>
      <c r="T263" s="38" t="str">
        <f t="shared" si="239"/>
        <v>Ferroviárias</v>
      </c>
      <c r="U263" s="38" t="str">
        <f t="shared" si="239"/>
        <v>Ferrovias Trilhos</v>
      </c>
      <c r="V263" s="37" t="str">
        <f t="shared" si="280"/>
        <v>Infraestruturas</v>
      </c>
      <c r="W263" s="20" t="str">
        <f t="shared" si="281"/>
        <v>K.Inf.263</v>
      </c>
      <c r="X263" s="36" t="s">
        <v>300</v>
      </c>
      <c r="Y263" s="56" t="s">
        <v>313</v>
      </c>
    </row>
    <row r="264" spans="1:25" s="55" customFormat="1" ht="6.6" customHeight="1" x14ac:dyDescent="0.15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4948</v>
      </c>
      <c r="F264" s="58" t="s">
        <v>403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77"/>
        <v>Infraestruturas</v>
      </c>
      <c r="M264" s="35" t="str">
        <f t="shared" si="278"/>
        <v>Ferroviárias</v>
      </c>
      <c r="N264" s="35" t="str">
        <f t="shared" si="279"/>
        <v>Ferrovias Trilhos</v>
      </c>
      <c r="O264" s="36" t="str">
        <f t="shared" si="251"/>
        <v>Trilho.Batente.Via</v>
      </c>
      <c r="P264" s="59" t="s">
        <v>345</v>
      </c>
      <c r="Q264" s="36" t="s">
        <v>393</v>
      </c>
      <c r="R264" s="37" t="s">
        <v>1</v>
      </c>
      <c r="S264" s="38" t="str">
        <f t="shared" si="238"/>
        <v>Infraestruturas</v>
      </c>
      <c r="T264" s="38" t="str">
        <f t="shared" si="239"/>
        <v>Ferroviárias</v>
      </c>
      <c r="U264" s="38" t="str">
        <f t="shared" si="239"/>
        <v>Ferrovias Trilhos</v>
      </c>
      <c r="V264" s="37" t="str">
        <f t="shared" si="280"/>
        <v>Infraestruturas</v>
      </c>
      <c r="W264" s="20" t="str">
        <f t="shared" si="281"/>
        <v>K.Inf.264</v>
      </c>
      <c r="X264" s="36" t="s">
        <v>300</v>
      </c>
      <c r="Y264" s="56" t="s">
        <v>313</v>
      </c>
    </row>
    <row r="265" spans="1:25" s="55" customFormat="1" ht="6.6" customHeight="1" x14ac:dyDescent="0.15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4948</v>
      </c>
      <c r="F265" s="58" t="s">
        <v>402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si="277"/>
        <v>Infraestruturas</v>
      </c>
      <c r="M265" s="35" t="str">
        <f t="shared" si="278"/>
        <v>Ferroviárias</v>
      </c>
      <c r="N265" s="35" t="str">
        <f t="shared" si="279"/>
        <v>Ferrovias Trilhos</v>
      </c>
      <c r="O265" s="36" t="str">
        <f t="shared" si="251"/>
        <v>Trilho.Batente.Veícular</v>
      </c>
      <c r="P265" s="59" t="s">
        <v>346</v>
      </c>
      <c r="Q265" s="36" t="s">
        <v>394</v>
      </c>
      <c r="R265" s="37" t="s">
        <v>1</v>
      </c>
      <c r="S265" s="38" t="str">
        <f t="shared" si="238"/>
        <v>Infraestruturas</v>
      </c>
      <c r="T265" s="38" t="str">
        <f t="shared" si="239"/>
        <v>Ferroviárias</v>
      </c>
      <c r="U265" s="38" t="str">
        <f t="shared" si="239"/>
        <v>Ferrovias Trilhos</v>
      </c>
      <c r="V265" s="37" t="str">
        <f t="shared" si="280"/>
        <v>Infraestruturas</v>
      </c>
      <c r="W265" s="20" t="str">
        <f t="shared" si="281"/>
        <v>K.Inf.265</v>
      </c>
      <c r="X265" s="36" t="s">
        <v>300</v>
      </c>
      <c r="Y265" s="56" t="s">
        <v>313</v>
      </c>
    </row>
    <row r="266" spans="1:25" ht="6.6" customHeight="1" x14ac:dyDescent="0.25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370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si="277"/>
        <v>Infraestruturas</v>
      </c>
      <c r="M266" s="35" t="str">
        <f t="shared" si="278"/>
        <v>Ferroviárias</v>
      </c>
      <c r="N266" s="35" t="str">
        <f t="shared" si="279"/>
        <v>Ferrovias Partes</v>
      </c>
      <c r="O266" s="36" t="str">
        <f t="shared" si="251"/>
        <v>Ferrovia.Componente</v>
      </c>
      <c r="P266" s="59" t="s">
        <v>338</v>
      </c>
      <c r="Q266" s="36" t="s">
        <v>400</v>
      </c>
      <c r="R266" s="37" t="s">
        <v>1</v>
      </c>
      <c r="S266" s="38" t="str">
        <f t="shared" ref="S266" si="282">SUBSTITUTE(C266, ".", " ")</f>
        <v>Infraestruturas</v>
      </c>
      <c r="T266" s="38" t="str">
        <f t="shared" ref="T266" si="283">SUBSTITUTE(D266, ".", " ")</f>
        <v>Ferroviárias</v>
      </c>
      <c r="U266" s="38" t="str">
        <f t="shared" si="239"/>
        <v>Ferrovias Partes</v>
      </c>
      <c r="V266" s="37" t="str">
        <f t="shared" si="280"/>
        <v>Infraestruturas</v>
      </c>
      <c r="W266" s="20" t="str">
        <f t="shared" si="281"/>
        <v>K.Inf.266</v>
      </c>
      <c r="X266" s="36" t="s">
        <v>300</v>
      </c>
      <c r="Y266" s="56" t="s">
        <v>312</v>
      </c>
    </row>
    <row r="267" spans="1:25" ht="6.6" customHeight="1" x14ac:dyDescent="0.25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4838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84">CONCATENATE("", C267)</f>
        <v>Infraestruturas</v>
      </c>
      <c r="M267" s="35" t="str">
        <f t="shared" ref="M267" si="285">CONCATENATE("", D267)</f>
        <v>Ferroviárias</v>
      </c>
      <c r="N267" s="35" t="str">
        <f t="shared" ref="N267" si="286">(SUBSTITUTE(SUBSTITUTE(CONCATENATE("",E267),"."," ")," De "," de "))</f>
        <v>Ferrovias Partes</v>
      </c>
      <c r="O267" s="36" t="str">
        <f t="shared" ref="O267" si="287">F267</f>
        <v>Ferrovia.Cancela</v>
      </c>
      <c r="P267" s="59" t="s">
        <v>4839</v>
      </c>
      <c r="Q267" s="36" t="s">
        <v>4840</v>
      </c>
      <c r="R267" s="37" t="s">
        <v>1</v>
      </c>
      <c r="S267" s="38" t="str">
        <f t="shared" si="238"/>
        <v>Infraestruturas</v>
      </c>
      <c r="T267" s="38" t="str">
        <f t="shared" si="239"/>
        <v>Ferroviárias</v>
      </c>
      <c r="U267" s="38" t="str">
        <f t="shared" si="239"/>
        <v>Ferrovias Partes</v>
      </c>
      <c r="V267" s="37" t="str">
        <f t="shared" si="280"/>
        <v>Infraestruturas</v>
      </c>
      <c r="W267" s="20" t="str">
        <f t="shared" si="281"/>
        <v>K.Inf.267</v>
      </c>
      <c r="X267" s="36" t="s">
        <v>300</v>
      </c>
      <c r="Y267" s="56" t="s">
        <v>312</v>
      </c>
    </row>
    <row r="268" spans="1:25" ht="6.6" customHeight="1" x14ac:dyDescent="0.25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4833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ref="L268:L272" si="288">CONCATENATE("", C268)</f>
        <v>Infraestruturas</v>
      </c>
      <c r="M268" s="35" t="str">
        <f t="shared" ref="M268:M272" si="289">CONCATENATE("", D268)</f>
        <v>Ferroviárias</v>
      </c>
      <c r="N268" s="35" t="str">
        <f t="shared" ref="N268:N272" si="290">(SUBSTITUTE(SUBSTITUTE(CONCATENATE("",E268),"."," ")," De "," de "))</f>
        <v>Ferrovias Partes</v>
      </c>
      <c r="O268" s="36" t="str">
        <f t="shared" ref="O268:O272" si="291">F268</f>
        <v>Ferrovia.Berma</v>
      </c>
      <c r="P268" s="59" t="s">
        <v>4834</v>
      </c>
      <c r="Q268" s="36" t="s">
        <v>4835</v>
      </c>
      <c r="R268" s="37" t="s">
        <v>1</v>
      </c>
      <c r="S268" s="38" t="str">
        <f t="shared" si="238"/>
        <v>Infraestruturas</v>
      </c>
      <c r="T268" s="38" t="str">
        <f t="shared" si="239"/>
        <v>Ferroviárias</v>
      </c>
      <c r="U268" s="38" t="str">
        <f t="shared" si="239"/>
        <v>Ferrovias Partes</v>
      </c>
      <c r="V268" s="37" t="str">
        <f t="shared" si="280"/>
        <v>Infraestruturas</v>
      </c>
      <c r="W268" s="20" t="str">
        <f t="shared" si="281"/>
        <v>K.Inf.268</v>
      </c>
      <c r="X268" s="36" t="s">
        <v>300</v>
      </c>
      <c r="Y268" s="56" t="s">
        <v>312</v>
      </c>
    </row>
    <row r="269" spans="1:25" ht="6.6" customHeight="1" x14ac:dyDescent="0.25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358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92">CONCATENATE("", C269)</f>
        <v>Infraestruturas</v>
      </c>
      <c r="M269" s="35" t="str">
        <f t="shared" ref="M269" si="293">CONCATENATE("", D269)</f>
        <v>Ferroviárias</v>
      </c>
      <c r="N269" s="35" t="str">
        <f t="shared" ref="N269" si="294">(SUBSTITUTE(SUBSTITUTE(CONCATENATE("",E269),"."," ")," De "," de "))</f>
        <v>Ferrovias Partes</v>
      </c>
      <c r="O269" s="36" t="str">
        <f t="shared" ref="O269" si="295">F269</f>
        <v>Ferrovia.Aerea</v>
      </c>
      <c r="P269" s="59" t="s">
        <v>347</v>
      </c>
      <c r="Q269" s="36" t="s">
        <v>395</v>
      </c>
      <c r="R269" s="37" t="s">
        <v>1</v>
      </c>
      <c r="S269" s="38" t="str">
        <f t="shared" si="238"/>
        <v>Infraestruturas</v>
      </c>
      <c r="T269" s="38" t="str">
        <f t="shared" si="239"/>
        <v>Ferroviárias</v>
      </c>
      <c r="U269" s="38" t="str">
        <f t="shared" si="239"/>
        <v>Ferrovias Partes</v>
      </c>
      <c r="V269" s="37" t="str">
        <f t="shared" si="280"/>
        <v>Infraestruturas</v>
      </c>
      <c r="W269" s="20" t="str">
        <f t="shared" si="281"/>
        <v>K.Inf.269</v>
      </c>
      <c r="X269" s="36" t="s">
        <v>300</v>
      </c>
      <c r="Y269" s="56" t="s">
        <v>312</v>
      </c>
    </row>
    <row r="270" spans="1:25" ht="6.6" customHeight="1" x14ac:dyDescent="0.25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357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88"/>
        <v>Infraestruturas</v>
      </c>
      <c r="M270" s="35" t="str">
        <f t="shared" si="289"/>
        <v>Ferroviárias</v>
      </c>
      <c r="N270" s="35" t="str">
        <f t="shared" si="290"/>
        <v>Ferrovias Partes</v>
      </c>
      <c r="O270" s="36" t="str">
        <f t="shared" si="291"/>
        <v>Ferrovia.Superestrutura</v>
      </c>
      <c r="P270" s="59" t="s">
        <v>334</v>
      </c>
      <c r="Q270" s="36" t="s">
        <v>396</v>
      </c>
      <c r="R270" s="37" t="s">
        <v>1</v>
      </c>
      <c r="S270" s="38" t="str">
        <f t="shared" si="238"/>
        <v>Infraestruturas</v>
      </c>
      <c r="T270" s="38" t="str">
        <f t="shared" si="239"/>
        <v>Ferroviárias</v>
      </c>
      <c r="U270" s="38" t="str">
        <f t="shared" si="239"/>
        <v>Ferrovias Partes</v>
      </c>
      <c r="V270" s="37" t="str">
        <f t="shared" si="280"/>
        <v>Infraestruturas</v>
      </c>
      <c r="W270" s="20" t="str">
        <f t="shared" si="281"/>
        <v>K.Inf.270</v>
      </c>
      <c r="X270" s="36" t="s">
        <v>300</v>
      </c>
      <c r="Y270" s="56" t="s">
        <v>312</v>
      </c>
    </row>
    <row r="271" spans="1:25" ht="6.6" customHeight="1" x14ac:dyDescent="0.25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356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" si="296">CONCATENATE("", C271)</f>
        <v>Infraestruturas</v>
      </c>
      <c r="M271" s="35" t="str">
        <f t="shared" ref="M271" si="297">CONCATENATE("", D271)</f>
        <v>Ferroviárias</v>
      </c>
      <c r="N271" s="35" t="str">
        <f t="shared" ref="N271" si="298">(SUBSTITUTE(SUBSTITUTE(CONCATENATE("",E271),"."," ")," De "," de "))</f>
        <v>Ferrovias Partes</v>
      </c>
      <c r="O271" s="36" t="str">
        <f t="shared" ref="O271" si="299">F271</f>
        <v>Ferrovia.Subestrutura</v>
      </c>
      <c r="P271" s="59" t="s">
        <v>336</v>
      </c>
      <c r="Q271" s="36" t="s">
        <v>397</v>
      </c>
      <c r="R271" s="37" t="s">
        <v>1</v>
      </c>
      <c r="S271" s="38" t="str">
        <f t="shared" si="238"/>
        <v>Infraestruturas</v>
      </c>
      <c r="T271" s="38" t="str">
        <f t="shared" si="239"/>
        <v>Ferroviárias</v>
      </c>
      <c r="U271" s="38" t="str">
        <f t="shared" si="239"/>
        <v>Ferrovias Partes</v>
      </c>
      <c r="V271" s="37" t="str">
        <f t="shared" si="280"/>
        <v>Infraestruturas</v>
      </c>
      <c r="W271" s="20" t="str">
        <f t="shared" si="281"/>
        <v>K.Inf.271</v>
      </c>
      <c r="X271" s="36" t="s">
        <v>300</v>
      </c>
      <c r="Y271" s="56" t="s">
        <v>312</v>
      </c>
    </row>
    <row r="272" spans="1:25" ht="6.6" customHeight="1" x14ac:dyDescent="0.25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354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88"/>
        <v>Infraestruturas</v>
      </c>
      <c r="M272" s="35" t="str">
        <f t="shared" si="289"/>
        <v>Ferroviárias</v>
      </c>
      <c r="N272" s="35" t="str">
        <f t="shared" si="290"/>
        <v>Ferrovias Partes</v>
      </c>
      <c r="O272" s="36" t="str">
        <f t="shared" si="291"/>
        <v>Ferrovia.Simples</v>
      </c>
      <c r="P272" s="59" t="s">
        <v>335</v>
      </c>
      <c r="Q272" s="36" t="s">
        <v>398</v>
      </c>
      <c r="R272" s="37" t="s">
        <v>1</v>
      </c>
      <c r="S272" s="38" t="str">
        <f t="shared" si="238"/>
        <v>Infraestruturas</v>
      </c>
      <c r="T272" s="38" t="str">
        <f t="shared" si="239"/>
        <v>Ferroviárias</v>
      </c>
      <c r="U272" s="38" t="str">
        <f t="shared" si="239"/>
        <v>Ferrovias Partes</v>
      </c>
      <c r="V272" s="37" t="str">
        <f t="shared" si="280"/>
        <v>Infraestruturas</v>
      </c>
      <c r="W272" s="20" t="str">
        <f t="shared" si="281"/>
        <v>K.Inf.272</v>
      </c>
      <c r="X272" s="36" t="s">
        <v>300</v>
      </c>
      <c r="Y272" s="56" t="s">
        <v>312</v>
      </c>
    </row>
    <row r="273" spans="1:25" ht="6.6" customHeight="1" x14ac:dyDescent="0.25">
      <c r="A273" s="34">
        <v>273</v>
      </c>
      <c r="B273" s="41" t="s">
        <v>78</v>
      </c>
      <c r="C273" s="42" t="s">
        <v>4931</v>
      </c>
      <c r="D273" s="41" t="s">
        <v>4937</v>
      </c>
      <c r="E273" s="41" t="s">
        <v>4949</v>
      </c>
      <c r="F273" s="58" t="s">
        <v>355</v>
      </c>
      <c r="G273" s="66" t="s">
        <v>1</v>
      </c>
      <c r="H273" s="66" t="s">
        <v>1</v>
      </c>
      <c r="I273" s="66" t="s">
        <v>1</v>
      </c>
      <c r="J273" s="66" t="s">
        <v>1</v>
      </c>
      <c r="K273" s="66" t="s">
        <v>1</v>
      </c>
      <c r="L273" s="35" t="str">
        <f t="shared" ref="L273:L274" si="300">CONCATENATE("", C273)</f>
        <v>Infraestruturas</v>
      </c>
      <c r="M273" s="35" t="str">
        <f t="shared" ref="M273:M311" si="301">CONCATENATE("", D273)</f>
        <v>Ferroviárias</v>
      </c>
      <c r="N273" s="35" t="str">
        <f t="shared" ref="N273:N311" si="302">(SUBSTITUTE(SUBSTITUTE(CONCATENATE("",E273),"."," ")," De "," de "))</f>
        <v>Ferrovias Partes</v>
      </c>
      <c r="O273" s="36" t="str">
        <f t="shared" ref="O273:O311" si="303">F273</f>
        <v>Ferrovia.Completa</v>
      </c>
      <c r="P273" s="59" t="s">
        <v>337</v>
      </c>
      <c r="Q273" s="36" t="s">
        <v>401</v>
      </c>
      <c r="R273" s="37" t="s">
        <v>1</v>
      </c>
      <c r="S273" s="38" t="str">
        <f t="shared" si="238"/>
        <v>Infraestruturas</v>
      </c>
      <c r="T273" s="38" t="str">
        <f t="shared" si="239"/>
        <v>Ferroviárias</v>
      </c>
      <c r="U273" s="38" t="str">
        <f t="shared" si="239"/>
        <v>Ferrovias Partes</v>
      </c>
      <c r="V273" s="37" t="str">
        <f t="shared" si="280"/>
        <v>Infraestruturas</v>
      </c>
      <c r="W273" s="20" t="str">
        <f t="shared" si="281"/>
        <v>K.Inf.273</v>
      </c>
      <c r="X273" s="36" t="s">
        <v>300</v>
      </c>
      <c r="Y273" s="56" t="s">
        <v>312</v>
      </c>
    </row>
    <row r="274" spans="1:25" ht="6.6" customHeight="1" x14ac:dyDescent="0.25">
      <c r="A274" s="34">
        <v>274</v>
      </c>
      <c r="B274" s="41" t="s">
        <v>78</v>
      </c>
      <c r="C274" s="42" t="s">
        <v>4931</v>
      </c>
      <c r="D274" s="41" t="s">
        <v>4937</v>
      </c>
      <c r="E274" s="41" t="s">
        <v>4949</v>
      </c>
      <c r="F274" s="58" t="s">
        <v>359</v>
      </c>
      <c r="G274" s="66" t="s">
        <v>1</v>
      </c>
      <c r="H274" s="66" t="s">
        <v>1</v>
      </c>
      <c r="I274" s="66" t="s">
        <v>1</v>
      </c>
      <c r="J274" s="66" t="s">
        <v>1</v>
      </c>
      <c r="K274" s="66" t="s">
        <v>1</v>
      </c>
      <c r="L274" s="35" t="str">
        <f t="shared" si="300"/>
        <v>Infraestruturas</v>
      </c>
      <c r="M274" s="35" t="str">
        <f t="shared" si="301"/>
        <v>Ferroviárias</v>
      </c>
      <c r="N274" s="35" t="str">
        <f t="shared" si="302"/>
        <v>Ferrovias Partes</v>
      </c>
      <c r="O274" s="36" t="str">
        <f t="shared" si="303"/>
        <v>Ferrovia.Dilatação</v>
      </c>
      <c r="P274" s="59" t="s">
        <v>333</v>
      </c>
      <c r="Q274" s="36" t="s">
        <v>399</v>
      </c>
      <c r="R274" s="37" t="s">
        <v>1</v>
      </c>
      <c r="S274" s="38" t="str">
        <f t="shared" si="238"/>
        <v>Infraestruturas</v>
      </c>
      <c r="T274" s="38" t="str">
        <f t="shared" si="239"/>
        <v>Ferroviárias</v>
      </c>
      <c r="U274" s="38" t="str">
        <f t="shared" si="239"/>
        <v>Ferrovias Partes</v>
      </c>
      <c r="V274" s="37" t="str">
        <f t="shared" si="280"/>
        <v>Infraestruturas</v>
      </c>
      <c r="W274" s="20" t="str">
        <f t="shared" si="281"/>
        <v>K.Inf.274</v>
      </c>
      <c r="X274" s="36" t="s">
        <v>300</v>
      </c>
      <c r="Y274" s="56" t="s">
        <v>312</v>
      </c>
    </row>
    <row r="275" spans="1:25" ht="6.6" customHeight="1" x14ac:dyDescent="0.25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48" t="s">
        <v>526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ref="L275:L284" si="304">_xlfn.CONCAT(C275)</f>
        <v>Infraestruturas</v>
      </c>
      <c r="M275" s="35" t="str">
        <f t="shared" ref="M275:M284" si="305">CONCATENATE("", D275)</f>
        <v>Hidroviárias</v>
      </c>
      <c r="N275" s="35" t="str">
        <f t="shared" ref="N275:N284" si="306">(SUBSTITUTE(SUBSTITUTE(CONCATENATE("",E275),"."," ")," De "," de "))</f>
        <v>Vias de Navegação</v>
      </c>
      <c r="O275" s="36" t="str">
        <f t="shared" ref="O275:O284" si="307">F275</f>
        <v>Farol</v>
      </c>
      <c r="P275" s="36" t="s">
        <v>527</v>
      </c>
      <c r="Q275" s="39" t="s">
        <v>528</v>
      </c>
      <c r="R275" s="37" t="s">
        <v>1</v>
      </c>
      <c r="S275" s="38" t="str">
        <f t="shared" si="238"/>
        <v>Infraestruturas</v>
      </c>
      <c r="T275" s="38" t="str">
        <f t="shared" si="239"/>
        <v>Hidroviárias</v>
      </c>
      <c r="U275" s="38" t="str">
        <f t="shared" si="239"/>
        <v>Vias de Navegação</v>
      </c>
      <c r="V275" s="37" t="str">
        <f t="shared" si="280"/>
        <v>Infraestruturas</v>
      </c>
      <c r="W275" s="20" t="str">
        <f t="shared" si="281"/>
        <v>K.Inf.275</v>
      </c>
      <c r="X275" s="38" t="s">
        <v>4830</v>
      </c>
      <c r="Y275" s="38" t="s">
        <v>4829</v>
      </c>
    </row>
    <row r="276" spans="1:25" ht="6.6" customHeight="1" x14ac:dyDescent="0.25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48" t="s">
        <v>529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304"/>
        <v>Infraestruturas</v>
      </c>
      <c r="M276" s="35" t="str">
        <f t="shared" si="305"/>
        <v>Hidroviárias</v>
      </c>
      <c r="N276" s="35" t="str">
        <f t="shared" si="306"/>
        <v>Vias de Navegação</v>
      </c>
      <c r="O276" s="36" t="str">
        <f t="shared" si="307"/>
        <v>Bóia</v>
      </c>
      <c r="P276" s="36" t="s">
        <v>530</v>
      </c>
      <c r="Q276" s="39" t="s">
        <v>531</v>
      </c>
      <c r="R276" s="37" t="s">
        <v>1</v>
      </c>
      <c r="S276" s="38" t="str">
        <f t="shared" si="238"/>
        <v>Infraestruturas</v>
      </c>
      <c r="T276" s="38" t="str">
        <f t="shared" si="239"/>
        <v>Hidroviárias</v>
      </c>
      <c r="U276" s="38" t="str">
        <f t="shared" si="239"/>
        <v>Vias de Navegação</v>
      </c>
      <c r="V276" s="37" t="str">
        <f t="shared" si="280"/>
        <v>Infraestruturas</v>
      </c>
      <c r="W276" s="20" t="str">
        <f t="shared" si="281"/>
        <v>K.Inf.276</v>
      </c>
      <c r="X276" s="38" t="s">
        <v>4830</v>
      </c>
      <c r="Y276" s="38" t="s">
        <v>4829</v>
      </c>
    </row>
    <row r="277" spans="1:25" ht="6.6" customHeight="1" x14ac:dyDescent="0.25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532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304"/>
        <v>Infraestruturas</v>
      </c>
      <c r="M277" s="35" t="str">
        <f t="shared" si="305"/>
        <v>Hidroviárias</v>
      </c>
      <c r="N277" s="35" t="str">
        <f t="shared" si="306"/>
        <v>Vias de Navegação</v>
      </c>
      <c r="O277" s="36" t="str">
        <f t="shared" si="307"/>
        <v>Bóia.de.Navegação</v>
      </c>
      <c r="P277" s="36" t="s">
        <v>533</v>
      </c>
      <c r="Q277" s="44" t="s">
        <v>534</v>
      </c>
      <c r="R277" s="37" t="s">
        <v>1</v>
      </c>
      <c r="S277" s="38" t="str">
        <f t="shared" si="238"/>
        <v>Infraestruturas</v>
      </c>
      <c r="T277" s="38" t="str">
        <f t="shared" si="239"/>
        <v>Hidroviárias</v>
      </c>
      <c r="U277" s="38" t="str">
        <f t="shared" si="239"/>
        <v>Vias de Navegação</v>
      </c>
      <c r="V277" s="37" t="str">
        <f t="shared" si="280"/>
        <v>Infraestruturas</v>
      </c>
      <c r="W277" s="20" t="str">
        <f t="shared" si="281"/>
        <v>K.Inf.277</v>
      </c>
      <c r="X277" s="38" t="s">
        <v>4830</v>
      </c>
      <c r="Y277" s="38" t="s">
        <v>4829</v>
      </c>
    </row>
    <row r="278" spans="1:25" ht="6.6" customHeight="1" x14ac:dyDescent="0.25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62" t="s">
        <v>535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304"/>
        <v>Infraestruturas</v>
      </c>
      <c r="M278" s="35" t="str">
        <f t="shared" si="305"/>
        <v>Hidroviárias</v>
      </c>
      <c r="N278" s="35" t="str">
        <f t="shared" si="306"/>
        <v>Vias de Navegação</v>
      </c>
      <c r="O278" s="36" t="str">
        <f t="shared" si="307"/>
        <v>Fundeadouro</v>
      </c>
      <c r="P278" s="36" t="s">
        <v>536</v>
      </c>
      <c r="Q278" s="40" t="s">
        <v>537</v>
      </c>
      <c r="R278" s="37" t="s">
        <v>1</v>
      </c>
      <c r="S278" s="38" t="str">
        <f t="shared" si="238"/>
        <v>Infraestruturas</v>
      </c>
      <c r="T278" s="38" t="str">
        <f t="shared" si="239"/>
        <v>Hidroviárias</v>
      </c>
      <c r="U278" s="38" t="str">
        <f t="shared" si="239"/>
        <v>Vias de Navegação</v>
      </c>
      <c r="V278" s="37" t="str">
        <f t="shared" si="280"/>
        <v>Infraestruturas</v>
      </c>
      <c r="W278" s="20" t="str">
        <f t="shared" si="281"/>
        <v>K.Inf.278</v>
      </c>
      <c r="X278" s="38" t="s">
        <v>4785</v>
      </c>
      <c r="Y278" s="38" t="s">
        <v>4829</v>
      </c>
    </row>
    <row r="279" spans="1:25" ht="6.6" customHeight="1" x14ac:dyDescent="0.25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538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304"/>
        <v>Infraestruturas</v>
      </c>
      <c r="M279" s="35" t="str">
        <f t="shared" si="305"/>
        <v>Hidroviárias</v>
      </c>
      <c r="N279" s="35" t="str">
        <f t="shared" si="306"/>
        <v>Vias de Navegação</v>
      </c>
      <c r="O279" s="36" t="str">
        <f t="shared" si="307"/>
        <v>Atracadouro</v>
      </c>
      <c r="P279" s="36" t="s">
        <v>539</v>
      </c>
      <c r="Q279" s="40" t="s">
        <v>540</v>
      </c>
      <c r="R279" s="37" t="s">
        <v>1</v>
      </c>
      <c r="S279" s="38" t="str">
        <f t="shared" si="238"/>
        <v>Infraestruturas</v>
      </c>
      <c r="T279" s="38" t="str">
        <f t="shared" si="239"/>
        <v>Hidroviárias</v>
      </c>
      <c r="U279" s="38" t="str">
        <f t="shared" si="239"/>
        <v>Vias de Navegação</v>
      </c>
      <c r="V279" s="37" t="str">
        <f t="shared" si="280"/>
        <v>Infraestruturas</v>
      </c>
      <c r="W279" s="20" t="str">
        <f t="shared" si="281"/>
        <v>K.Inf.279</v>
      </c>
      <c r="X279" s="38" t="s">
        <v>4785</v>
      </c>
      <c r="Y279" s="38" t="s">
        <v>4829</v>
      </c>
    </row>
    <row r="280" spans="1:25" ht="6.6" customHeight="1" x14ac:dyDescent="0.25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541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304"/>
        <v>Infraestruturas</v>
      </c>
      <c r="M280" s="35" t="str">
        <f t="shared" si="305"/>
        <v>Hidroviárias</v>
      </c>
      <c r="N280" s="35" t="str">
        <f t="shared" si="306"/>
        <v>Vias de Navegação</v>
      </c>
      <c r="O280" s="36" t="str">
        <f t="shared" si="307"/>
        <v>Canal</v>
      </c>
      <c r="P280" s="36" t="s">
        <v>542</v>
      </c>
      <c r="Q280" s="40" t="s">
        <v>543</v>
      </c>
      <c r="R280" s="37" t="s">
        <v>1</v>
      </c>
      <c r="S280" s="38" t="str">
        <f t="shared" si="238"/>
        <v>Infraestruturas</v>
      </c>
      <c r="T280" s="38" t="str">
        <f t="shared" si="239"/>
        <v>Hidroviárias</v>
      </c>
      <c r="U280" s="38" t="str">
        <f t="shared" si="239"/>
        <v>Vias de Navegação</v>
      </c>
      <c r="V280" s="37" t="str">
        <f t="shared" si="280"/>
        <v>Infraestruturas</v>
      </c>
      <c r="W280" s="20" t="str">
        <f t="shared" si="281"/>
        <v>K.Inf.280</v>
      </c>
      <c r="X280" s="38" t="s">
        <v>4785</v>
      </c>
      <c r="Y280" s="38" t="s">
        <v>4829</v>
      </c>
    </row>
    <row r="281" spans="1:25" ht="6.6" customHeight="1" x14ac:dyDescent="0.25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62" t="s">
        <v>544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304"/>
        <v>Infraestruturas</v>
      </c>
      <c r="M281" s="35" t="str">
        <f t="shared" si="305"/>
        <v>Hidroviárias</v>
      </c>
      <c r="N281" s="35" t="str">
        <f t="shared" si="306"/>
        <v>Vias de Navegação</v>
      </c>
      <c r="O281" s="36" t="str">
        <f t="shared" si="307"/>
        <v>Canal.Acesso</v>
      </c>
      <c r="P281" s="36" t="s">
        <v>545</v>
      </c>
      <c r="Q281" s="40" t="s">
        <v>546</v>
      </c>
      <c r="R281" s="37" t="s">
        <v>1</v>
      </c>
      <c r="S281" s="38" t="str">
        <f t="shared" si="238"/>
        <v>Infraestruturas</v>
      </c>
      <c r="T281" s="38" t="str">
        <f t="shared" si="239"/>
        <v>Hidroviárias</v>
      </c>
      <c r="U281" s="38" t="str">
        <f t="shared" si="239"/>
        <v>Vias de Navegação</v>
      </c>
      <c r="V281" s="37" t="str">
        <f t="shared" si="280"/>
        <v>Infraestruturas</v>
      </c>
      <c r="W281" s="20" t="str">
        <f t="shared" si="281"/>
        <v>K.Inf.281</v>
      </c>
      <c r="X281" s="38" t="s">
        <v>4785</v>
      </c>
      <c r="Y281" s="38" t="s">
        <v>4829</v>
      </c>
    </row>
    <row r="282" spans="1:25" ht="6.6" customHeight="1" x14ac:dyDescent="0.25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547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304"/>
        <v>Infraestruturas</v>
      </c>
      <c r="M282" s="35" t="str">
        <f t="shared" si="305"/>
        <v>Hidroviárias</v>
      </c>
      <c r="N282" s="35" t="str">
        <f t="shared" si="306"/>
        <v>Vias de Navegação</v>
      </c>
      <c r="O282" s="36" t="str">
        <f t="shared" si="307"/>
        <v>Canal.Navegável</v>
      </c>
      <c r="P282" s="36" t="s">
        <v>548</v>
      </c>
      <c r="Q282" s="40" t="s">
        <v>549</v>
      </c>
      <c r="R282" s="37" t="s">
        <v>1</v>
      </c>
      <c r="S282" s="38" t="str">
        <f t="shared" si="238"/>
        <v>Infraestruturas</v>
      </c>
      <c r="T282" s="38" t="str">
        <f t="shared" si="239"/>
        <v>Hidroviárias</v>
      </c>
      <c r="U282" s="38" t="str">
        <f t="shared" si="239"/>
        <v>Vias de Navegação</v>
      </c>
      <c r="V282" s="37" t="str">
        <f t="shared" si="280"/>
        <v>Infraestruturas</v>
      </c>
      <c r="W282" s="20" t="str">
        <f t="shared" si="281"/>
        <v>K.Inf.282</v>
      </c>
      <c r="X282" s="38" t="s">
        <v>4785</v>
      </c>
      <c r="Y282" s="38" t="s">
        <v>4829</v>
      </c>
    </row>
    <row r="283" spans="1:25" ht="6.6" customHeight="1" x14ac:dyDescent="0.25">
      <c r="A283" s="34">
        <v>283</v>
      </c>
      <c r="B283" s="41" t="s">
        <v>78</v>
      </c>
      <c r="C283" s="42" t="s">
        <v>4931</v>
      </c>
      <c r="D283" s="41" t="s">
        <v>4938</v>
      </c>
      <c r="E283" s="46" t="s">
        <v>4939</v>
      </c>
      <c r="F283" s="48" t="s">
        <v>550</v>
      </c>
      <c r="G283" s="65" t="s">
        <v>1</v>
      </c>
      <c r="H283" s="65" t="s">
        <v>1</v>
      </c>
      <c r="I283" s="65" t="s">
        <v>1</v>
      </c>
      <c r="J283" s="66" t="s">
        <v>1</v>
      </c>
      <c r="K283" s="66" t="s">
        <v>1</v>
      </c>
      <c r="L283" s="39" t="str">
        <f t="shared" si="304"/>
        <v>Infraestruturas</v>
      </c>
      <c r="M283" s="35" t="str">
        <f t="shared" si="305"/>
        <v>Hidroviárias</v>
      </c>
      <c r="N283" s="35" t="str">
        <f t="shared" si="306"/>
        <v>Vias de Navegação</v>
      </c>
      <c r="O283" s="36" t="str">
        <f t="shared" si="307"/>
        <v>Via.Navegável</v>
      </c>
      <c r="P283" s="36" t="s">
        <v>551</v>
      </c>
      <c r="Q283" s="40" t="s">
        <v>552</v>
      </c>
      <c r="R283" s="37" t="s">
        <v>1</v>
      </c>
      <c r="S283" s="38" t="str">
        <f t="shared" si="238"/>
        <v>Infraestruturas</v>
      </c>
      <c r="T283" s="38" t="str">
        <f t="shared" si="239"/>
        <v>Hidroviárias</v>
      </c>
      <c r="U283" s="38" t="str">
        <f t="shared" si="239"/>
        <v>Vias de Navegação</v>
      </c>
      <c r="V283" s="37" t="str">
        <f t="shared" si="280"/>
        <v>Infraestruturas</v>
      </c>
      <c r="W283" s="20" t="str">
        <f t="shared" si="281"/>
        <v>K.Inf.283</v>
      </c>
      <c r="X283" s="38" t="s">
        <v>4785</v>
      </c>
      <c r="Y283" s="38" t="s">
        <v>4829</v>
      </c>
    </row>
    <row r="284" spans="1:25" ht="6.6" customHeight="1" x14ac:dyDescent="0.25">
      <c r="A284" s="34">
        <v>284</v>
      </c>
      <c r="B284" s="41" t="s">
        <v>78</v>
      </c>
      <c r="C284" s="42" t="s">
        <v>4931</v>
      </c>
      <c r="D284" s="41" t="s">
        <v>4938</v>
      </c>
      <c r="E284" s="46" t="s">
        <v>4939</v>
      </c>
      <c r="F284" s="48" t="s">
        <v>523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304"/>
        <v>Infraestruturas</v>
      </c>
      <c r="M284" s="35" t="str">
        <f t="shared" si="305"/>
        <v>Hidroviárias</v>
      </c>
      <c r="N284" s="35" t="str">
        <f t="shared" si="306"/>
        <v>Vias de Navegação</v>
      </c>
      <c r="O284" s="36" t="str">
        <f t="shared" si="307"/>
        <v>Elemento.de.Navegação</v>
      </c>
      <c r="P284" s="36" t="s">
        <v>524</v>
      </c>
      <c r="Q284" s="39" t="s">
        <v>525</v>
      </c>
      <c r="R284" s="37" t="s">
        <v>1</v>
      </c>
      <c r="S284" s="38" t="str">
        <f t="shared" si="238"/>
        <v>Infraestruturas</v>
      </c>
      <c r="T284" s="38" t="str">
        <f t="shared" si="239"/>
        <v>Hidroviárias</v>
      </c>
      <c r="U284" s="38" t="str">
        <f t="shared" si="239"/>
        <v>Vias de Navegação</v>
      </c>
      <c r="V284" s="37" t="str">
        <f t="shared" si="280"/>
        <v>Infraestruturas</v>
      </c>
      <c r="W284" s="20" t="str">
        <f t="shared" si="281"/>
        <v>K.Inf.284</v>
      </c>
      <c r="X284" s="38" t="s">
        <v>4785</v>
      </c>
      <c r="Y284" s="38" t="s">
        <v>4829</v>
      </c>
    </row>
    <row r="285" spans="1:25" ht="6.6" customHeight="1" x14ac:dyDescent="0.25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61" t="s">
        <v>4902</v>
      </c>
      <c r="G285" s="66" t="s">
        <v>1</v>
      </c>
      <c r="H285" s="66" t="s">
        <v>1</v>
      </c>
      <c r="I285" s="66" t="s">
        <v>1</v>
      </c>
      <c r="J285" s="66" t="s">
        <v>1</v>
      </c>
      <c r="K285" s="66" t="s">
        <v>1</v>
      </c>
      <c r="L285" s="40" t="str">
        <f t="shared" ref="L285:L312" si="308">_xlfn.CONCAT(C285)</f>
        <v>Infraestruturas</v>
      </c>
      <c r="M285" s="35" t="str">
        <f t="shared" si="301"/>
        <v>Hidroviárias</v>
      </c>
      <c r="N285" s="35" t="str">
        <f t="shared" si="302"/>
        <v>Amarrações</v>
      </c>
      <c r="O285" s="36" t="str">
        <f t="shared" si="303"/>
        <v>Dispositivo.de.Amarração</v>
      </c>
      <c r="P285" s="36" t="s">
        <v>501</v>
      </c>
      <c r="Q285" s="40" t="s">
        <v>502</v>
      </c>
      <c r="R285" s="37" t="s">
        <v>1</v>
      </c>
      <c r="S285" s="38" t="str">
        <f t="shared" ref="S285:S329" si="309">SUBSTITUTE(C285, ".", " ")</f>
        <v>Infraestruturas</v>
      </c>
      <c r="T285" s="38" t="str">
        <f t="shared" ref="T285:U329" si="310">SUBSTITUTE(D285, ".", " ")</f>
        <v>Hidroviárias</v>
      </c>
      <c r="U285" s="38" t="str">
        <f t="shared" si="310"/>
        <v>Amarrações</v>
      </c>
      <c r="V285" s="37" t="str">
        <f t="shared" si="280"/>
        <v>Infraestruturas</v>
      </c>
      <c r="W285" s="20" t="str">
        <f t="shared" si="281"/>
        <v>K.Inf.285</v>
      </c>
      <c r="X285" s="38" t="s">
        <v>4785</v>
      </c>
      <c r="Y285" s="38" t="s">
        <v>4829</v>
      </c>
    </row>
    <row r="286" spans="1:25" ht="6.6" customHeight="1" x14ac:dyDescent="0.25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4903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308"/>
        <v>Infraestruturas</v>
      </c>
      <c r="M286" s="35" t="str">
        <f t="shared" si="301"/>
        <v>Hidroviárias</v>
      </c>
      <c r="N286" s="35" t="str">
        <f t="shared" si="302"/>
        <v>Amarrações</v>
      </c>
      <c r="O286" s="36" t="str">
        <f t="shared" si="303"/>
        <v>Guincho.de.Amarração</v>
      </c>
      <c r="P286" s="36" t="s">
        <v>503</v>
      </c>
      <c r="Q286" s="39" t="s">
        <v>504</v>
      </c>
      <c r="R286" s="37" t="s">
        <v>1</v>
      </c>
      <c r="S286" s="38" t="str">
        <f t="shared" si="309"/>
        <v>Infraestruturas</v>
      </c>
      <c r="T286" s="38" t="str">
        <f t="shared" si="310"/>
        <v>Hidroviárias</v>
      </c>
      <c r="U286" s="38" t="str">
        <f t="shared" si="310"/>
        <v>Amarrações</v>
      </c>
      <c r="V286" s="37" t="str">
        <f t="shared" si="280"/>
        <v>Infraestruturas</v>
      </c>
      <c r="W286" s="20" t="str">
        <f t="shared" si="281"/>
        <v>K.Inf.286</v>
      </c>
      <c r="X286" s="38" t="s">
        <v>4785</v>
      </c>
      <c r="Y286" s="38" t="s">
        <v>4829</v>
      </c>
    </row>
    <row r="287" spans="1:25" ht="6.6" customHeight="1" x14ac:dyDescent="0.25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4904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308"/>
        <v>Infraestruturas</v>
      </c>
      <c r="M287" s="35" t="str">
        <f t="shared" si="301"/>
        <v>Hidroviárias</v>
      </c>
      <c r="N287" s="35" t="str">
        <f t="shared" si="302"/>
        <v>Amarrações</v>
      </c>
      <c r="O287" s="36" t="str">
        <f t="shared" si="303"/>
        <v>Cabeço.de.Amarração</v>
      </c>
      <c r="P287" s="36" t="s">
        <v>505</v>
      </c>
      <c r="Q287" s="39" t="s">
        <v>506</v>
      </c>
      <c r="R287" s="37" t="s">
        <v>1</v>
      </c>
      <c r="S287" s="38" t="str">
        <f t="shared" si="309"/>
        <v>Infraestruturas</v>
      </c>
      <c r="T287" s="38" t="str">
        <f t="shared" si="310"/>
        <v>Hidroviárias</v>
      </c>
      <c r="U287" s="38" t="str">
        <f t="shared" si="310"/>
        <v>Amarrações</v>
      </c>
      <c r="V287" s="37" t="str">
        <f t="shared" si="280"/>
        <v>Infraestruturas</v>
      </c>
      <c r="W287" s="20" t="str">
        <f t="shared" si="281"/>
        <v>K.Inf.287</v>
      </c>
      <c r="X287" s="38" t="s">
        <v>4785</v>
      </c>
      <c r="Y287" s="38" t="s">
        <v>4829</v>
      </c>
    </row>
    <row r="288" spans="1:25" ht="6.6" customHeight="1" x14ac:dyDescent="0.25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507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308"/>
        <v>Infraestruturas</v>
      </c>
      <c r="M288" s="35" t="str">
        <f t="shared" si="301"/>
        <v>Hidroviárias</v>
      </c>
      <c r="N288" s="35" t="str">
        <f t="shared" si="302"/>
        <v>Amarrações</v>
      </c>
      <c r="O288" s="36" t="str">
        <f t="shared" si="303"/>
        <v>Cabrestante</v>
      </c>
      <c r="P288" s="44" t="s">
        <v>508</v>
      </c>
      <c r="Q288" s="39" t="s">
        <v>509</v>
      </c>
      <c r="R288" s="37" t="s">
        <v>1</v>
      </c>
      <c r="S288" s="38" t="str">
        <f t="shared" si="309"/>
        <v>Infraestruturas</v>
      </c>
      <c r="T288" s="38" t="str">
        <f t="shared" si="310"/>
        <v>Hidroviárias</v>
      </c>
      <c r="U288" s="38" t="str">
        <f t="shared" si="310"/>
        <v>Amarrações</v>
      </c>
      <c r="V288" s="37" t="str">
        <f t="shared" si="280"/>
        <v>Infraestruturas</v>
      </c>
      <c r="W288" s="20" t="str">
        <f t="shared" si="281"/>
        <v>K.Inf.288</v>
      </c>
      <c r="X288" s="38" t="s">
        <v>4785</v>
      </c>
      <c r="Y288" s="38" t="s">
        <v>4829</v>
      </c>
    </row>
    <row r="289" spans="1:25" ht="6.6" customHeight="1" x14ac:dyDescent="0.25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510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308"/>
        <v>Infraestruturas</v>
      </c>
      <c r="M289" s="35" t="str">
        <f t="shared" si="301"/>
        <v>Hidroviárias</v>
      </c>
      <c r="N289" s="35" t="str">
        <f t="shared" si="302"/>
        <v>Amarrações</v>
      </c>
      <c r="O289" s="36" t="str">
        <f t="shared" si="303"/>
        <v>Esticador</v>
      </c>
      <c r="P289" s="44" t="s">
        <v>511</v>
      </c>
      <c r="Q289" s="39" t="s">
        <v>512</v>
      </c>
      <c r="R289" s="37" t="s">
        <v>1</v>
      </c>
      <c r="S289" s="38" t="str">
        <f t="shared" si="309"/>
        <v>Infraestruturas</v>
      </c>
      <c r="T289" s="38" t="str">
        <f t="shared" si="310"/>
        <v>Hidroviárias</v>
      </c>
      <c r="U289" s="38" t="str">
        <f t="shared" si="310"/>
        <v>Amarrações</v>
      </c>
      <c r="V289" s="37" t="str">
        <f t="shared" si="280"/>
        <v>Infraestruturas</v>
      </c>
      <c r="W289" s="20" t="str">
        <f t="shared" si="281"/>
        <v>K.Inf.289</v>
      </c>
      <c r="X289" s="38" t="s">
        <v>4785</v>
      </c>
      <c r="Y289" s="38" t="s">
        <v>4829</v>
      </c>
    </row>
    <row r="290" spans="1:25" ht="6.6" customHeight="1" x14ac:dyDescent="0.25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4905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308"/>
        <v>Infraestruturas</v>
      </c>
      <c r="M290" s="35" t="str">
        <f t="shared" si="301"/>
        <v>Hidroviárias</v>
      </c>
      <c r="N290" s="35" t="str">
        <f t="shared" si="302"/>
        <v>Amarrações</v>
      </c>
      <c r="O290" s="36" t="str">
        <f t="shared" si="303"/>
        <v>Amarra.de.Vácuo</v>
      </c>
      <c r="P290" s="36" t="s">
        <v>513</v>
      </c>
      <c r="Q290" s="39" t="s">
        <v>514</v>
      </c>
      <c r="R290" s="37" t="s">
        <v>1</v>
      </c>
      <c r="S290" s="38" t="str">
        <f t="shared" si="309"/>
        <v>Infraestruturas</v>
      </c>
      <c r="T290" s="38" t="str">
        <f t="shared" si="310"/>
        <v>Hidroviárias</v>
      </c>
      <c r="U290" s="38" t="str">
        <f t="shared" si="310"/>
        <v>Amarrações</v>
      </c>
      <c r="V290" s="37" t="str">
        <f t="shared" si="280"/>
        <v>Infraestruturas</v>
      </c>
      <c r="W290" s="20" t="str">
        <f t="shared" si="281"/>
        <v>K.Inf.290</v>
      </c>
      <c r="X290" s="38" t="s">
        <v>4785</v>
      </c>
      <c r="Y290" s="38" t="s">
        <v>4829</v>
      </c>
    </row>
    <row r="291" spans="1:25" ht="6.6" customHeight="1" x14ac:dyDescent="0.25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4942</v>
      </c>
      <c r="F291" s="48" t="s">
        <v>515</v>
      </c>
      <c r="G291" s="65" t="s">
        <v>1</v>
      </c>
      <c r="H291" s="65" t="s">
        <v>1</v>
      </c>
      <c r="I291" s="65" t="s">
        <v>1</v>
      </c>
      <c r="J291" s="66" t="s">
        <v>1</v>
      </c>
      <c r="K291" s="66" t="s">
        <v>1</v>
      </c>
      <c r="L291" s="39" t="str">
        <f t="shared" si="308"/>
        <v>Infraestruturas</v>
      </c>
      <c r="M291" s="35" t="str">
        <f t="shared" si="301"/>
        <v>Hidroviárias</v>
      </c>
      <c r="N291" s="35" t="str">
        <f t="shared" si="302"/>
        <v>Amarrações</v>
      </c>
      <c r="O291" s="36" t="str">
        <f t="shared" si="303"/>
        <v>Amarra.Magnética</v>
      </c>
      <c r="P291" s="44" t="s">
        <v>516</v>
      </c>
      <c r="Q291" s="39" t="s">
        <v>517</v>
      </c>
      <c r="R291" s="37" t="s">
        <v>1</v>
      </c>
      <c r="S291" s="38" t="str">
        <f t="shared" si="309"/>
        <v>Infraestruturas</v>
      </c>
      <c r="T291" s="38" t="str">
        <f t="shared" si="310"/>
        <v>Hidroviárias</v>
      </c>
      <c r="U291" s="38" t="str">
        <f t="shared" si="310"/>
        <v>Amarrações</v>
      </c>
      <c r="V291" s="37" t="str">
        <f t="shared" si="280"/>
        <v>Infraestruturas</v>
      </c>
      <c r="W291" s="20" t="str">
        <f t="shared" si="281"/>
        <v>K.Inf.291</v>
      </c>
      <c r="X291" s="38" t="s">
        <v>4785</v>
      </c>
      <c r="Y291" s="38" t="s">
        <v>4829</v>
      </c>
    </row>
    <row r="292" spans="1:25" ht="6.6" customHeight="1" x14ac:dyDescent="0.25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4942</v>
      </c>
      <c r="F292" s="48" t="s">
        <v>518</v>
      </c>
      <c r="G292" s="65" t="s">
        <v>1</v>
      </c>
      <c r="H292" s="65" t="s">
        <v>1</v>
      </c>
      <c r="I292" s="65" t="s">
        <v>1</v>
      </c>
      <c r="J292" s="66" t="s">
        <v>1</v>
      </c>
      <c r="K292" s="66" t="s">
        <v>1</v>
      </c>
      <c r="L292" s="39" t="str">
        <f t="shared" si="308"/>
        <v>Infraestruturas</v>
      </c>
      <c r="M292" s="35" t="str">
        <f t="shared" si="301"/>
        <v>Hidroviárias</v>
      </c>
      <c r="N292" s="35" t="str">
        <f t="shared" si="302"/>
        <v>Amarrações</v>
      </c>
      <c r="O292" s="36" t="str">
        <f t="shared" si="303"/>
        <v>Ligação.SafeCom</v>
      </c>
      <c r="P292" s="36" t="s">
        <v>519</v>
      </c>
      <c r="Q292" s="39" t="s">
        <v>520</v>
      </c>
      <c r="R292" s="37" t="s">
        <v>1</v>
      </c>
      <c r="S292" s="38" t="str">
        <f t="shared" si="309"/>
        <v>Infraestruturas</v>
      </c>
      <c r="T292" s="38" t="str">
        <f t="shared" si="310"/>
        <v>Hidroviárias</v>
      </c>
      <c r="U292" s="38" t="str">
        <f t="shared" si="310"/>
        <v>Amarrações</v>
      </c>
      <c r="V292" s="37" t="str">
        <f t="shared" si="280"/>
        <v>Infraestruturas</v>
      </c>
      <c r="W292" s="20" t="str">
        <f t="shared" si="281"/>
        <v>K.Inf.292</v>
      </c>
      <c r="X292" s="38" t="s">
        <v>4785</v>
      </c>
      <c r="Y292" s="38" t="s">
        <v>4829</v>
      </c>
    </row>
    <row r="293" spans="1:25" ht="6.6" customHeight="1" x14ac:dyDescent="0.25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553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308"/>
        <v>Infraestruturas</v>
      </c>
      <c r="M293" s="35" t="str">
        <f t="shared" si="301"/>
        <v>Hidroviárias</v>
      </c>
      <c r="N293" s="35" t="str">
        <f t="shared" si="302"/>
        <v>Níveis Portuários</v>
      </c>
      <c r="O293" s="36" t="str">
        <f t="shared" si="303"/>
        <v>Maré.Alta</v>
      </c>
      <c r="P293" s="36" t="s">
        <v>554</v>
      </c>
      <c r="Q293" s="39" t="s">
        <v>555</v>
      </c>
      <c r="R293" s="37" t="s">
        <v>1</v>
      </c>
      <c r="S293" s="38" t="str">
        <f t="shared" si="309"/>
        <v>Infraestruturas</v>
      </c>
      <c r="T293" s="38" t="str">
        <f t="shared" si="310"/>
        <v>Hidroviárias</v>
      </c>
      <c r="U293" s="38" t="str">
        <f t="shared" si="310"/>
        <v>Níveis Portuários</v>
      </c>
      <c r="V293" s="37" t="str">
        <f t="shared" si="280"/>
        <v>Infraestruturas</v>
      </c>
      <c r="W293" s="20" t="str">
        <f t="shared" si="281"/>
        <v>K.Inf.293</v>
      </c>
      <c r="X293" s="38" t="s">
        <v>671</v>
      </c>
      <c r="Y293" s="38" t="s">
        <v>670</v>
      </c>
    </row>
    <row r="294" spans="1:25" ht="6.6" customHeight="1" x14ac:dyDescent="0.25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556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308"/>
        <v>Infraestruturas</v>
      </c>
      <c r="M294" s="35" t="str">
        <f t="shared" si="301"/>
        <v>Hidroviárias</v>
      </c>
      <c r="N294" s="35" t="str">
        <f t="shared" si="302"/>
        <v>Níveis Portuários</v>
      </c>
      <c r="O294" s="36" t="str">
        <f t="shared" si="303"/>
        <v>Maré.Baixa</v>
      </c>
      <c r="P294" s="36" t="s">
        <v>557</v>
      </c>
      <c r="Q294" s="39" t="s">
        <v>558</v>
      </c>
      <c r="R294" s="37" t="s">
        <v>1</v>
      </c>
      <c r="S294" s="38" t="str">
        <f t="shared" si="309"/>
        <v>Infraestruturas</v>
      </c>
      <c r="T294" s="38" t="str">
        <f t="shared" si="310"/>
        <v>Hidroviárias</v>
      </c>
      <c r="U294" s="38" t="str">
        <f t="shared" si="310"/>
        <v>Níveis Portuários</v>
      </c>
      <c r="V294" s="37" t="str">
        <f t="shared" si="280"/>
        <v>Infraestruturas</v>
      </c>
      <c r="W294" s="20" t="str">
        <f t="shared" si="281"/>
        <v>K.Inf.294</v>
      </c>
      <c r="X294" s="38" t="s">
        <v>671</v>
      </c>
      <c r="Y294" s="38" t="s">
        <v>670</v>
      </c>
    </row>
    <row r="295" spans="1:25" ht="6.6" customHeight="1" x14ac:dyDescent="0.25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559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308"/>
        <v>Infraestruturas</v>
      </c>
      <c r="M295" s="35" t="str">
        <f t="shared" si="301"/>
        <v>Hidroviárias</v>
      </c>
      <c r="N295" s="35" t="str">
        <f t="shared" si="302"/>
        <v>Níveis Portuários</v>
      </c>
      <c r="O295" s="36" t="str">
        <f t="shared" si="303"/>
        <v>Flotação.Superior</v>
      </c>
      <c r="P295" s="36" t="s">
        <v>560</v>
      </c>
      <c r="Q295" s="39" t="s">
        <v>561</v>
      </c>
      <c r="R295" s="37" t="s">
        <v>1</v>
      </c>
      <c r="S295" s="38" t="str">
        <f t="shared" si="309"/>
        <v>Infraestruturas</v>
      </c>
      <c r="T295" s="38" t="str">
        <f t="shared" si="310"/>
        <v>Hidroviárias</v>
      </c>
      <c r="U295" s="38" t="str">
        <f t="shared" si="310"/>
        <v>Níveis Portuários</v>
      </c>
      <c r="V295" s="37" t="str">
        <f t="shared" si="280"/>
        <v>Infraestruturas</v>
      </c>
      <c r="W295" s="20" t="str">
        <f t="shared" si="281"/>
        <v>K.Inf.295</v>
      </c>
      <c r="X295" s="38" t="s">
        <v>671</v>
      </c>
      <c r="Y295" s="38" t="s">
        <v>670</v>
      </c>
    </row>
    <row r="296" spans="1:25" ht="6.6" customHeight="1" x14ac:dyDescent="0.25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562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308"/>
        <v>Infraestruturas</v>
      </c>
      <c r="M296" s="35" t="str">
        <f t="shared" si="301"/>
        <v>Hidroviárias</v>
      </c>
      <c r="N296" s="35" t="str">
        <f t="shared" si="302"/>
        <v>Níveis Portuários</v>
      </c>
      <c r="O296" s="36" t="str">
        <f t="shared" si="303"/>
        <v>Flotação.Inferior</v>
      </c>
      <c r="P296" s="36" t="s">
        <v>563</v>
      </c>
      <c r="Q296" s="39" t="s">
        <v>564</v>
      </c>
      <c r="R296" s="37" t="s">
        <v>1</v>
      </c>
      <c r="S296" s="38" t="str">
        <f t="shared" si="309"/>
        <v>Infraestruturas</v>
      </c>
      <c r="T296" s="38" t="str">
        <f t="shared" si="310"/>
        <v>Hidroviárias</v>
      </c>
      <c r="U296" s="38" t="str">
        <f t="shared" si="310"/>
        <v>Níveis Portuários</v>
      </c>
      <c r="V296" s="37" t="str">
        <f t="shared" si="280"/>
        <v>Infraestruturas</v>
      </c>
      <c r="W296" s="20" t="str">
        <f t="shared" si="281"/>
        <v>K.Inf.296</v>
      </c>
      <c r="X296" s="38" t="s">
        <v>671</v>
      </c>
      <c r="Y296" s="38" t="s">
        <v>670</v>
      </c>
    </row>
    <row r="297" spans="1:25" ht="6.6" customHeight="1" x14ac:dyDescent="0.25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565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308"/>
        <v>Infraestruturas</v>
      </c>
      <c r="M297" s="35" t="str">
        <f t="shared" si="301"/>
        <v>Hidroviárias</v>
      </c>
      <c r="N297" s="35" t="str">
        <f t="shared" si="302"/>
        <v>Níveis Portuários</v>
      </c>
      <c r="O297" s="36" t="str">
        <f t="shared" si="303"/>
        <v>Nível.Operacional</v>
      </c>
      <c r="P297" s="36" t="s">
        <v>566</v>
      </c>
      <c r="Q297" s="39" t="s">
        <v>567</v>
      </c>
      <c r="R297" s="37" t="s">
        <v>1</v>
      </c>
      <c r="S297" s="38" t="str">
        <f t="shared" si="309"/>
        <v>Infraestruturas</v>
      </c>
      <c r="T297" s="38" t="str">
        <f t="shared" si="310"/>
        <v>Hidroviárias</v>
      </c>
      <c r="U297" s="38" t="str">
        <f t="shared" si="310"/>
        <v>Níveis Portuários</v>
      </c>
      <c r="V297" s="37" t="str">
        <f t="shared" si="280"/>
        <v>Infraestruturas</v>
      </c>
      <c r="W297" s="20" t="str">
        <f t="shared" si="281"/>
        <v>K.Inf.297</v>
      </c>
      <c r="X297" s="38" t="s">
        <v>671</v>
      </c>
      <c r="Y297" s="38" t="s">
        <v>670</v>
      </c>
    </row>
    <row r="298" spans="1:25" ht="6.6" customHeight="1" x14ac:dyDescent="0.25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5153</v>
      </c>
      <c r="F298" s="58" t="s">
        <v>5152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308"/>
        <v>Infraestruturas</v>
      </c>
      <c r="M298" s="35" t="str">
        <f t="shared" si="301"/>
        <v>Hidroviárias</v>
      </c>
      <c r="N298" s="35" t="str">
        <f t="shared" si="302"/>
        <v>Níveis Portuários</v>
      </c>
      <c r="O298" s="36" t="str">
        <f t="shared" si="303"/>
        <v>Nível.de.Piso</v>
      </c>
      <c r="P298" s="36" t="s">
        <v>568</v>
      </c>
      <c r="Q298" s="39" t="s">
        <v>5157</v>
      </c>
      <c r="R298" s="37" t="s">
        <v>1</v>
      </c>
      <c r="S298" s="38" t="str">
        <f t="shared" si="309"/>
        <v>Infraestruturas</v>
      </c>
      <c r="T298" s="38" t="str">
        <f t="shared" si="310"/>
        <v>Hidroviárias</v>
      </c>
      <c r="U298" s="38" t="str">
        <f t="shared" si="310"/>
        <v>Níveis Portuários</v>
      </c>
      <c r="V298" s="37" t="str">
        <f t="shared" si="280"/>
        <v>Infraestruturas</v>
      </c>
      <c r="W298" s="20" t="str">
        <f t="shared" si="281"/>
        <v>K.Inf.298</v>
      </c>
      <c r="X298" s="38" t="s">
        <v>671</v>
      </c>
      <c r="Y298" s="38" t="s">
        <v>670</v>
      </c>
    </row>
    <row r="299" spans="1:25" ht="6.6" customHeight="1" x14ac:dyDescent="0.25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5153</v>
      </c>
      <c r="F299" s="58" t="s">
        <v>569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si="308"/>
        <v>Infraestruturas</v>
      </c>
      <c r="M299" s="35" t="str">
        <f t="shared" si="301"/>
        <v>Hidroviárias</v>
      </c>
      <c r="N299" s="35" t="str">
        <f t="shared" si="302"/>
        <v>Níveis Portuários</v>
      </c>
      <c r="O299" s="36" t="str">
        <f t="shared" si="303"/>
        <v>Nível.Hidrográfico</v>
      </c>
      <c r="P299" s="36" t="s">
        <v>570</v>
      </c>
      <c r="Q299" s="36" t="s">
        <v>571</v>
      </c>
      <c r="R299" s="37" t="s">
        <v>1</v>
      </c>
      <c r="S299" s="38" t="str">
        <f t="shared" si="309"/>
        <v>Infraestruturas</v>
      </c>
      <c r="T299" s="38" t="str">
        <f t="shared" si="310"/>
        <v>Hidroviárias</v>
      </c>
      <c r="U299" s="38" t="str">
        <f t="shared" si="310"/>
        <v>Níveis Portuários</v>
      </c>
      <c r="V299" s="37" t="str">
        <f t="shared" si="280"/>
        <v>Infraestruturas</v>
      </c>
      <c r="W299" s="20" t="str">
        <f t="shared" si="281"/>
        <v>K.Inf.299</v>
      </c>
      <c r="X299" s="38" t="s">
        <v>671</v>
      </c>
      <c r="Y299" s="38" t="s">
        <v>670</v>
      </c>
    </row>
    <row r="300" spans="1:25" ht="6.6" customHeight="1" x14ac:dyDescent="0.25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5154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si="308"/>
        <v>Infraestruturas</v>
      </c>
      <c r="M300" s="35" t="str">
        <f t="shared" ref="M300:M301" si="311">CONCATENATE("", D300)</f>
        <v>Hidroviárias</v>
      </c>
      <c r="N300" s="35" t="str">
        <f t="shared" ref="N300:N301" si="312">(SUBSTITUTE(SUBSTITUTE(CONCATENATE("",E300),"."," ")," De "," de "))</f>
        <v>Portos</v>
      </c>
      <c r="O300" s="36" t="str">
        <f t="shared" ref="O300:O301" si="313">F300</f>
        <v>Porto.de.Aguas.Profundas</v>
      </c>
      <c r="P300" s="36" t="s">
        <v>5155</v>
      </c>
      <c r="Q300" s="39" t="s">
        <v>600</v>
      </c>
      <c r="R300" s="37" t="s">
        <v>1</v>
      </c>
      <c r="S300" s="38" t="str">
        <f t="shared" si="309"/>
        <v>Infraestruturas</v>
      </c>
      <c r="T300" s="38" t="str">
        <f t="shared" si="310"/>
        <v>Hidroviárias</v>
      </c>
      <c r="U300" s="38" t="str">
        <f t="shared" ref="U300:U301" si="314">SUBSTITUTE(E300, ".", " ")</f>
        <v>Portos</v>
      </c>
      <c r="V300" s="37" t="str">
        <f t="shared" si="280"/>
        <v>Infraestruturas</v>
      </c>
      <c r="W300" s="20" t="str">
        <f t="shared" si="281"/>
        <v>K.Inf.300</v>
      </c>
      <c r="X300" s="38" t="s">
        <v>4828</v>
      </c>
      <c r="Y300" s="53" t="s">
        <v>167</v>
      </c>
    </row>
    <row r="301" spans="1:25" ht="6.6" customHeight="1" x14ac:dyDescent="0.25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4943</v>
      </c>
      <c r="F301" s="61" t="s">
        <v>599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8"/>
        <v>Infraestruturas</v>
      </c>
      <c r="M301" s="35" t="str">
        <f t="shared" si="311"/>
        <v>Hidroviárias</v>
      </c>
      <c r="N301" s="35" t="str">
        <f t="shared" si="312"/>
        <v>Portos</v>
      </c>
      <c r="O301" s="36" t="str">
        <f t="shared" si="313"/>
        <v>Porto.Marítimo</v>
      </c>
      <c r="P301" s="36" t="s">
        <v>5156</v>
      </c>
      <c r="Q301" s="39" t="s">
        <v>600</v>
      </c>
      <c r="R301" s="37" t="s">
        <v>1</v>
      </c>
      <c r="S301" s="38" t="str">
        <f t="shared" si="309"/>
        <v>Infraestruturas</v>
      </c>
      <c r="T301" s="38" t="str">
        <f t="shared" si="310"/>
        <v>Hidroviárias</v>
      </c>
      <c r="U301" s="38" t="str">
        <f t="shared" si="314"/>
        <v>Portos</v>
      </c>
      <c r="V301" s="37" t="str">
        <f t="shared" ref="V301" si="315">SUBSTITUTE(C301, ".", " ")</f>
        <v>Infraestruturas</v>
      </c>
      <c r="W301" s="20" t="str">
        <f t="shared" si="281"/>
        <v>K.Inf.301</v>
      </c>
      <c r="X301" s="38" t="s">
        <v>4828</v>
      </c>
      <c r="Y301" s="53" t="s">
        <v>167</v>
      </c>
    </row>
    <row r="302" spans="1:25" ht="6.6" customHeight="1" x14ac:dyDescent="0.25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4943</v>
      </c>
      <c r="F302" s="61" t="s">
        <v>5287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ref="L302:L303" si="316">_xlfn.CONCAT(C302)</f>
        <v>Infraestruturas</v>
      </c>
      <c r="M302" s="35" t="str">
        <f t="shared" si="301"/>
        <v>Hidroviárias</v>
      </c>
      <c r="N302" s="35" t="str">
        <f t="shared" si="302"/>
        <v>Portos</v>
      </c>
      <c r="O302" s="36" t="str">
        <f t="shared" si="303"/>
        <v>Base.Naval</v>
      </c>
      <c r="P302" s="36" t="s">
        <v>5156</v>
      </c>
      <c r="Q302" s="39" t="s">
        <v>5288</v>
      </c>
      <c r="R302" s="37" t="s">
        <v>1</v>
      </c>
      <c r="S302" s="38" t="str">
        <f t="shared" ref="S302:S303" si="317">SUBSTITUTE(C302, ".", " ")</f>
        <v>Infraestruturas</v>
      </c>
      <c r="T302" s="38" t="str">
        <f t="shared" ref="T302:T303" si="318">SUBSTITUTE(D302, ".", " ")</f>
        <v>Hidroviárias</v>
      </c>
      <c r="U302" s="38" t="str">
        <f t="shared" si="310"/>
        <v>Portos</v>
      </c>
      <c r="V302" s="37" t="str">
        <f t="shared" si="280"/>
        <v>Infraestruturas</v>
      </c>
      <c r="W302" s="20" t="str">
        <f t="shared" si="281"/>
        <v>K.Inf.302</v>
      </c>
      <c r="X302" s="38" t="s">
        <v>4828</v>
      </c>
      <c r="Y302" s="53" t="s">
        <v>167</v>
      </c>
    </row>
    <row r="303" spans="1:25" ht="6.6" customHeight="1" x14ac:dyDescent="0.25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4943</v>
      </c>
      <c r="F303" s="61" t="s">
        <v>601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316"/>
        <v>Infraestruturas</v>
      </c>
      <c r="M303" s="35" t="str">
        <f t="shared" si="301"/>
        <v>Hidroviárias</v>
      </c>
      <c r="N303" s="35" t="str">
        <f t="shared" si="302"/>
        <v>Portos</v>
      </c>
      <c r="O303" s="36" t="str">
        <f t="shared" si="303"/>
        <v>Porto.Fluvial</v>
      </c>
      <c r="P303" s="36" t="s">
        <v>602</v>
      </c>
      <c r="Q303" s="39" t="s">
        <v>603</v>
      </c>
      <c r="R303" s="37" t="s">
        <v>1</v>
      </c>
      <c r="S303" s="38" t="str">
        <f t="shared" si="317"/>
        <v>Infraestruturas</v>
      </c>
      <c r="T303" s="38" t="str">
        <f t="shared" si="318"/>
        <v>Hidroviárias</v>
      </c>
      <c r="U303" s="38" t="str">
        <f t="shared" si="310"/>
        <v>Portos</v>
      </c>
      <c r="V303" s="37" t="str">
        <f t="shared" si="280"/>
        <v>Infraestruturas</v>
      </c>
      <c r="W303" s="20" t="str">
        <f t="shared" si="281"/>
        <v>K.Inf.303</v>
      </c>
      <c r="X303" s="38" t="s">
        <v>4828</v>
      </c>
      <c r="Y303" s="53" t="s">
        <v>167</v>
      </c>
    </row>
    <row r="304" spans="1:25" ht="6.6" customHeight="1" x14ac:dyDescent="0.25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572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308"/>
        <v>Infraestruturas</v>
      </c>
      <c r="M304" s="35" t="str">
        <f t="shared" si="301"/>
        <v>Hidroviárias</v>
      </c>
      <c r="N304" s="35" t="str">
        <f t="shared" si="302"/>
        <v>Portos Defesas</v>
      </c>
      <c r="O304" s="36" t="str">
        <f t="shared" si="303"/>
        <v>Quebra.Ondas</v>
      </c>
      <c r="P304" s="36" t="s">
        <v>573</v>
      </c>
      <c r="Q304" s="39" t="s">
        <v>574</v>
      </c>
      <c r="R304" s="37" t="s">
        <v>1</v>
      </c>
      <c r="S304" s="38" t="str">
        <f t="shared" si="309"/>
        <v>Infraestruturas</v>
      </c>
      <c r="T304" s="38" t="str">
        <f t="shared" si="310"/>
        <v>Hidroviárias</v>
      </c>
      <c r="U304" s="38" t="str">
        <f t="shared" si="310"/>
        <v>Portos Defesas</v>
      </c>
      <c r="V304" s="37" t="str">
        <f t="shared" si="280"/>
        <v>Infraestruturas</v>
      </c>
      <c r="W304" s="20" t="str">
        <f t="shared" si="281"/>
        <v>K.Inf.304</v>
      </c>
      <c r="X304" s="38" t="s">
        <v>4785</v>
      </c>
      <c r="Y304" s="38" t="s">
        <v>4829</v>
      </c>
    </row>
    <row r="305" spans="1:25" ht="6.6" customHeight="1" x14ac:dyDescent="0.25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4944</v>
      </c>
      <c r="F305" s="61" t="s">
        <v>575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308"/>
        <v>Infraestruturas</v>
      </c>
      <c r="M305" s="35" t="str">
        <f t="shared" si="301"/>
        <v>Hidroviárias</v>
      </c>
      <c r="N305" s="35" t="str">
        <f t="shared" si="302"/>
        <v>Portos Defesas</v>
      </c>
      <c r="O305" s="36" t="str">
        <f t="shared" si="303"/>
        <v>Quebra.Mar</v>
      </c>
      <c r="P305" s="36" t="s">
        <v>576</v>
      </c>
      <c r="Q305" s="39" t="s">
        <v>577</v>
      </c>
      <c r="R305" s="37" t="s">
        <v>1</v>
      </c>
      <c r="S305" s="38" t="str">
        <f t="shared" si="309"/>
        <v>Infraestruturas</v>
      </c>
      <c r="T305" s="38" t="str">
        <f t="shared" si="310"/>
        <v>Hidroviárias</v>
      </c>
      <c r="U305" s="38" t="str">
        <f t="shared" si="310"/>
        <v>Portos Defesas</v>
      </c>
      <c r="V305" s="37" t="str">
        <f t="shared" si="280"/>
        <v>Infraestruturas</v>
      </c>
      <c r="W305" s="20" t="str">
        <f t="shared" si="281"/>
        <v>K.Inf.305</v>
      </c>
      <c r="X305" s="38" t="s">
        <v>4785</v>
      </c>
      <c r="Y305" s="38" t="s">
        <v>4829</v>
      </c>
    </row>
    <row r="306" spans="1:25" ht="6.6" customHeight="1" x14ac:dyDescent="0.25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4944</v>
      </c>
      <c r="F306" s="61" t="s">
        <v>578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308"/>
        <v>Infraestruturas</v>
      </c>
      <c r="M306" s="35" t="str">
        <f t="shared" si="301"/>
        <v>Hidroviárias</v>
      </c>
      <c r="N306" s="35" t="str">
        <f t="shared" si="302"/>
        <v>Portos Defesas</v>
      </c>
      <c r="O306" s="36" t="str">
        <f t="shared" si="303"/>
        <v>Costa.Defesa</v>
      </c>
      <c r="P306" s="36" t="s">
        <v>579</v>
      </c>
      <c r="Q306" s="36" t="s">
        <v>580</v>
      </c>
      <c r="R306" s="37" t="s">
        <v>1</v>
      </c>
      <c r="S306" s="38" t="str">
        <f t="shared" si="309"/>
        <v>Infraestruturas</v>
      </c>
      <c r="T306" s="38" t="str">
        <f t="shared" si="310"/>
        <v>Hidroviárias</v>
      </c>
      <c r="U306" s="38" t="str">
        <f t="shared" si="310"/>
        <v>Portos Defesas</v>
      </c>
      <c r="V306" s="37" t="str">
        <f t="shared" si="280"/>
        <v>Infraestruturas</v>
      </c>
      <c r="W306" s="20" t="str">
        <f t="shared" si="281"/>
        <v>K.Inf.306</v>
      </c>
      <c r="X306" s="38" t="s">
        <v>4785</v>
      </c>
      <c r="Y306" s="38" t="s">
        <v>4829</v>
      </c>
    </row>
    <row r="307" spans="1:25" ht="6.6" customHeight="1" x14ac:dyDescent="0.25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4944</v>
      </c>
      <c r="F307" s="61" t="s">
        <v>581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308"/>
        <v>Infraestruturas</v>
      </c>
      <c r="M307" s="35" t="str">
        <f t="shared" si="301"/>
        <v>Hidroviárias</v>
      </c>
      <c r="N307" s="35" t="str">
        <f t="shared" si="302"/>
        <v>Portos Defesas</v>
      </c>
      <c r="O307" s="36" t="str">
        <f t="shared" si="303"/>
        <v>Costa.Contenção</v>
      </c>
      <c r="P307" s="36" t="s">
        <v>582</v>
      </c>
      <c r="Q307" s="39" t="s">
        <v>583</v>
      </c>
      <c r="R307" s="37" t="s">
        <v>1</v>
      </c>
      <c r="S307" s="38" t="str">
        <f t="shared" si="309"/>
        <v>Infraestruturas</v>
      </c>
      <c r="T307" s="38" t="str">
        <f t="shared" si="310"/>
        <v>Hidroviárias</v>
      </c>
      <c r="U307" s="38" t="str">
        <f t="shared" si="310"/>
        <v>Portos Defesas</v>
      </c>
      <c r="V307" s="37" t="str">
        <f t="shared" si="280"/>
        <v>Infraestruturas</v>
      </c>
      <c r="W307" s="20" t="str">
        <f t="shared" si="281"/>
        <v>K.Inf.307</v>
      </c>
      <c r="X307" s="38" t="s">
        <v>4785</v>
      </c>
      <c r="Y307" s="38" t="s">
        <v>4829</v>
      </c>
    </row>
    <row r="308" spans="1:25" ht="6.6" customHeight="1" x14ac:dyDescent="0.25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4945</v>
      </c>
      <c r="F308" s="61" t="s">
        <v>584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308"/>
        <v>Infraestruturas</v>
      </c>
      <c r="M308" s="35" t="str">
        <f t="shared" si="301"/>
        <v>Hidroviárias</v>
      </c>
      <c r="N308" s="35" t="str">
        <f t="shared" si="302"/>
        <v>Portos Docas</v>
      </c>
      <c r="O308" s="36" t="str">
        <f t="shared" si="303"/>
        <v>Dique.Seco</v>
      </c>
      <c r="P308" s="36" t="s">
        <v>585</v>
      </c>
      <c r="Q308" s="39" t="s">
        <v>586</v>
      </c>
      <c r="R308" s="37" t="s">
        <v>1</v>
      </c>
      <c r="S308" s="38" t="str">
        <f t="shared" si="309"/>
        <v>Infraestruturas</v>
      </c>
      <c r="T308" s="38" t="str">
        <f t="shared" si="310"/>
        <v>Hidroviárias</v>
      </c>
      <c r="U308" s="38" t="str">
        <f t="shared" si="310"/>
        <v>Portos Docas</v>
      </c>
      <c r="V308" s="37" t="str">
        <f t="shared" si="280"/>
        <v>Infraestruturas</v>
      </c>
      <c r="W308" s="20" t="str">
        <f t="shared" si="281"/>
        <v>K.Inf.308</v>
      </c>
      <c r="X308" s="38" t="s">
        <v>4785</v>
      </c>
      <c r="Y308" s="38" t="s">
        <v>4829</v>
      </c>
    </row>
    <row r="309" spans="1:25" ht="6.6" customHeight="1" x14ac:dyDescent="0.25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4945</v>
      </c>
      <c r="F309" s="61" t="s">
        <v>587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308"/>
        <v>Infraestruturas</v>
      </c>
      <c r="M309" s="35" t="str">
        <f t="shared" si="301"/>
        <v>Hidroviárias</v>
      </c>
      <c r="N309" s="35" t="str">
        <f t="shared" si="302"/>
        <v>Portos Docas</v>
      </c>
      <c r="O309" s="36" t="str">
        <f t="shared" si="303"/>
        <v>Doca.Flutuante</v>
      </c>
      <c r="P309" s="36" t="s">
        <v>588</v>
      </c>
      <c r="Q309" s="39" t="s">
        <v>589</v>
      </c>
      <c r="R309" s="37" t="s">
        <v>1</v>
      </c>
      <c r="S309" s="38" t="str">
        <f t="shared" si="309"/>
        <v>Infraestruturas</v>
      </c>
      <c r="T309" s="38" t="str">
        <f t="shared" si="310"/>
        <v>Hidroviárias</v>
      </c>
      <c r="U309" s="38" t="str">
        <f t="shared" si="310"/>
        <v>Portos Docas</v>
      </c>
      <c r="V309" s="37" t="str">
        <f t="shared" si="280"/>
        <v>Infraestruturas</v>
      </c>
      <c r="W309" s="20" t="str">
        <f t="shared" si="281"/>
        <v>K.Inf.309</v>
      </c>
      <c r="X309" s="38" t="s">
        <v>4785</v>
      </c>
      <c r="Y309" s="38" t="s">
        <v>4829</v>
      </c>
    </row>
    <row r="310" spans="1:25" ht="6.6" customHeight="1" x14ac:dyDescent="0.25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590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si="308"/>
        <v>Infraestruturas</v>
      </c>
      <c r="M310" s="35" t="str">
        <f t="shared" si="301"/>
        <v>Hidroviárias</v>
      </c>
      <c r="N310" s="35" t="str">
        <f t="shared" si="302"/>
        <v>Portos Partes</v>
      </c>
      <c r="O310" s="36" t="str">
        <f t="shared" si="303"/>
        <v>Infra.Portuária</v>
      </c>
      <c r="P310" s="36" t="s">
        <v>591</v>
      </c>
      <c r="Q310" s="39" t="s">
        <v>592</v>
      </c>
      <c r="R310" s="37" t="s">
        <v>1</v>
      </c>
      <c r="S310" s="38" t="str">
        <f t="shared" si="309"/>
        <v>Infraestruturas</v>
      </c>
      <c r="T310" s="38" t="str">
        <f t="shared" si="310"/>
        <v>Hidroviárias</v>
      </c>
      <c r="U310" s="38" t="str">
        <f t="shared" si="310"/>
        <v>Portos Partes</v>
      </c>
      <c r="V310" s="37" t="str">
        <f t="shared" si="280"/>
        <v>Infraestruturas</v>
      </c>
      <c r="W310" s="20" t="str">
        <f t="shared" si="281"/>
        <v>K.Inf.310</v>
      </c>
      <c r="X310" s="38" t="s">
        <v>4785</v>
      </c>
      <c r="Y310" s="38" t="s">
        <v>4829</v>
      </c>
    </row>
    <row r="311" spans="1:25" ht="6.6" customHeight="1" x14ac:dyDescent="0.25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593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si="308"/>
        <v>Infraestruturas</v>
      </c>
      <c r="M311" s="35" t="str">
        <f t="shared" si="301"/>
        <v>Hidroviárias</v>
      </c>
      <c r="N311" s="35" t="str">
        <f t="shared" si="302"/>
        <v>Portos Partes</v>
      </c>
      <c r="O311" s="36" t="str">
        <f t="shared" si="303"/>
        <v>Praia</v>
      </c>
      <c r="P311" s="36" t="s">
        <v>594</v>
      </c>
      <c r="Q311" s="39" t="s">
        <v>595</v>
      </c>
      <c r="R311" s="37" t="s">
        <v>1</v>
      </c>
      <c r="S311" s="38" t="str">
        <f t="shared" si="309"/>
        <v>Infraestruturas</v>
      </c>
      <c r="T311" s="38" t="str">
        <f t="shared" si="310"/>
        <v>Hidroviárias</v>
      </c>
      <c r="U311" s="38" t="str">
        <f t="shared" si="310"/>
        <v>Portos Partes</v>
      </c>
      <c r="V311" s="37" t="str">
        <f t="shared" si="280"/>
        <v>Infraestruturas</v>
      </c>
      <c r="W311" s="20" t="str">
        <f t="shared" si="281"/>
        <v>K.Inf.311</v>
      </c>
      <c r="X311" s="38" t="s">
        <v>4785</v>
      </c>
      <c r="Y311" s="38" t="s">
        <v>4829</v>
      </c>
    </row>
    <row r="312" spans="1:25" ht="6.6" customHeight="1" x14ac:dyDescent="0.25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596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08"/>
        <v>Infraestruturas</v>
      </c>
      <c r="M312" s="35" t="str">
        <f t="shared" ref="M312:M336" si="319">CONCATENATE("", D312)</f>
        <v>Hidroviárias</v>
      </c>
      <c r="N312" s="35" t="str">
        <f t="shared" ref="N312:N336" si="320">(SUBSTITUTE(SUBSTITUTE(CONCATENATE("",E312),"."," ")," De "," de "))</f>
        <v>Portos Partes</v>
      </c>
      <c r="O312" s="36" t="str">
        <f t="shared" ref="O312:O336" si="321">F312</f>
        <v>Hidroelevador</v>
      </c>
      <c r="P312" s="36" t="s">
        <v>597</v>
      </c>
      <c r="Q312" s="39" t="s">
        <v>598</v>
      </c>
      <c r="R312" s="37" t="s">
        <v>1</v>
      </c>
      <c r="S312" s="38" t="str">
        <f t="shared" si="309"/>
        <v>Infraestruturas</v>
      </c>
      <c r="T312" s="38" t="str">
        <f t="shared" si="310"/>
        <v>Hidroviárias</v>
      </c>
      <c r="U312" s="38" t="str">
        <f t="shared" si="310"/>
        <v>Portos Partes</v>
      </c>
      <c r="V312" s="37" t="str">
        <f t="shared" si="280"/>
        <v>Infraestruturas</v>
      </c>
      <c r="W312" s="20" t="str">
        <f t="shared" si="281"/>
        <v>K.Inf.312</v>
      </c>
      <c r="X312" s="38" t="s">
        <v>4785</v>
      </c>
      <c r="Y312" s="38" t="s">
        <v>4829</v>
      </c>
    </row>
    <row r="313" spans="1:25" ht="6.6" customHeight="1" x14ac:dyDescent="0.25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61" t="s">
        <v>604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ref="L313:L336" si="322">_xlfn.CONCAT(C313)</f>
        <v>Infraestruturas</v>
      </c>
      <c r="M313" s="35" t="str">
        <f t="shared" si="319"/>
        <v>Hidroviárias</v>
      </c>
      <c r="N313" s="35" t="str">
        <f t="shared" si="320"/>
        <v>Portos Partes</v>
      </c>
      <c r="O313" s="36" t="str">
        <f t="shared" si="321"/>
        <v>Dolfin</v>
      </c>
      <c r="P313" s="36" t="s">
        <v>605</v>
      </c>
      <c r="Q313" s="39" t="s">
        <v>606</v>
      </c>
      <c r="R313" s="37" t="s">
        <v>1</v>
      </c>
      <c r="S313" s="38" t="str">
        <f t="shared" si="309"/>
        <v>Infraestruturas</v>
      </c>
      <c r="T313" s="38" t="str">
        <f t="shared" si="310"/>
        <v>Hidroviárias</v>
      </c>
      <c r="U313" s="38" t="str">
        <f t="shared" si="310"/>
        <v>Portos Partes</v>
      </c>
      <c r="V313" s="37" t="str">
        <f t="shared" si="280"/>
        <v>Infraestruturas</v>
      </c>
      <c r="W313" s="20" t="str">
        <f t="shared" si="281"/>
        <v>K.Inf.313</v>
      </c>
      <c r="X313" s="38" t="s">
        <v>4785</v>
      </c>
      <c r="Y313" s="38" t="s">
        <v>4829</v>
      </c>
    </row>
    <row r="314" spans="1:25" ht="6.6" customHeight="1" x14ac:dyDescent="0.25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61" t="s">
        <v>607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22"/>
        <v>Infraestruturas</v>
      </c>
      <c r="M314" s="35" t="str">
        <f t="shared" si="319"/>
        <v>Hidroviárias</v>
      </c>
      <c r="N314" s="35" t="str">
        <f t="shared" si="320"/>
        <v>Portos Partes</v>
      </c>
      <c r="O314" s="36" t="str">
        <f t="shared" si="321"/>
        <v>Pier</v>
      </c>
      <c r="P314" s="36" t="s">
        <v>608</v>
      </c>
      <c r="Q314" s="39" t="s">
        <v>609</v>
      </c>
      <c r="R314" s="37" t="s">
        <v>1</v>
      </c>
      <c r="S314" s="38" t="str">
        <f t="shared" si="309"/>
        <v>Infraestruturas</v>
      </c>
      <c r="T314" s="38" t="str">
        <f t="shared" si="310"/>
        <v>Hidroviárias</v>
      </c>
      <c r="U314" s="38" t="str">
        <f t="shared" si="310"/>
        <v>Portos Partes</v>
      </c>
      <c r="V314" s="37" t="str">
        <f t="shared" si="280"/>
        <v>Infraestruturas</v>
      </c>
      <c r="W314" s="20" t="str">
        <f t="shared" si="281"/>
        <v>K.Inf.314</v>
      </c>
      <c r="X314" s="38" t="s">
        <v>4785</v>
      </c>
      <c r="Y314" s="38" t="s">
        <v>4829</v>
      </c>
    </row>
    <row r="315" spans="1:25" ht="6.6" customHeight="1" x14ac:dyDescent="0.25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610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22"/>
        <v>Infraestruturas</v>
      </c>
      <c r="M315" s="35" t="str">
        <f t="shared" si="319"/>
        <v>Hidroviárias</v>
      </c>
      <c r="N315" s="35" t="str">
        <f t="shared" si="320"/>
        <v>Portos Partes</v>
      </c>
      <c r="O315" s="36" t="str">
        <f t="shared" si="321"/>
        <v>Cais</v>
      </c>
      <c r="P315" s="36" t="s">
        <v>611</v>
      </c>
      <c r="Q315" s="39" t="s">
        <v>612</v>
      </c>
      <c r="R315" s="37" t="s">
        <v>1</v>
      </c>
      <c r="S315" s="38" t="str">
        <f t="shared" si="309"/>
        <v>Infraestruturas</v>
      </c>
      <c r="T315" s="38" t="str">
        <f t="shared" si="310"/>
        <v>Hidroviárias</v>
      </c>
      <c r="U315" s="38" t="str">
        <f t="shared" si="310"/>
        <v>Portos Partes</v>
      </c>
      <c r="V315" s="37" t="str">
        <f t="shared" si="280"/>
        <v>Infraestruturas</v>
      </c>
      <c r="W315" s="20" t="str">
        <f t="shared" si="281"/>
        <v>K.Inf.315</v>
      </c>
      <c r="X315" s="38" t="s">
        <v>4785</v>
      </c>
      <c r="Y315" s="38" t="s">
        <v>4829</v>
      </c>
    </row>
    <row r="316" spans="1:25" ht="6.6" customHeight="1" x14ac:dyDescent="0.25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58" t="s">
        <v>613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22"/>
        <v>Infraestruturas</v>
      </c>
      <c r="M316" s="35" t="str">
        <f t="shared" si="319"/>
        <v>Hidroviárias</v>
      </c>
      <c r="N316" s="35" t="str">
        <f t="shared" si="320"/>
        <v>Portos Partes</v>
      </c>
      <c r="O316" s="36" t="str">
        <f t="shared" si="321"/>
        <v>Cais.Berço</v>
      </c>
      <c r="P316" s="36" t="s">
        <v>614</v>
      </c>
      <c r="Q316" s="39" t="s">
        <v>615</v>
      </c>
      <c r="R316" s="37" t="s">
        <v>1</v>
      </c>
      <c r="S316" s="38" t="str">
        <f t="shared" si="309"/>
        <v>Infraestruturas</v>
      </c>
      <c r="T316" s="38" t="str">
        <f t="shared" si="310"/>
        <v>Hidroviárias</v>
      </c>
      <c r="U316" s="38" t="str">
        <f t="shared" si="310"/>
        <v>Portos Partes</v>
      </c>
      <c r="V316" s="37" t="str">
        <f t="shared" si="280"/>
        <v>Infraestruturas</v>
      </c>
      <c r="W316" s="20" t="str">
        <f t="shared" si="281"/>
        <v>K.Inf.316</v>
      </c>
      <c r="X316" s="38" t="s">
        <v>4785</v>
      </c>
      <c r="Y316" s="38" t="s">
        <v>4829</v>
      </c>
    </row>
    <row r="317" spans="1:25" ht="6.6" customHeight="1" x14ac:dyDescent="0.25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616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22"/>
        <v>Infraestruturas</v>
      </c>
      <c r="M317" s="35" t="str">
        <f t="shared" si="319"/>
        <v>Hidroviárias</v>
      </c>
      <c r="N317" s="35" t="str">
        <f t="shared" si="320"/>
        <v>Portos Partes</v>
      </c>
      <c r="O317" s="36" t="str">
        <f t="shared" si="321"/>
        <v>Elevador.de.Navio</v>
      </c>
      <c r="P317" s="36" t="s">
        <v>617</v>
      </c>
      <c r="Q317" s="39" t="s">
        <v>618</v>
      </c>
      <c r="R317" s="37" t="s">
        <v>1</v>
      </c>
      <c r="S317" s="38" t="str">
        <f t="shared" si="309"/>
        <v>Infraestruturas</v>
      </c>
      <c r="T317" s="38" t="str">
        <f t="shared" si="310"/>
        <v>Hidroviárias</v>
      </c>
      <c r="U317" s="38" t="str">
        <f t="shared" si="310"/>
        <v>Portos Partes</v>
      </c>
      <c r="V317" s="37" t="str">
        <f t="shared" si="280"/>
        <v>Infraestruturas</v>
      </c>
      <c r="W317" s="20" t="str">
        <f t="shared" si="281"/>
        <v>K.Inf.317</v>
      </c>
      <c r="X317" s="38" t="s">
        <v>4785</v>
      </c>
      <c r="Y317" s="38" t="s">
        <v>4829</v>
      </c>
    </row>
    <row r="318" spans="1:25" ht="6.6" customHeight="1" x14ac:dyDescent="0.25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619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22"/>
        <v>Infraestruturas</v>
      </c>
      <c r="M318" s="35" t="str">
        <f t="shared" si="319"/>
        <v>Hidroviárias</v>
      </c>
      <c r="N318" s="35" t="str">
        <f t="shared" si="320"/>
        <v>Portos Partes</v>
      </c>
      <c r="O318" s="36" t="str">
        <f t="shared" si="321"/>
        <v>Eclusa.de.Navio</v>
      </c>
      <c r="P318" s="36" t="s">
        <v>521</v>
      </c>
      <c r="Q318" s="39" t="s">
        <v>522</v>
      </c>
      <c r="R318" s="37" t="s">
        <v>1</v>
      </c>
      <c r="S318" s="38" t="str">
        <f t="shared" si="309"/>
        <v>Infraestruturas</v>
      </c>
      <c r="T318" s="38" t="str">
        <f t="shared" si="310"/>
        <v>Hidroviárias</v>
      </c>
      <c r="U318" s="38" t="str">
        <f t="shared" si="310"/>
        <v>Portos Partes</v>
      </c>
      <c r="V318" s="37" t="str">
        <f t="shared" si="280"/>
        <v>Infraestruturas</v>
      </c>
      <c r="W318" s="20" t="str">
        <f t="shared" si="281"/>
        <v>K.Inf.318</v>
      </c>
      <c r="X318" s="38" t="s">
        <v>4785</v>
      </c>
      <c r="Y318" s="38" t="s">
        <v>4829</v>
      </c>
    </row>
    <row r="319" spans="1:25" ht="6.6" customHeight="1" x14ac:dyDescent="0.25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61" t="s">
        <v>620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22"/>
        <v>Infraestruturas</v>
      </c>
      <c r="M319" s="35" t="str">
        <f t="shared" si="319"/>
        <v>Hidroviárias</v>
      </c>
      <c r="N319" s="35" t="str">
        <f t="shared" si="320"/>
        <v>Portos Partes</v>
      </c>
      <c r="O319" s="36" t="str">
        <f t="shared" si="321"/>
        <v>Estaleiro</v>
      </c>
      <c r="P319" s="36" t="s">
        <v>621</v>
      </c>
      <c r="Q319" s="39" t="s">
        <v>622</v>
      </c>
      <c r="R319" s="37" t="s">
        <v>1</v>
      </c>
      <c r="S319" s="38" t="str">
        <f t="shared" si="309"/>
        <v>Infraestruturas</v>
      </c>
      <c r="T319" s="38" t="str">
        <f t="shared" si="310"/>
        <v>Hidroviárias</v>
      </c>
      <c r="U319" s="38" t="str">
        <f t="shared" si="310"/>
        <v>Portos Partes</v>
      </c>
      <c r="V319" s="37" t="str">
        <f t="shared" si="280"/>
        <v>Infraestruturas</v>
      </c>
      <c r="W319" s="20" t="str">
        <f t="shared" si="281"/>
        <v>K.Inf.319</v>
      </c>
      <c r="X319" s="38" t="s">
        <v>4785</v>
      </c>
      <c r="Y319" s="38" t="s">
        <v>4829</v>
      </c>
    </row>
    <row r="320" spans="1:25" ht="6.6" customHeight="1" x14ac:dyDescent="0.25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61" t="s">
        <v>623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22"/>
        <v>Infraestruturas</v>
      </c>
      <c r="M320" s="35" t="str">
        <f t="shared" si="319"/>
        <v>Hidroviárias</v>
      </c>
      <c r="N320" s="35" t="str">
        <f t="shared" si="320"/>
        <v>Portos Partes</v>
      </c>
      <c r="O320" s="36" t="str">
        <f t="shared" si="321"/>
        <v>Lançamento.Rampa</v>
      </c>
      <c r="P320" s="36" t="s">
        <v>624</v>
      </c>
      <c r="Q320" s="40" t="s">
        <v>625</v>
      </c>
      <c r="R320" s="37" t="s">
        <v>1</v>
      </c>
      <c r="S320" s="38" t="str">
        <f t="shared" si="309"/>
        <v>Infraestruturas</v>
      </c>
      <c r="T320" s="38" t="str">
        <f t="shared" si="310"/>
        <v>Hidroviárias</v>
      </c>
      <c r="U320" s="38" t="str">
        <f t="shared" si="310"/>
        <v>Portos Partes</v>
      </c>
      <c r="V320" s="37" t="str">
        <f t="shared" si="280"/>
        <v>Infraestruturas</v>
      </c>
      <c r="W320" s="20" t="str">
        <f t="shared" si="281"/>
        <v>K.Inf.320</v>
      </c>
      <c r="X320" s="38" t="s">
        <v>4785</v>
      </c>
      <c r="Y320" s="38" t="s">
        <v>4829</v>
      </c>
    </row>
    <row r="321" spans="1:25" ht="6.6" customHeight="1" x14ac:dyDescent="0.25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61" t="s">
        <v>626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22"/>
        <v>Infraestruturas</v>
      </c>
      <c r="M321" s="35" t="str">
        <f t="shared" si="319"/>
        <v>Hidroviárias</v>
      </c>
      <c r="N321" s="35" t="str">
        <f t="shared" si="320"/>
        <v>Portos Partes</v>
      </c>
      <c r="O321" s="36" t="str">
        <f t="shared" si="321"/>
        <v>Lançamento.Recuperação</v>
      </c>
      <c r="P321" s="36" t="s">
        <v>627</v>
      </c>
      <c r="Q321" s="39" t="s">
        <v>628</v>
      </c>
      <c r="R321" s="37" t="s">
        <v>1</v>
      </c>
      <c r="S321" s="38" t="str">
        <f t="shared" si="309"/>
        <v>Infraestruturas</v>
      </c>
      <c r="T321" s="38" t="str">
        <f t="shared" si="310"/>
        <v>Hidroviárias</v>
      </c>
      <c r="U321" s="38" t="str">
        <f t="shared" si="310"/>
        <v>Portos Partes</v>
      </c>
      <c r="V321" s="37" t="str">
        <f t="shared" si="280"/>
        <v>Infraestruturas</v>
      </c>
      <c r="W321" s="20" t="str">
        <f t="shared" si="281"/>
        <v>K.Inf.321</v>
      </c>
      <c r="X321" s="38" t="s">
        <v>4785</v>
      </c>
      <c r="Y321" s="38" t="s">
        <v>4829</v>
      </c>
    </row>
    <row r="322" spans="1:25" ht="6.6" customHeight="1" x14ac:dyDescent="0.25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629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22"/>
        <v>Infraestruturas</v>
      </c>
      <c r="M322" s="35" t="str">
        <f t="shared" si="319"/>
        <v>Hidroviárias</v>
      </c>
      <c r="N322" s="35" t="str">
        <f t="shared" si="320"/>
        <v>Portos Partes</v>
      </c>
      <c r="O322" s="36" t="str">
        <f t="shared" si="321"/>
        <v>Câmara</v>
      </c>
      <c r="P322" s="36" t="s">
        <v>630</v>
      </c>
      <c r="Q322" s="39" t="s">
        <v>631</v>
      </c>
      <c r="R322" s="37" t="s">
        <v>1</v>
      </c>
      <c r="S322" s="38" t="str">
        <f t="shared" si="309"/>
        <v>Infraestruturas</v>
      </c>
      <c r="T322" s="38" t="str">
        <f t="shared" si="310"/>
        <v>Hidroviárias</v>
      </c>
      <c r="U322" s="38" t="str">
        <f t="shared" si="310"/>
        <v>Portos Partes</v>
      </c>
      <c r="V322" s="37" t="str">
        <f t="shared" si="280"/>
        <v>Infraestruturas</v>
      </c>
      <c r="W322" s="20" t="str">
        <f t="shared" si="281"/>
        <v>K.Inf.322</v>
      </c>
      <c r="X322" s="38" t="s">
        <v>4785</v>
      </c>
      <c r="Y322" s="38" t="s">
        <v>4829</v>
      </c>
    </row>
    <row r="323" spans="1:25" ht="6.6" customHeight="1" x14ac:dyDescent="0.25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58" t="s">
        <v>632</v>
      </c>
      <c r="G323" s="66" t="s">
        <v>1</v>
      </c>
      <c r="H323" s="66" t="s">
        <v>1</v>
      </c>
      <c r="I323" s="66" t="s">
        <v>1</v>
      </c>
      <c r="J323" s="66" t="s">
        <v>1</v>
      </c>
      <c r="K323" s="66" t="s">
        <v>1</v>
      </c>
      <c r="L323" s="39" t="str">
        <f t="shared" si="322"/>
        <v>Infraestruturas</v>
      </c>
      <c r="M323" s="35" t="str">
        <f t="shared" si="319"/>
        <v>Hidroviárias</v>
      </c>
      <c r="N323" s="35" t="str">
        <f t="shared" si="320"/>
        <v>Portos Partes</v>
      </c>
      <c r="O323" s="36" t="str">
        <f t="shared" si="321"/>
        <v>Núcleo</v>
      </c>
      <c r="P323" s="36" t="s">
        <v>633</v>
      </c>
      <c r="Q323" s="39" t="s">
        <v>634</v>
      </c>
      <c r="R323" s="37" t="s">
        <v>1</v>
      </c>
      <c r="S323" s="38" t="str">
        <f t="shared" si="309"/>
        <v>Infraestruturas</v>
      </c>
      <c r="T323" s="38" t="str">
        <f t="shared" si="310"/>
        <v>Hidroviárias</v>
      </c>
      <c r="U323" s="38" t="str">
        <f t="shared" si="310"/>
        <v>Portos Partes</v>
      </c>
      <c r="V323" s="37" t="str">
        <f t="shared" si="280"/>
        <v>Infraestruturas</v>
      </c>
      <c r="W323" s="20" t="str">
        <f t="shared" si="281"/>
        <v>K.Inf.323</v>
      </c>
      <c r="X323" s="38" t="s">
        <v>4785</v>
      </c>
      <c r="Y323" s="38" t="s">
        <v>4829</v>
      </c>
    </row>
    <row r="324" spans="1:25" ht="6.6" customHeight="1" x14ac:dyDescent="0.25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4946</v>
      </c>
      <c r="F324" s="58" t="s">
        <v>635</v>
      </c>
      <c r="G324" s="66" t="s">
        <v>1</v>
      </c>
      <c r="H324" s="66" t="s">
        <v>1</v>
      </c>
      <c r="I324" s="66" t="s">
        <v>1</v>
      </c>
      <c r="J324" s="66" t="s">
        <v>1</v>
      </c>
      <c r="K324" s="66" t="s">
        <v>1</v>
      </c>
      <c r="L324" s="39" t="str">
        <f t="shared" si="322"/>
        <v>Infraestruturas</v>
      </c>
      <c r="M324" s="35" t="str">
        <f t="shared" si="319"/>
        <v>Hidroviárias</v>
      </c>
      <c r="N324" s="35" t="str">
        <f t="shared" si="320"/>
        <v>Portos Partes</v>
      </c>
      <c r="O324" s="36" t="str">
        <f t="shared" si="321"/>
        <v>Crista</v>
      </c>
      <c r="P324" s="36" t="s">
        <v>636</v>
      </c>
      <c r="Q324" s="39" t="s">
        <v>637</v>
      </c>
      <c r="R324" s="37" t="s">
        <v>1</v>
      </c>
      <c r="S324" s="38" t="str">
        <f t="shared" si="309"/>
        <v>Infraestruturas</v>
      </c>
      <c r="T324" s="38" t="str">
        <f t="shared" si="310"/>
        <v>Hidroviárias</v>
      </c>
      <c r="U324" s="38" t="str">
        <f t="shared" si="310"/>
        <v>Portos Partes</v>
      </c>
      <c r="V324" s="37" t="str">
        <f t="shared" si="280"/>
        <v>Infraestruturas</v>
      </c>
      <c r="W324" s="20" t="str">
        <f t="shared" si="281"/>
        <v>K.Inf.324</v>
      </c>
      <c r="X324" s="38" t="s">
        <v>4785</v>
      </c>
      <c r="Y324" s="38" t="s">
        <v>4829</v>
      </c>
    </row>
    <row r="325" spans="1:25" ht="6.6" customHeight="1" x14ac:dyDescent="0.25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4946</v>
      </c>
      <c r="F325" s="58" t="s">
        <v>638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22"/>
        <v>Infraestruturas</v>
      </c>
      <c r="M325" s="35" t="str">
        <f t="shared" si="319"/>
        <v>Hidroviárias</v>
      </c>
      <c r="N325" s="35" t="str">
        <f t="shared" si="320"/>
        <v>Portos Partes</v>
      </c>
      <c r="O325" s="36" t="str">
        <f t="shared" si="321"/>
        <v>Comporta</v>
      </c>
      <c r="P325" s="36" t="s">
        <v>639</v>
      </c>
      <c r="Q325" s="39" t="s">
        <v>640</v>
      </c>
      <c r="R325" s="37" t="s">
        <v>1</v>
      </c>
      <c r="S325" s="38" t="str">
        <f t="shared" si="309"/>
        <v>Infraestruturas</v>
      </c>
      <c r="T325" s="38" t="str">
        <f t="shared" si="310"/>
        <v>Hidroviárias</v>
      </c>
      <c r="U325" s="38" t="str">
        <f t="shared" si="310"/>
        <v>Portos Partes</v>
      </c>
      <c r="V325" s="37" t="str">
        <f t="shared" ref="V325:V371" si="323">SUBSTITUTE(C325, ".", " ")</f>
        <v>Infraestruturas</v>
      </c>
      <c r="W325" s="20" t="str">
        <f t="shared" ref="W325:W380" si="324">CONCATENATE("K.",LEFT(C325,3),".",A325)</f>
        <v>K.Inf.325</v>
      </c>
      <c r="X325" s="38" t="s">
        <v>4785</v>
      </c>
      <c r="Y325" s="38" t="s">
        <v>4829</v>
      </c>
    </row>
    <row r="326" spans="1:25" ht="6.6" customHeight="1" x14ac:dyDescent="0.25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4946</v>
      </c>
      <c r="F326" s="19" t="s">
        <v>5167</v>
      </c>
      <c r="G326" s="68" t="s">
        <v>1</v>
      </c>
      <c r="H326" s="68" t="s">
        <v>1</v>
      </c>
      <c r="I326" s="68" t="s">
        <v>1</v>
      </c>
      <c r="J326" s="67" t="s">
        <v>1</v>
      </c>
      <c r="K326" s="67" t="s">
        <v>1</v>
      </c>
      <c r="L326" s="39" t="str">
        <f t="shared" ref="L326" si="325">_xlfn.CONCAT(C326)</f>
        <v>Infraestruturas</v>
      </c>
      <c r="M326" s="35" t="str">
        <f t="shared" ref="M326" si="326">CONCATENATE("", D326)</f>
        <v>Hidroviárias</v>
      </c>
      <c r="N326" s="35" t="str">
        <f t="shared" ref="N326" si="327">(SUBSTITUTE(SUBSTITUTE(CONCATENATE("",E326),"."," ")," De "," de "))</f>
        <v>Portos Partes</v>
      </c>
      <c r="O326" s="36" t="str">
        <f t="shared" ref="O326" si="328">F326</f>
        <v>Contenedor.de.Carga</v>
      </c>
      <c r="P326" s="40" t="s">
        <v>499</v>
      </c>
      <c r="Q326" s="39" t="s">
        <v>500</v>
      </c>
      <c r="R326" s="37" t="s">
        <v>1</v>
      </c>
      <c r="S326" s="38" t="str">
        <f t="shared" si="309"/>
        <v>Infraestruturas</v>
      </c>
      <c r="T326" s="38" t="str">
        <f t="shared" si="310"/>
        <v>Hidroviárias</v>
      </c>
      <c r="U326" s="38" t="str">
        <f t="shared" si="310"/>
        <v>Portos Partes</v>
      </c>
      <c r="V326" s="37" t="str">
        <f t="shared" si="323"/>
        <v>Infraestruturas</v>
      </c>
      <c r="W326" s="20" t="str">
        <f t="shared" si="324"/>
        <v>K.Inf.326</v>
      </c>
      <c r="X326" s="38" t="s">
        <v>4785</v>
      </c>
      <c r="Y326" s="38" t="s">
        <v>4829</v>
      </c>
    </row>
    <row r="327" spans="1:25" ht="6.6" customHeight="1" x14ac:dyDescent="0.25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641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22"/>
        <v>Infraestruturas</v>
      </c>
      <c r="M327" s="35" t="str">
        <f t="shared" si="319"/>
        <v>Hidroviárias</v>
      </c>
      <c r="N327" s="35" t="str">
        <f t="shared" si="320"/>
        <v>Portos Zonas</v>
      </c>
      <c r="O327" s="36" t="str">
        <f t="shared" si="321"/>
        <v>Barlavento</v>
      </c>
      <c r="P327" s="36" t="s">
        <v>642</v>
      </c>
      <c r="Q327" s="44" t="s">
        <v>643</v>
      </c>
      <c r="R327" s="37" t="s">
        <v>1</v>
      </c>
      <c r="S327" s="38" t="str">
        <f t="shared" si="309"/>
        <v>Infraestruturas</v>
      </c>
      <c r="T327" s="38" t="str">
        <f t="shared" si="310"/>
        <v>Hidroviárias</v>
      </c>
      <c r="U327" s="38" t="str">
        <f t="shared" si="310"/>
        <v>Portos Zonas</v>
      </c>
      <c r="V327" s="37" t="str">
        <f t="shared" si="323"/>
        <v>Infraestruturas</v>
      </c>
      <c r="W327" s="20" t="str">
        <f t="shared" si="324"/>
        <v>K.Inf.327</v>
      </c>
      <c r="X327" s="38" t="s">
        <v>4785</v>
      </c>
      <c r="Y327" s="38" t="s">
        <v>4829</v>
      </c>
    </row>
    <row r="328" spans="1:25" ht="6.6" customHeight="1" x14ac:dyDescent="0.25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644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22"/>
        <v>Infraestruturas</v>
      </c>
      <c r="M328" s="35" t="str">
        <f t="shared" si="319"/>
        <v>Hidroviárias</v>
      </c>
      <c r="N328" s="35" t="str">
        <f t="shared" si="320"/>
        <v>Portos Zonas</v>
      </c>
      <c r="O328" s="36" t="str">
        <f t="shared" si="321"/>
        <v>Sotavento</v>
      </c>
      <c r="P328" s="36" t="s">
        <v>645</v>
      </c>
      <c r="Q328" s="39" t="s">
        <v>646</v>
      </c>
      <c r="R328" s="37" t="s">
        <v>1</v>
      </c>
      <c r="S328" s="38" t="str">
        <f t="shared" si="309"/>
        <v>Infraestruturas</v>
      </c>
      <c r="T328" s="38" t="str">
        <f t="shared" si="310"/>
        <v>Hidroviárias</v>
      </c>
      <c r="U328" s="38" t="str">
        <f t="shared" si="310"/>
        <v>Portos Zonas</v>
      </c>
      <c r="V328" s="37" t="str">
        <f t="shared" si="323"/>
        <v>Infraestruturas</v>
      </c>
      <c r="W328" s="20" t="str">
        <f t="shared" si="324"/>
        <v>K.Inf.328</v>
      </c>
      <c r="X328" s="38" t="s">
        <v>4785</v>
      </c>
      <c r="Y328" s="38" t="s">
        <v>4829</v>
      </c>
    </row>
    <row r="329" spans="1:25" ht="6.6" customHeight="1" x14ac:dyDescent="0.25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647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22"/>
        <v>Infraestruturas</v>
      </c>
      <c r="M329" s="35" t="str">
        <f t="shared" si="319"/>
        <v>Hidroviárias</v>
      </c>
      <c r="N329" s="35" t="str">
        <f t="shared" si="320"/>
        <v>Portos Zonas</v>
      </c>
      <c r="O329" s="36" t="str">
        <f t="shared" si="321"/>
        <v>Zona.Aquática</v>
      </c>
      <c r="P329" s="36" t="s">
        <v>648</v>
      </c>
      <c r="Q329" s="39" t="s">
        <v>649</v>
      </c>
      <c r="R329" s="37" t="s">
        <v>1</v>
      </c>
      <c r="S329" s="38" t="str">
        <f t="shared" si="309"/>
        <v>Infraestruturas</v>
      </c>
      <c r="T329" s="38" t="str">
        <f t="shared" si="310"/>
        <v>Hidroviárias</v>
      </c>
      <c r="U329" s="38" t="str">
        <f t="shared" si="310"/>
        <v>Portos Zonas</v>
      </c>
      <c r="V329" s="37" t="str">
        <f t="shared" si="323"/>
        <v>Infraestruturas</v>
      </c>
      <c r="W329" s="20" t="str">
        <f t="shared" si="324"/>
        <v>K.Inf.329</v>
      </c>
      <c r="X329" s="38" t="s">
        <v>4897</v>
      </c>
      <c r="Y329" s="38" t="s">
        <v>4832</v>
      </c>
    </row>
    <row r="330" spans="1:25" ht="6.6" customHeight="1" x14ac:dyDescent="0.25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650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22"/>
        <v>Infraestruturas</v>
      </c>
      <c r="M330" s="35" t="str">
        <f t="shared" si="319"/>
        <v>Hidroviárias</v>
      </c>
      <c r="N330" s="35" t="str">
        <f t="shared" si="320"/>
        <v>Portos Zonas</v>
      </c>
      <c r="O330" s="36" t="str">
        <f t="shared" si="321"/>
        <v>Zona.Terrestre</v>
      </c>
      <c r="P330" s="36" t="s">
        <v>651</v>
      </c>
      <c r="Q330" s="40" t="s">
        <v>652</v>
      </c>
      <c r="R330" s="37" t="s">
        <v>1</v>
      </c>
      <c r="S330" s="38" t="str">
        <f t="shared" ref="S330:S336" si="329">SUBSTITUTE(C330, ".", " ")</f>
        <v>Infraestruturas</v>
      </c>
      <c r="T330" s="38" t="str">
        <f t="shared" ref="T330:U336" si="330">SUBSTITUTE(D330, ".", " ")</f>
        <v>Hidroviárias</v>
      </c>
      <c r="U330" s="38" t="str">
        <f t="shared" si="330"/>
        <v>Portos Zonas</v>
      </c>
      <c r="V330" s="37" t="str">
        <f t="shared" si="323"/>
        <v>Infraestruturas</v>
      </c>
      <c r="W330" s="20" t="str">
        <f t="shared" si="324"/>
        <v>K.Inf.330</v>
      </c>
      <c r="X330" s="38" t="s">
        <v>4897</v>
      </c>
      <c r="Y330" s="38" t="s">
        <v>4832</v>
      </c>
    </row>
    <row r="331" spans="1:25" ht="6.6" customHeight="1" x14ac:dyDescent="0.25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653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22"/>
        <v>Infraestruturas</v>
      </c>
      <c r="M331" s="35" t="str">
        <f t="shared" si="319"/>
        <v>Hidroviárias</v>
      </c>
      <c r="N331" s="35" t="str">
        <f t="shared" si="320"/>
        <v>Portos Zonas</v>
      </c>
      <c r="O331" s="36" t="str">
        <f t="shared" si="321"/>
        <v>Zona.Navegável</v>
      </c>
      <c r="P331" s="36" t="s">
        <v>654</v>
      </c>
      <c r="Q331" s="39" t="s">
        <v>655</v>
      </c>
      <c r="R331" s="37" t="s">
        <v>1</v>
      </c>
      <c r="S331" s="38" t="str">
        <f t="shared" si="329"/>
        <v>Infraestruturas</v>
      </c>
      <c r="T331" s="38" t="str">
        <f t="shared" si="330"/>
        <v>Hidroviárias</v>
      </c>
      <c r="U331" s="38" t="str">
        <f t="shared" si="330"/>
        <v>Portos Zonas</v>
      </c>
      <c r="V331" s="37" t="str">
        <f t="shared" si="323"/>
        <v>Infraestruturas</v>
      </c>
      <c r="W331" s="20" t="str">
        <f t="shared" si="324"/>
        <v>K.Inf.331</v>
      </c>
      <c r="X331" s="38" t="s">
        <v>4897</v>
      </c>
      <c r="Y331" s="38" t="s">
        <v>4832</v>
      </c>
    </row>
    <row r="332" spans="1:25" ht="6.6" customHeight="1" x14ac:dyDescent="0.25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5023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22"/>
        <v>Infraestruturas</v>
      </c>
      <c r="M332" s="35" t="str">
        <f t="shared" si="319"/>
        <v>Hidroviárias</v>
      </c>
      <c r="N332" s="35" t="str">
        <f t="shared" si="320"/>
        <v>Portos Zonas</v>
      </c>
      <c r="O332" s="36" t="str">
        <f t="shared" si="321"/>
        <v>Zona.de.Estocagem</v>
      </c>
      <c r="P332" s="36" t="s">
        <v>656</v>
      </c>
      <c r="Q332" s="36" t="s">
        <v>657</v>
      </c>
      <c r="R332" s="37" t="s">
        <v>1</v>
      </c>
      <c r="S332" s="38" t="str">
        <f t="shared" si="329"/>
        <v>Infraestruturas</v>
      </c>
      <c r="T332" s="38" t="str">
        <f t="shared" si="330"/>
        <v>Hidroviárias</v>
      </c>
      <c r="U332" s="38" t="str">
        <f t="shared" si="330"/>
        <v>Portos Zonas</v>
      </c>
      <c r="V332" s="37" t="str">
        <f t="shared" si="323"/>
        <v>Infraestruturas</v>
      </c>
      <c r="W332" s="20" t="str">
        <f t="shared" si="324"/>
        <v>K.Inf.332</v>
      </c>
      <c r="X332" s="38" t="s">
        <v>4897</v>
      </c>
      <c r="Y332" s="38" t="s">
        <v>4832</v>
      </c>
    </row>
    <row r="333" spans="1:25" ht="6.6" customHeight="1" x14ac:dyDescent="0.25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5019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22"/>
        <v>Infraestruturas</v>
      </c>
      <c r="M333" s="35" t="str">
        <f t="shared" si="319"/>
        <v>Hidroviárias</v>
      </c>
      <c r="N333" s="35" t="str">
        <f t="shared" si="320"/>
        <v>Portos Zonas</v>
      </c>
      <c r="O333" s="36" t="str">
        <f t="shared" si="321"/>
        <v>Zona.de.Pátio</v>
      </c>
      <c r="P333" s="36" t="s">
        <v>658</v>
      </c>
      <c r="Q333" s="36" t="s">
        <v>659</v>
      </c>
      <c r="R333" s="37" t="s">
        <v>1</v>
      </c>
      <c r="S333" s="38" t="str">
        <f t="shared" si="329"/>
        <v>Infraestruturas</v>
      </c>
      <c r="T333" s="38" t="str">
        <f t="shared" si="330"/>
        <v>Hidroviárias</v>
      </c>
      <c r="U333" s="38" t="str">
        <f t="shared" si="330"/>
        <v>Portos Zonas</v>
      </c>
      <c r="V333" s="37" t="str">
        <f t="shared" si="323"/>
        <v>Infraestruturas</v>
      </c>
      <c r="W333" s="20" t="str">
        <f t="shared" si="324"/>
        <v>K.Inf.333</v>
      </c>
      <c r="X333" s="38" t="s">
        <v>4897</v>
      </c>
      <c r="Y333" s="38" t="s">
        <v>4832</v>
      </c>
    </row>
    <row r="334" spans="1:25" ht="6.6" customHeight="1" x14ac:dyDescent="0.25">
      <c r="A334" s="34">
        <v>334</v>
      </c>
      <c r="B334" s="41" t="s">
        <v>78</v>
      </c>
      <c r="C334" s="42" t="s">
        <v>4931</v>
      </c>
      <c r="D334" s="41" t="s">
        <v>4938</v>
      </c>
      <c r="E334" s="41" t="s">
        <v>4947</v>
      </c>
      <c r="F334" s="58" t="s">
        <v>5020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9" t="str">
        <f t="shared" si="322"/>
        <v>Infraestruturas</v>
      </c>
      <c r="M334" s="35" t="str">
        <f t="shared" si="319"/>
        <v>Hidroviárias</v>
      </c>
      <c r="N334" s="35" t="str">
        <f t="shared" si="320"/>
        <v>Portos Zonas</v>
      </c>
      <c r="O334" s="36" t="str">
        <f t="shared" si="321"/>
        <v>Zona.de.Operação</v>
      </c>
      <c r="P334" s="36" t="s">
        <v>660</v>
      </c>
      <c r="Q334" s="39" t="s">
        <v>661</v>
      </c>
      <c r="R334" s="37" t="s">
        <v>1</v>
      </c>
      <c r="S334" s="38" t="str">
        <f t="shared" si="329"/>
        <v>Infraestruturas</v>
      </c>
      <c r="T334" s="38" t="str">
        <f t="shared" si="330"/>
        <v>Hidroviárias</v>
      </c>
      <c r="U334" s="38" t="str">
        <f t="shared" si="330"/>
        <v>Portos Zonas</v>
      </c>
      <c r="V334" s="37" t="str">
        <f t="shared" si="323"/>
        <v>Infraestruturas</v>
      </c>
      <c r="W334" s="20" t="str">
        <f t="shared" si="324"/>
        <v>K.Inf.334</v>
      </c>
      <c r="X334" s="38" t="s">
        <v>4897</v>
      </c>
      <c r="Y334" s="38" t="s">
        <v>4832</v>
      </c>
    </row>
    <row r="335" spans="1:25" ht="6.6" customHeight="1" x14ac:dyDescent="0.25">
      <c r="A335" s="34">
        <v>335</v>
      </c>
      <c r="B335" s="41" t="s">
        <v>78</v>
      </c>
      <c r="C335" s="42" t="s">
        <v>4931</v>
      </c>
      <c r="D335" s="41" t="s">
        <v>4938</v>
      </c>
      <c r="E335" s="41" t="s">
        <v>4947</v>
      </c>
      <c r="F335" s="58" t="s">
        <v>5021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9" t="str">
        <f t="shared" si="322"/>
        <v>Infraestruturas</v>
      </c>
      <c r="M335" s="35" t="str">
        <f t="shared" si="319"/>
        <v>Hidroviárias</v>
      </c>
      <c r="N335" s="35" t="str">
        <f t="shared" si="320"/>
        <v>Portos Zonas</v>
      </c>
      <c r="O335" s="36" t="str">
        <f t="shared" si="321"/>
        <v>Zona.de.Fabricação</v>
      </c>
      <c r="P335" s="36" t="s">
        <v>662</v>
      </c>
      <c r="Q335" s="39" t="s">
        <v>663</v>
      </c>
      <c r="R335" s="37" t="s">
        <v>1</v>
      </c>
      <c r="S335" s="38" t="str">
        <f t="shared" si="329"/>
        <v>Infraestruturas</v>
      </c>
      <c r="T335" s="38" t="str">
        <f t="shared" si="330"/>
        <v>Hidroviárias</v>
      </c>
      <c r="U335" s="38" t="str">
        <f t="shared" si="330"/>
        <v>Portos Zonas</v>
      </c>
      <c r="V335" s="37" t="str">
        <f t="shared" si="323"/>
        <v>Infraestruturas</v>
      </c>
      <c r="W335" s="20" t="str">
        <f t="shared" si="324"/>
        <v>K.Inf.335</v>
      </c>
      <c r="X335" s="38" t="s">
        <v>4897</v>
      </c>
      <c r="Y335" s="38" t="s">
        <v>4832</v>
      </c>
    </row>
    <row r="336" spans="1:25" ht="6.6" customHeight="1" x14ac:dyDescent="0.25">
      <c r="A336" s="34">
        <v>336</v>
      </c>
      <c r="B336" s="41" t="s">
        <v>78</v>
      </c>
      <c r="C336" s="42" t="s">
        <v>4931</v>
      </c>
      <c r="D336" s="41" t="s">
        <v>4938</v>
      </c>
      <c r="E336" s="41" t="s">
        <v>4947</v>
      </c>
      <c r="F336" s="58" t="s">
        <v>5022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9" t="str">
        <f t="shared" si="322"/>
        <v>Infraestruturas</v>
      </c>
      <c r="M336" s="35" t="str">
        <f t="shared" si="319"/>
        <v>Hidroviárias</v>
      </c>
      <c r="N336" s="35" t="str">
        <f t="shared" si="320"/>
        <v>Portos Zonas</v>
      </c>
      <c r="O336" s="36" t="str">
        <f t="shared" si="321"/>
        <v>Zona.de.Transbordo</v>
      </c>
      <c r="P336" s="36" t="s">
        <v>664</v>
      </c>
      <c r="Q336" s="39" t="s">
        <v>665</v>
      </c>
      <c r="R336" s="37" t="s">
        <v>1</v>
      </c>
      <c r="S336" s="38" t="str">
        <f t="shared" si="329"/>
        <v>Infraestruturas</v>
      </c>
      <c r="T336" s="38" t="str">
        <f t="shared" si="330"/>
        <v>Hidroviárias</v>
      </c>
      <c r="U336" s="38" t="str">
        <f t="shared" si="330"/>
        <v>Portos Zonas</v>
      </c>
      <c r="V336" s="37" t="str">
        <f t="shared" si="323"/>
        <v>Infraestruturas</v>
      </c>
      <c r="W336" s="20" t="str">
        <f t="shared" si="324"/>
        <v>K.Inf.336</v>
      </c>
      <c r="X336" s="38" t="s">
        <v>4897</v>
      </c>
      <c r="Y336" s="38" t="s">
        <v>4832</v>
      </c>
    </row>
    <row r="337" spans="1:25" ht="6.6" customHeight="1" x14ac:dyDescent="0.25">
      <c r="A337" s="34">
        <v>337</v>
      </c>
      <c r="B337" s="41" t="s">
        <v>78</v>
      </c>
      <c r="C337" s="42" t="s">
        <v>4931</v>
      </c>
      <c r="D337" s="41" t="s">
        <v>5276</v>
      </c>
      <c r="E337" s="41" t="s">
        <v>5335</v>
      </c>
      <c r="F337" s="58" t="s">
        <v>5277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9" t="str">
        <f t="shared" ref="L337:L345" si="331">_xlfn.CONCAT(C337)</f>
        <v>Infraestruturas</v>
      </c>
      <c r="M337" s="35" t="str">
        <f t="shared" ref="M337:M345" si="332">CONCATENATE("", D337)</f>
        <v>Aeroportuárias</v>
      </c>
      <c r="N337" s="35" t="str">
        <f t="shared" ref="N337:N345" si="333">(SUBSTITUTE(SUBSTITUTE(CONCATENATE("",E337),"."," ")," De "," de "))</f>
        <v>Aeródromos</v>
      </c>
      <c r="O337" s="36" t="str">
        <f t="shared" ref="O337:O345" si="334">F337</f>
        <v>Aeroporto.Internacional</v>
      </c>
      <c r="P337" s="53" t="s">
        <v>5282</v>
      </c>
      <c r="Q337" s="36" t="str">
        <f t="shared" ref="Q337:Q340" si="335">_xlfn.TRANSLATE(P337,"pt","es")</f>
        <v>El Aeropuerto Internacional debe contar con infraestructura para vuelos internacionales, con control aduanero, migratorio y sanitario.</v>
      </c>
      <c r="R337" s="37" t="s">
        <v>1</v>
      </c>
      <c r="S337" s="38" t="str">
        <f t="shared" ref="S337:S345" si="336">SUBSTITUTE(C337, ".", " ")</f>
        <v>Infraestruturas</v>
      </c>
      <c r="T337" s="38" t="str">
        <f t="shared" ref="T337:T345" si="337">SUBSTITUTE(D337, ".", " ")</f>
        <v>Aeroportuárias</v>
      </c>
      <c r="U337" s="38" t="str">
        <f t="shared" ref="U337:U345" si="338">SUBSTITUTE(E337, ".", " ")</f>
        <v>Aeródromos</v>
      </c>
      <c r="V337" s="37" t="str">
        <f t="shared" ref="V337:V345" si="339">SUBSTITUTE(C337, ".", " ")</f>
        <v>Infraestruturas</v>
      </c>
      <c r="W337" s="20" t="str">
        <f t="shared" si="324"/>
        <v>K.Inf.337</v>
      </c>
      <c r="X337" s="38" t="s">
        <v>4828</v>
      </c>
      <c r="Y337" s="53" t="s">
        <v>167</v>
      </c>
    </row>
    <row r="338" spans="1:25" ht="6.6" customHeight="1" x14ac:dyDescent="0.25">
      <c r="A338" s="34">
        <v>338</v>
      </c>
      <c r="B338" s="41" t="s">
        <v>78</v>
      </c>
      <c r="C338" s="42" t="s">
        <v>4931</v>
      </c>
      <c r="D338" s="41" t="s">
        <v>5276</v>
      </c>
      <c r="E338" s="41" t="s">
        <v>5335</v>
      </c>
      <c r="F338" s="58" t="s">
        <v>5281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9" t="str">
        <f t="shared" ref="L338:L339" si="340">_xlfn.CONCAT(C338)</f>
        <v>Infraestruturas</v>
      </c>
      <c r="M338" s="35" t="str">
        <f t="shared" ref="M338:M339" si="341">CONCATENATE("", D338)</f>
        <v>Aeroportuárias</v>
      </c>
      <c r="N338" s="35" t="str">
        <f t="shared" ref="N338:N339" si="342">(SUBSTITUTE(SUBSTITUTE(CONCATENATE("",E338),"."," ")," De "," de "))</f>
        <v>Aeródromos</v>
      </c>
      <c r="O338" s="36" t="str">
        <f t="shared" ref="O338:O339" si="343">F338</f>
        <v>Aeroporto.Regional</v>
      </c>
      <c r="P338" s="53" t="s">
        <v>5283</v>
      </c>
      <c r="Q338" s="36" t="str">
        <f t="shared" si="335"/>
        <v>Los aeropuertos regionales sirven a áreas más pequeñas del territorio, conectando ciudades medianas y pequeñas con grandes centros.</v>
      </c>
      <c r="R338" s="37" t="s">
        <v>1</v>
      </c>
      <c r="S338" s="38" t="str">
        <f t="shared" ref="S338:S339" si="344">SUBSTITUTE(C338, ".", " ")</f>
        <v>Infraestruturas</v>
      </c>
      <c r="T338" s="38" t="str">
        <f t="shared" ref="T338:T339" si="345">SUBSTITUTE(D338, ".", " ")</f>
        <v>Aeroportuárias</v>
      </c>
      <c r="U338" s="38" t="str">
        <f t="shared" ref="U338:U339" si="346">SUBSTITUTE(E338, ".", " ")</f>
        <v>Aeródromos</v>
      </c>
      <c r="V338" s="37" t="str">
        <f t="shared" ref="V338:V339" si="347">SUBSTITUTE(C338, ".", " ")</f>
        <v>Infraestruturas</v>
      </c>
      <c r="W338" s="20" t="str">
        <f t="shared" si="324"/>
        <v>K.Inf.338</v>
      </c>
      <c r="X338" s="38" t="s">
        <v>4828</v>
      </c>
      <c r="Y338" s="53" t="s">
        <v>167</v>
      </c>
    </row>
    <row r="339" spans="1:25" ht="6.6" customHeight="1" x14ac:dyDescent="0.25">
      <c r="A339" s="34">
        <v>339</v>
      </c>
      <c r="B339" s="41" t="s">
        <v>78</v>
      </c>
      <c r="C339" s="42" t="s">
        <v>4931</v>
      </c>
      <c r="D339" s="41" t="s">
        <v>5276</v>
      </c>
      <c r="E339" s="41" t="s">
        <v>5335</v>
      </c>
      <c r="F339" s="58" t="s">
        <v>5280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9" t="str">
        <f t="shared" si="340"/>
        <v>Infraestruturas</v>
      </c>
      <c r="M339" s="35" t="str">
        <f t="shared" si="341"/>
        <v>Aeroportuárias</v>
      </c>
      <c r="N339" s="35" t="str">
        <f t="shared" si="342"/>
        <v>Aeródromos</v>
      </c>
      <c r="O339" s="36" t="str">
        <f t="shared" si="343"/>
        <v>Aeroporto.Doméstico</v>
      </c>
      <c r="P339" s="53" t="s">
        <v>5284</v>
      </c>
      <c r="Q339" s="36" t="str">
        <f t="shared" si="335"/>
        <v>El aeropuerto nacional solo sirve vuelos dentro del territorio nacional.
.</v>
      </c>
      <c r="R339" s="37" t="s">
        <v>1</v>
      </c>
      <c r="S339" s="38" t="str">
        <f t="shared" si="344"/>
        <v>Infraestruturas</v>
      </c>
      <c r="T339" s="38" t="str">
        <f t="shared" si="345"/>
        <v>Aeroportuárias</v>
      </c>
      <c r="U339" s="38" t="str">
        <f t="shared" si="346"/>
        <v>Aeródromos</v>
      </c>
      <c r="V339" s="37" t="str">
        <f t="shared" si="347"/>
        <v>Infraestruturas</v>
      </c>
      <c r="W339" s="20" t="str">
        <f t="shared" si="324"/>
        <v>K.Inf.339</v>
      </c>
      <c r="X339" s="38" t="s">
        <v>4828</v>
      </c>
      <c r="Y339" s="53" t="s">
        <v>167</v>
      </c>
    </row>
    <row r="340" spans="1:25" ht="6.6" customHeight="1" x14ac:dyDescent="0.25">
      <c r="A340" s="34">
        <v>340</v>
      </c>
      <c r="B340" s="41" t="s">
        <v>78</v>
      </c>
      <c r="C340" s="42" t="s">
        <v>4931</v>
      </c>
      <c r="D340" s="41" t="s">
        <v>5276</v>
      </c>
      <c r="E340" s="41" t="s">
        <v>5335</v>
      </c>
      <c r="F340" s="58" t="s">
        <v>5286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9" t="str">
        <f t="shared" si="331"/>
        <v>Infraestruturas</v>
      </c>
      <c r="M340" s="35" t="str">
        <f t="shared" si="332"/>
        <v>Aeroportuárias</v>
      </c>
      <c r="N340" s="35" t="str">
        <f t="shared" si="333"/>
        <v>Aeródromos</v>
      </c>
      <c r="O340" s="36" t="str">
        <f t="shared" si="334"/>
        <v>Aeroporto.Militar</v>
      </c>
      <c r="P340" s="53" t="s">
        <v>5285</v>
      </c>
      <c r="Q340" s="36" t="str">
        <f t="shared" si="335"/>
        <v>Aeropuerto Militar. utilizado exclusivamente por las Fuerzas Armadas con fines estratégicos, entrenamiento, transporte de tropas y equipo.
.</v>
      </c>
      <c r="R340" s="37" t="s">
        <v>1</v>
      </c>
      <c r="S340" s="38" t="str">
        <f t="shared" si="336"/>
        <v>Infraestruturas</v>
      </c>
      <c r="T340" s="38" t="str">
        <f t="shared" si="337"/>
        <v>Aeroportuárias</v>
      </c>
      <c r="U340" s="38" t="str">
        <f t="shared" si="338"/>
        <v>Aeródromos</v>
      </c>
      <c r="V340" s="37" t="str">
        <f t="shared" si="339"/>
        <v>Infraestruturas</v>
      </c>
      <c r="W340" s="20" t="str">
        <f t="shared" si="324"/>
        <v>K.Inf.340</v>
      </c>
      <c r="X340" s="38" t="s">
        <v>4828</v>
      </c>
      <c r="Y340" s="53" t="s">
        <v>167</v>
      </c>
    </row>
    <row r="341" spans="1:25" ht="6.6" customHeight="1" x14ac:dyDescent="0.25">
      <c r="A341" s="34">
        <v>341</v>
      </c>
      <c r="B341" s="41" t="s">
        <v>78</v>
      </c>
      <c r="C341" s="42" t="s">
        <v>4931</v>
      </c>
      <c r="D341" s="41" t="s">
        <v>5276</v>
      </c>
      <c r="E341" s="41" t="s">
        <v>5335</v>
      </c>
      <c r="F341" s="58" t="s">
        <v>5334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9" t="str">
        <f t="shared" si="331"/>
        <v>Infraestruturas</v>
      </c>
      <c r="M341" s="35" t="str">
        <f t="shared" si="332"/>
        <v>Aeroportuárias</v>
      </c>
      <c r="N341" s="35" t="str">
        <f t="shared" si="333"/>
        <v>Aeródromos</v>
      </c>
      <c r="O341" s="36" t="str">
        <f t="shared" si="334"/>
        <v>Aeroclub</v>
      </c>
      <c r="P341" s="53" t="s">
        <v>5336</v>
      </c>
      <c r="Q341" s="36" t="str">
        <f>_xlfn.TRANSLATE(P341,"pt","es")</f>
        <v>Un centro para la educación y capacitación de pilotos civiles, con fines prácticos o recreativos. Necesita ser autorizado por la Agencia Nacional de Aviación Civil (ANAC) para operar legalmente.</v>
      </c>
      <c r="R341" s="37" t="s">
        <v>1</v>
      </c>
      <c r="S341" s="38" t="str">
        <f t="shared" si="336"/>
        <v>Infraestruturas</v>
      </c>
      <c r="T341" s="38" t="str">
        <f t="shared" si="337"/>
        <v>Aeroportuárias</v>
      </c>
      <c r="U341" s="38" t="str">
        <f t="shared" si="338"/>
        <v>Aeródromos</v>
      </c>
      <c r="V341" s="37" t="str">
        <f t="shared" si="339"/>
        <v>Infraestruturas</v>
      </c>
      <c r="W341" s="20" t="str">
        <f t="shared" si="324"/>
        <v>K.Inf.341</v>
      </c>
      <c r="X341" s="38" t="s">
        <v>4828</v>
      </c>
      <c r="Y341" s="53" t="s">
        <v>167</v>
      </c>
    </row>
    <row r="342" spans="1:25" ht="6.6" customHeight="1" x14ac:dyDescent="0.25">
      <c r="A342" s="34">
        <v>342</v>
      </c>
      <c r="B342" s="41" t="s">
        <v>78</v>
      </c>
      <c r="C342" s="42" t="s">
        <v>4931</v>
      </c>
      <c r="D342" s="41" t="s">
        <v>5276</v>
      </c>
      <c r="E342" s="41" t="s">
        <v>5335</v>
      </c>
      <c r="F342" s="58" t="s">
        <v>5338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9" t="str">
        <f t="shared" ref="L342" si="348">_xlfn.CONCAT(C342)</f>
        <v>Infraestruturas</v>
      </c>
      <c r="M342" s="35" t="str">
        <f t="shared" ref="M342" si="349">CONCATENATE("", D342)</f>
        <v>Aeroportuárias</v>
      </c>
      <c r="N342" s="35" t="str">
        <f t="shared" ref="N342" si="350">(SUBSTITUTE(SUBSTITUTE(CONCATENATE("",E342),"."," ")," De "," de "))</f>
        <v>Aeródromos</v>
      </c>
      <c r="O342" s="36" t="str">
        <f t="shared" ref="O342" si="351">F342</f>
        <v>Pista.de.Pouso.e.Decolagem</v>
      </c>
      <c r="P342" s="53" t="s">
        <v>5337</v>
      </c>
      <c r="Q342" s="36" t="str">
        <f t="shared" ref="Q342:Q344" si="352">_xlfn.TRANSLATE(P342,"pt","es")</f>
        <v>La pista de aterrizaje y despegue comprende el área rectangular, definida en tierra, preparada para los aterrizajes y despegues de las aeronaves. Reglamento de Aviación Civil Brasileña (RBAC).</v>
      </c>
      <c r="R342" s="37" t="s">
        <v>1</v>
      </c>
      <c r="S342" s="38" t="str">
        <f t="shared" ref="S342" si="353">SUBSTITUTE(C342, ".", " ")</f>
        <v>Infraestruturas</v>
      </c>
      <c r="T342" s="38" t="str">
        <f t="shared" ref="T342" si="354">SUBSTITUTE(D342, ".", " ")</f>
        <v>Aeroportuárias</v>
      </c>
      <c r="U342" s="38" t="str">
        <f t="shared" ref="U342" si="355">SUBSTITUTE(E342, ".", " ")</f>
        <v>Aeródromos</v>
      </c>
      <c r="V342" s="37" t="str">
        <f t="shared" ref="V342" si="356">SUBSTITUTE(C342, ".", " ")</f>
        <v>Infraestruturas</v>
      </c>
      <c r="W342" s="20" t="str">
        <f t="shared" ref="W342" si="357">CONCATENATE("K.",LEFT(C342,3),".",A342)</f>
        <v>K.Inf.342</v>
      </c>
      <c r="X342" s="38" t="s">
        <v>4828</v>
      </c>
      <c r="Y342" s="53" t="s">
        <v>167</v>
      </c>
    </row>
    <row r="343" spans="1:25" ht="6.6" customHeight="1" x14ac:dyDescent="0.25">
      <c r="A343" s="34">
        <v>343</v>
      </c>
      <c r="B343" s="41" t="s">
        <v>78</v>
      </c>
      <c r="C343" s="42" t="s">
        <v>4931</v>
      </c>
      <c r="D343" s="41" t="s">
        <v>5276</v>
      </c>
      <c r="E343" s="41" t="s">
        <v>5335</v>
      </c>
      <c r="F343" s="58" t="s">
        <v>5339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9" t="str">
        <f t="shared" si="331"/>
        <v>Infraestruturas</v>
      </c>
      <c r="M343" s="35" t="str">
        <f t="shared" si="332"/>
        <v>Aeroportuárias</v>
      </c>
      <c r="N343" s="35" t="str">
        <f t="shared" si="333"/>
        <v>Aeródromos</v>
      </c>
      <c r="O343" s="36" t="str">
        <f t="shared" si="334"/>
        <v>Pista.Auxiliar</v>
      </c>
      <c r="P343" s="53" t="s">
        <v>5340</v>
      </c>
      <c r="Q343" s="36" t="str">
        <f t="shared" si="352"/>
        <v>Las pistas auxiliares permiten que las aeronaves se muevan antes de despegar o después de aterrizar y aceleran su tráfico en tierra.</v>
      </c>
      <c r="R343" s="37" t="s">
        <v>1</v>
      </c>
      <c r="S343" s="38" t="str">
        <f t="shared" si="336"/>
        <v>Infraestruturas</v>
      </c>
      <c r="T343" s="38" t="str">
        <f t="shared" si="337"/>
        <v>Aeroportuárias</v>
      </c>
      <c r="U343" s="38" t="str">
        <f t="shared" si="338"/>
        <v>Aeródromos</v>
      </c>
      <c r="V343" s="37" t="str">
        <f t="shared" si="339"/>
        <v>Infraestruturas</v>
      </c>
      <c r="W343" s="20" t="str">
        <f t="shared" si="324"/>
        <v>K.Inf.343</v>
      </c>
      <c r="X343" s="38" t="s">
        <v>4828</v>
      </c>
      <c r="Y343" s="53" t="s">
        <v>167</v>
      </c>
    </row>
    <row r="344" spans="1:25" ht="6.6" customHeight="1" x14ac:dyDescent="0.25">
      <c r="A344" s="34">
        <v>344</v>
      </c>
      <c r="B344" s="41" t="s">
        <v>78</v>
      </c>
      <c r="C344" s="42" t="s">
        <v>4931</v>
      </c>
      <c r="D344" s="41" t="s">
        <v>5276</v>
      </c>
      <c r="E344" s="41" t="s">
        <v>5335</v>
      </c>
      <c r="F344" s="58" t="s">
        <v>5278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9" t="str">
        <f t="shared" si="331"/>
        <v>Infraestruturas</v>
      </c>
      <c r="M344" s="35" t="str">
        <f t="shared" si="332"/>
        <v>Aeroportuárias</v>
      </c>
      <c r="N344" s="35" t="str">
        <f t="shared" si="333"/>
        <v>Aeródromos</v>
      </c>
      <c r="O344" s="36" t="str">
        <f t="shared" si="334"/>
        <v>Heliporto</v>
      </c>
      <c r="P344" s="36" t="s">
        <v>5332</v>
      </c>
      <c r="Q344" s="36" t="str">
        <f t="shared" si="352"/>
        <v>Un helipuerto debe estar preparado para operar helicópteros con infraestructura de pista de aterrizaje, hangares, abastecimiento de combustible, sala de embarque, control de tráfico aéreo, mantenimiento, seguridad y logística.</v>
      </c>
      <c r="R344" s="37" t="s">
        <v>1</v>
      </c>
      <c r="S344" s="38" t="str">
        <f t="shared" si="336"/>
        <v>Infraestruturas</v>
      </c>
      <c r="T344" s="38" t="str">
        <f t="shared" si="337"/>
        <v>Aeroportuárias</v>
      </c>
      <c r="U344" s="38" t="str">
        <f t="shared" si="338"/>
        <v>Aeródromos</v>
      </c>
      <c r="V344" s="37" t="str">
        <f t="shared" si="339"/>
        <v>Infraestruturas</v>
      </c>
      <c r="W344" s="20" t="str">
        <f t="shared" si="324"/>
        <v>K.Inf.344</v>
      </c>
      <c r="X344" s="38" t="s">
        <v>4828</v>
      </c>
      <c r="Y344" s="53" t="s">
        <v>167</v>
      </c>
    </row>
    <row r="345" spans="1:25" ht="6.6" customHeight="1" x14ac:dyDescent="0.25">
      <c r="A345" s="34">
        <v>345</v>
      </c>
      <c r="B345" s="41" t="s">
        <v>78</v>
      </c>
      <c r="C345" s="42" t="s">
        <v>4931</v>
      </c>
      <c r="D345" s="41" t="s">
        <v>5276</v>
      </c>
      <c r="E345" s="41" t="s">
        <v>5335</v>
      </c>
      <c r="F345" s="58" t="s">
        <v>5279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9" t="str">
        <f t="shared" si="331"/>
        <v>Infraestruturas</v>
      </c>
      <c r="M345" s="35" t="str">
        <f t="shared" si="332"/>
        <v>Aeroportuárias</v>
      </c>
      <c r="N345" s="35" t="str">
        <f t="shared" si="333"/>
        <v>Aeródromos</v>
      </c>
      <c r="O345" s="36" t="str">
        <f t="shared" si="334"/>
        <v>Heliponto</v>
      </c>
      <c r="P345" s="36" t="s">
        <v>5331</v>
      </c>
      <c r="Q345" s="36" t="s">
        <v>5333</v>
      </c>
      <c r="R345" s="37" t="s">
        <v>1</v>
      </c>
      <c r="S345" s="38" t="str">
        <f t="shared" si="336"/>
        <v>Infraestruturas</v>
      </c>
      <c r="T345" s="38" t="str">
        <f t="shared" si="337"/>
        <v>Aeroportuárias</v>
      </c>
      <c r="U345" s="38" t="str">
        <f t="shared" si="338"/>
        <v>Aeródromos</v>
      </c>
      <c r="V345" s="37" t="str">
        <f t="shared" si="339"/>
        <v>Infraestruturas</v>
      </c>
      <c r="W345" s="20" t="str">
        <f t="shared" si="324"/>
        <v>K.Inf.345</v>
      </c>
      <c r="X345" s="38" t="s">
        <v>4828</v>
      </c>
      <c r="Y345" s="53" t="s">
        <v>167</v>
      </c>
    </row>
    <row r="346" spans="1:25" ht="6.6" customHeight="1" x14ac:dyDescent="0.25">
      <c r="A346" s="34">
        <v>346</v>
      </c>
      <c r="B346" s="41" t="s">
        <v>78</v>
      </c>
      <c r="C346" s="42" t="s">
        <v>5238</v>
      </c>
      <c r="D346" s="41" t="s">
        <v>5261</v>
      </c>
      <c r="E346" s="41" t="s">
        <v>5168</v>
      </c>
      <c r="F346" s="61" t="s">
        <v>5169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ref="L346:O371" si="358">SUBSTITUTE(CONCATENATE("", C346), ".", " ")</f>
        <v>Redes</v>
      </c>
      <c r="M346" s="35" t="str">
        <f t="shared" si="358"/>
        <v>Redes de Fluídos</v>
      </c>
      <c r="N346" s="35" t="str">
        <f t="shared" si="358"/>
        <v>Redes Fornecedoras</v>
      </c>
      <c r="O346" s="35" t="str">
        <f t="shared" si="358"/>
        <v>Rede de Agua</v>
      </c>
      <c r="P346" s="36" t="s">
        <v>5170</v>
      </c>
      <c r="Q346" s="36" t="s">
        <v>5171</v>
      </c>
      <c r="R346" s="37" t="s">
        <v>1</v>
      </c>
      <c r="S346" s="38" t="str">
        <f t="shared" ref="S346:S371" si="359">SUBSTITUTE(C346, ".", " ")</f>
        <v>Redes</v>
      </c>
      <c r="T346" s="38" t="str">
        <f t="shared" ref="T346:T371" si="360">SUBSTITUTE(D346, ".", " ")</f>
        <v>Redes de Fluídos</v>
      </c>
      <c r="U346" s="38" t="str">
        <f t="shared" ref="U346:U371" si="361">SUBSTITUTE(E346, ".", " ")</f>
        <v>Redes Fornecedoras</v>
      </c>
      <c r="V346" s="37" t="str">
        <f t="shared" si="323"/>
        <v>Redes</v>
      </c>
      <c r="W346" s="20" t="str">
        <f t="shared" si="324"/>
        <v>K.Red.346</v>
      </c>
      <c r="X346" s="36" t="s">
        <v>5172</v>
      </c>
      <c r="Y346" s="53" t="s">
        <v>5173</v>
      </c>
    </row>
    <row r="347" spans="1:25" ht="6.6" customHeight="1" x14ac:dyDescent="0.25">
      <c r="A347" s="34">
        <v>347</v>
      </c>
      <c r="B347" s="41" t="s">
        <v>78</v>
      </c>
      <c r="C347" s="42" t="s">
        <v>5238</v>
      </c>
      <c r="D347" s="41" t="s">
        <v>5261</v>
      </c>
      <c r="E347" s="41" t="s">
        <v>5168</v>
      </c>
      <c r="F347" s="61" t="s">
        <v>5174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58"/>
        <v>Redes</v>
      </c>
      <c r="M347" s="35" t="str">
        <f t="shared" si="358"/>
        <v>Redes de Fluídos</v>
      </c>
      <c r="N347" s="35" t="str">
        <f t="shared" si="358"/>
        <v>Redes Fornecedoras</v>
      </c>
      <c r="O347" s="35" t="str">
        <f t="shared" si="358"/>
        <v>Rede de Substâncias</v>
      </c>
      <c r="P347" s="36" t="s">
        <v>5175</v>
      </c>
      <c r="Q347" s="36" t="s">
        <v>5176</v>
      </c>
      <c r="R347" s="37" t="s">
        <v>1</v>
      </c>
      <c r="S347" s="38" t="str">
        <f t="shared" si="359"/>
        <v>Redes</v>
      </c>
      <c r="T347" s="38" t="str">
        <f t="shared" si="360"/>
        <v>Redes de Fluídos</v>
      </c>
      <c r="U347" s="38" t="str">
        <f t="shared" si="361"/>
        <v>Redes Fornecedoras</v>
      </c>
      <c r="V347" s="37" t="str">
        <f t="shared" si="323"/>
        <v>Redes</v>
      </c>
      <c r="W347" s="20" t="str">
        <f t="shared" si="324"/>
        <v>K.Red.347</v>
      </c>
      <c r="X347" s="36" t="s">
        <v>5172</v>
      </c>
      <c r="Y347" s="53" t="s">
        <v>5177</v>
      </c>
    </row>
    <row r="348" spans="1:25" ht="6.6" customHeight="1" x14ac:dyDescent="0.25">
      <c r="A348" s="34">
        <v>348</v>
      </c>
      <c r="B348" s="41" t="s">
        <v>78</v>
      </c>
      <c r="C348" s="42" t="s">
        <v>5238</v>
      </c>
      <c r="D348" s="41" t="s">
        <v>5261</v>
      </c>
      <c r="E348" s="41" t="s">
        <v>5168</v>
      </c>
      <c r="F348" s="41" t="s">
        <v>5178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58"/>
        <v>Redes</v>
      </c>
      <c r="M348" s="35" t="str">
        <f t="shared" si="358"/>
        <v>Redes de Fluídos</v>
      </c>
      <c r="N348" s="35" t="str">
        <f t="shared" si="358"/>
        <v>Redes Fornecedoras</v>
      </c>
      <c r="O348" s="35" t="str">
        <f t="shared" si="358"/>
        <v>Rede de Combustíveis</v>
      </c>
      <c r="P348" s="36" t="s">
        <v>5179</v>
      </c>
      <c r="Q348" s="36" t="s">
        <v>5180</v>
      </c>
      <c r="R348" s="37" t="s">
        <v>1</v>
      </c>
      <c r="S348" s="38" t="str">
        <f t="shared" si="359"/>
        <v>Redes</v>
      </c>
      <c r="T348" s="38" t="str">
        <f t="shared" si="360"/>
        <v>Redes de Fluídos</v>
      </c>
      <c r="U348" s="38" t="str">
        <f t="shared" si="361"/>
        <v>Redes Fornecedoras</v>
      </c>
      <c r="V348" s="37" t="str">
        <f t="shared" si="323"/>
        <v>Redes</v>
      </c>
      <c r="W348" s="20" t="str">
        <f t="shared" si="324"/>
        <v>K.Red.348</v>
      </c>
      <c r="X348" s="36" t="s">
        <v>5172</v>
      </c>
      <c r="Y348" s="53" t="s">
        <v>5181</v>
      </c>
    </row>
    <row r="349" spans="1:25" ht="6.6" customHeight="1" x14ac:dyDescent="0.25">
      <c r="A349" s="34">
        <v>349</v>
      </c>
      <c r="B349" s="41" t="s">
        <v>78</v>
      </c>
      <c r="C349" s="42" t="s">
        <v>5238</v>
      </c>
      <c r="D349" s="41" t="s">
        <v>5261</v>
      </c>
      <c r="E349" s="41" t="s">
        <v>5168</v>
      </c>
      <c r="F349" s="61" t="s">
        <v>5182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58"/>
        <v>Redes</v>
      </c>
      <c r="M349" s="35" t="str">
        <f t="shared" si="358"/>
        <v>Redes de Fluídos</v>
      </c>
      <c r="N349" s="35" t="str">
        <f t="shared" si="358"/>
        <v>Redes Fornecedoras</v>
      </c>
      <c r="O349" s="35" t="str">
        <f t="shared" si="358"/>
        <v>Rede de Operacionalização</v>
      </c>
      <c r="P349" s="36" t="s">
        <v>5183</v>
      </c>
      <c r="Q349" s="36" t="s">
        <v>5184</v>
      </c>
      <c r="R349" s="37" t="s">
        <v>1</v>
      </c>
      <c r="S349" s="38" t="str">
        <f t="shared" si="359"/>
        <v>Redes</v>
      </c>
      <c r="T349" s="38" t="str">
        <f t="shared" si="360"/>
        <v>Redes de Fluídos</v>
      </c>
      <c r="U349" s="38" t="str">
        <f t="shared" si="361"/>
        <v>Redes Fornecedoras</v>
      </c>
      <c r="V349" s="37" t="str">
        <f t="shared" si="323"/>
        <v>Redes</v>
      </c>
      <c r="W349" s="20" t="str">
        <f t="shared" si="324"/>
        <v>K.Red.349</v>
      </c>
      <c r="X349" s="36" t="s">
        <v>5172</v>
      </c>
      <c r="Y349" s="53" t="s">
        <v>5185</v>
      </c>
    </row>
    <row r="350" spans="1:25" ht="6.6" customHeight="1" x14ac:dyDescent="0.25">
      <c r="A350" s="34">
        <v>350</v>
      </c>
      <c r="B350" s="41" t="s">
        <v>78</v>
      </c>
      <c r="C350" s="42" t="s">
        <v>5238</v>
      </c>
      <c r="D350" s="41" t="s">
        <v>5261</v>
      </c>
      <c r="E350" s="41" t="s">
        <v>5186</v>
      </c>
      <c r="F350" s="61" t="s">
        <v>5187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58"/>
        <v>Redes</v>
      </c>
      <c r="M350" s="35" t="str">
        <f t="shared" si="358"/>
        <v>Redes de Fluídos</v>
      </c>
      <c r="N350" s="35" t="str">
        <f t="shared" si="358"/>
        <v>Redes Coletoras</v>
      </c>
      <c r="O350" s="35" t="str">
        <f t="shared" si="358"/>
        <v>Rede de Tormenta</v>
      </c>
      <c r="P350" s="36" t="s">
        <v>5188</v>
      </c>
      <c r="Q350" s="36" t="s">
        <v>5189</v>
      </c>
      <c r="R350" s="37" t="s">
        <v>1</v>
      </c>
      <c r="S350" s="38" t="str">
        <f t="shared" si="359"/>
        <v>Redes</v>
      </c>
      <c r="T350" s="38" t="str">
        <f t="shared" si="360"/>
        <v>Redes de Fluídos</v>
      </c>
      <c r="U350" s="38" t="str">
        <f t="shared" si="361"/>
        <v>Redes Coletoras</v>
      </c>
      <c r="V350" s="37" t="str">
        <f t="shared" si="323"/>
        <v>Redes</v>
      </c>
      <c r="W350" s="20" t="str">
        <f t="shared" si="324"/>
        <v>K.Red.350</v>
      </c>
      <c r="X350" s="36" t="s">
        <v>5172</v>
      </c>
      <c r="Y350" s="53" t="s">
        <v>5190</v>
      </c>
    </row>
    <row r="351" spans="1:25" ht="6.6" customHeight="1" x14ac:dyDescent="0.25">
      <c r="A351" s="34">
        <v>351</v>
      </c>
      <c r="B351" s="41" t="s">
        <v>78</v>
      </c>
      <c r="C351" s="42" t="s">
        <v>5238</v>
      </c>
      <c r="D351" s="41" t="s">
        <v>5261</v>
      </c>
      <c r="E351" s="41" t="s">
        <v>5186</v>
      </c>
      <c r="F351" s="61" t="s">
        <v>5191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58"/>
        <v>Redes</v>
      </c>
      <c r="M351" s="35" t="str">
        <f t="shared" si="358"/>
        <v>Redes de Fluídos</v>
      </c>
      <c r="N351" s="35" t="str">
        <f t="shared" si="358"/>
        <v>Redes Coletoras</v>
      </c>
      <c r="O351" s="35" t="str">
        <f t="shared" si="358"/>
        <v>Rede de Agua Residual</v>
      </c>
      <c r="P351" s="36" t="s">
        <v>5192</v>
      </c>
      <c r="Q351" s="36" t="s">
        <v>5193</v>
      </c>
      <c r="R351" s="37" t="s">
        <v>1</v>
      </c>
      <c r="S351" s="38" t="str">
        <f t="shared" si="359"/>
        <v>Redes</v>
      </c>
      <c r="T351" s="38" t="str">
        <f t="shared" si="360"/>
        <v>Redes de Fluídos</v>
      </c>
      <c r="U351" s="38" t="str">
        <f t="shared" si="361"/>
        <v>Redes Coletoras</v>
      </c>
      <c r="V351" s="37" t="str">
        <f t="shared" si="323"/>
        <v>Redes</v>
      </c>
      <c r="W351" s="20" t="str">
        <f t="shared" si="324"/>
        <v>K.Red.351</v>
      </c>
      <c r="X351" s="36" t="s">
        <v>5172</v>
      </c>
      <c r="Y351" s="53" t="s">
        <v>5194</v>
      </c>
    </row>
    <row r="352" spans="1:25" ht="6.6" customHeight="1" x14ac:dyDescent="0.25">
      <c r="A352" s="34">
        <v>352</v>
      </c>
      <c r="B352" s="41" t="s">
        <v>78</v>
      </c>
      <c r="C352" s="42" t="s">
        <v>5238</v>
      </c>
      <c r="D352" s="41" t="s">
        <v>5261</v>
      </c>
      <c r="E352" s="41" t="s">
        <v>5186</v>
      </c>
      <c r="F352" s="61" t="s">
        <v>5195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58"/>
        <v>Redes</v>
      </c>
      <c r="M352" s="35" t="str">
        <f t="shared" si="358"/>
        <v>Redes de Fluídos</v>
      </c>
      <c r="N352" s="35" t="str">
        <f t="shared" si="358"/>
        <v>Redes Coletoras</v>
      </c>
      <c r="O352" s="35" t="str">
        <f t="shared" si="358"/>
        <v>Rede de Esgoto</v>
      </c>
      <c r="P352" s="36" t="s">
        <v>5196</v>
      </c>
      <c r="Q352" s="36" t="s">
        <v>5197</v>
      </c>
      <c r="R352" s="37" t="s">
        <v>1</v>
      </c>
      <c r="S352" s="38" t="str">
        <f t="shared" si="359"/>
        <v>Redes</v>
      </c>
      <c r="T352" s="38" t="str">
        <f t="shared" si="360"/>
        <v>Redes de Fluídos</v>
      </c>
      <c r="U352" s="38" t="str">
        <f t="shared" si="361"/>
        <v>Redes Coletoras</v>
      </c>
      <c r="V352" s="37" t="str">
        <f t="shared" si="323"/>
        <v>Redes</v>
      </c>
      <c r="W352" s="20" t="str">
        <f t="shared" si="324"/>
        <v>K.Red.352</v>
      </c>
      <c r="X352" s="36" t="s">
        <v>5172</v>
      </c>
      <c r="Y352" s="53" t="s">
        <v>5198</v>
      </c>
    </row>
    <row r="353" spans="1:25" ht="6.6" customHeight="1" x14ac:dyDescent="0.25">
      <c r="A353" s="34">
        <v>353</v>
      </c>
      <c r="B353" s="41" t="s">
        <v>78</v>
      </c>
      <c r="C353" s="42" t="s">
        <v>5238</v>
      </c>
      <c r="D353" s="41" t="s">
        <v>5261</v>
      </c>
      <c r="E353" s="41" t="s">
        <v>5186</v>
      </c>
      <c r="F353" s="41" t="s">
        <v>5199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58"/>
        <v>Redes</v>
      </c>
      <c r="M353" s="35" t="str">
        <f t="shared" si="358"/>
        <v>Redes de Fluídos</v>
      </c>
      <c r="N353" s="35" t="str">
        <f t="shared" si="358"/>
        <v>Redes Coletoras</v>
      </c>
      <c r="O353" s="35" t="str">
        <f t="shared" si="358"/>
        <v>Rede de Descartes</v>
      </c>
      <c r="P353" s="36" t="s">
        <v>5200</v>
      </c>
      <c r="Q353" s="36" t="s">
        <v>5201</v>
      </c>
      <c r="R353" s="37" t="s">
        <v>1</v>
      </c>
      <c r="S353" s="38" t="str">
        <f t="shared" si="359"/>
        <v>Redes</v>
      </c>
      <c r="T353" s="38" t="str">
        <f t="shared" si="360"/>
        <v>Redes de Fluídos</v>
      </c>
      <c r="U353" s="38" t="str">
        <f t="shared" si="361"/>
        <v>Redes Coletoras</v>
      </c>
      <c r="V353" s="37" t="str">
        <f t="shared" si="323"/>
        <v>Redes</v>
      </c>
      <c r="W353" s="20" t="str">
        <f t="shared" si="324"/>
        <v>K.Red.353</v>
      </c>
      <c r="X353" s="36" t="s">
        <v>5172</v>
      </c>
      <c r="Y353" s="53" t="s">
        <v>5202</v>
      </c>
    </row>
    <row r="354" spans="1:25" ht="6.6" customHeight="1" x14ac:dyDescent="0.25">
      <c r="A354" s="34">
        <v>354</v>
      </c>
      <c r="B354" s="41" t="s">
        <v>78</v>
      </c>
      <c r="C354" s="42" t="s">
        <v>5238</v>
      </c>
      <c r="D354" s="41" t="s">
        <v>5261</v>
      </c>
      <c r="E354" s="41" t="s">
        <v>5186</v>
      </c>
      <c r="F354" s="41" t="s">
        <v>5203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58"/>
        <v>Redes</v>
      </c>
      <c r="M354" s="35" t="str">
        <f t="shared" si="358"/>
        <v>Redes de Fluídos</v>
      </c>
      <c r="N354" s="35" t="str">
        <f t="shared" si="358"/>
        <v>Redes Coletoras</v>
      </c>
      <c r="O354" s="35" t="str">
        <f t="shared" si="358"/>
        <v>Rede de Hospitalares</v>
      </c>
      <c r="P354" s="36" t="s">
        <v>5204</v>
      </c>
      <c r="Q354" s="36" t="s">
        <v>5205</v>
      </c>
      <c r="R354" s="37" t="s">
        <v>1</v>
      </c>
      <c r="S354" s="38" t="str">
        <f t="shared" si="359"/>
        <v>Redes</v>
      </c>
      <c r="T354" s="38" t="str">
        <f t="shared" si="360"/>
        <v>Redes de Fluídos</v>
      </c>
      <c r="U354" s="38" t="str">
        <f t="shared" si="361"/>
        <v>Redes Coletoras</v>
      </c>
      <c r="V354" s="37" t="str">
        <f t="shared" si="323"/>
        <v>Redes</v>
      </c>
      <c r="W354" s="20" t="str">
        <f t="shared" si="324"/>
        <v>K.Red.354</v>
      </c>
      <c r="X354" s="36" t="s">
        <v>5172</v>
      </c>
      <c r="Y354" s="53" t="s">
        <v>5206</v>
      </c>
    </row>
    <row r="355" spans="1:25" ht="6.6" customHeight="1" x14ac:dyDescent="0.25">
      <c r="A355" s="34">
        <v>355</v>
      </c>
      <c r="B355" s="41" t="s">
        <v>78</v>
      </c>
      <c r="C355" s="42" t="s">
        <v>5238</v>
      </c>
      <c r="D355" s="41" t="s">
        <v>5207</v>
      </c>
      <c r="E355" s="41" t="s">
        <v>5208</v>
      </c>
      <c r="F355" s="41" t="s">
        <v>5209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ref="L355" si="362">SUBSTITUTE(CONCATENATE("", C355), ".", " ")</f>
        <v>Redes</v>
      </c>
      <c r="M355" s="35" t="str">
        <f t="shared" ref="M355" si="363">SUBSTITUTE(CONCATENATE("", D355), ".", " ")</f>
        <v>Redes Elétricas</v>
      </c>
      <c r="N355" s="35" t="str">
        <f t="shared" ref="N355" si="364">SUBSTITUTE(CONCATENATE("", E355), ".", " ")</f>
        <v>Redes de Transmissão</v>
      </c>
      <c r="O355" s="35" t="str">
        <f t="shared" ref="O355" si="365">SUBSTITUTE(CONCATENATE("", F355), ".", " ")</f>
        <v>Rede de Alta Tensão</v>
      </c>
      <c r="P355" s="36" t="s">
        <v>5210</v>
      </c>
      <c r="Q355" s="36" t="str">
        <f>_xlfn.TRANSLATE(P355,"pt","es")</f>
        <v>Línea eléctrica de transmisión de Alta Tensión con más de 69 kV.</v>
      </c>
      <c r="R355" s="37" t="s">
        <v>1</v>
      </c>
      <c r="S355" s="38" t="str">
        <f t="shared" ref="S355" si="366">SUBSTITUTE(C355, ".", " ")</f>
        <v>Redes</v>
      </c>
      <c r="T355" s="38" t="str">
        <f t="shared" ref="T355" si="367">SUBSTITUTE(D355, ".", " ")</f>
        <v>Redes Elétricas</v>
      </c>
      <c r="U355" s="38" t="str">
        <f t="shared" ref="U355" si="368">SUBSTITUTE(E355, ".", " ")</f>
        <v>Redes de Transmissão</v>
      </c>
      <c r="V355" s="37" t="str">
        <f t="shared" ref="V355" si="369">SUBSTITUTE(C355, ".", " ")</f>
        <v>Redes</v>
      </c>
      <c r="W355" s="20" t="str">
        <f t="shared" ref="W355" si="370">CONCATENATE("K.",LEFT(C355,3),".",A355)</f>
        <v>K.Red.355</v>
      </c>
      <c r="X355" s="36" t="s">
        <v>5211</v>
      </c>
      <c r="Y355" s="53" t="s">
        <v>5212</v>
      </c>
    </row>
    <row r="356" spans="1:25" ht="6.6" customHeight="1" x14ac:dyDescent="0.25">
      <c r="A356" s="34">
        <v>356</v>
      </c>
      <c r="B356" s="41" t="s">
        <v>78</v>
      </c>
      <c r="C356" s="42" t="s">
        <v>5238</v>
      </c>
      <c r="D356" s="41" t="s">
        <v>5207</v>
      </c>
      <c r="E356" s="41" t="s">
        <v>5208</v>
      </c>
      <c r="F356" s="41" t="s">
        <v>5349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58"/>
        <v>Redes</v>
      </c>
      <c r="M356" s="35" t="str">
        <f t="shared" si="358"/>
        <v>Redes Elétricas</v>
      </c>
      <c r="N356" s="35" t="str">
        <f t="shared" si="358"/>
        <v>Redes de Transmissão</v>
      </c>
      <c r="O356" s="35" t="str">
        <f t="shared" si="358"/>
        <v>Torre de Transmissão</v>
      </c>
      <c r="P356" s="36" t="s">
        <v>5350</v>
      </c>
      <c r="Q356" s="36" t="str">
        <f t="shared" ref="Q356:Q370" si="371">_xlfn.TRANSLATE(P356,"pt","es")</f>
        <v>Estructura metálica de soporte de la línea eléctrica de transmisión de Alta Tensión con más de 69 kV.</v>
      </c>
      <c r="R356" s="37" t="s">
        <v>1</v>
      </c>
      <c r="S356" s="38" t="str">
        <f t="shared" si="359"/>
        <v>Redes</v>
      </c>
      <c r="T356" s="38" t="str">
        <f t="shared" si="360"/>
        <v>Redes Elétricas</v>
      </c>
      <c r="U356" s="38" t="str">
        <f t="shared" si="361"/>
        <v>Redes de Transmissão</v>
      </c>
      <c r="V356" s="37" t="str">
        <f t="shared" si="323"/>
        <v>Redes</v>
      </c>
      <c r="W356" s="20" t="str">
        <f t="shared" si="324"/>
        <v>K.Red.356</v>
      </c>
      <c r="X356" s="36" t="s">
        <v>5211</v>
      </c>
      <c r="Y356" s="53" t="s">
        <v>5212</v>
      </c>
    </row>
    <row r="357" spans="1:25" ht="6.6" customHeight="1" x14ac:dyDescent="0.25">
      <c r="A357" s="34">
        <v>357</v>
      </c>
      <c r="B357" s="41" t="s">
        <v>78</v>
      </c>
      <c r="C357" s="42" t="s">
        <v>5238</v>
      </c>
      <c r="D357" s="41" t="s">
        <v>5207</v>
      </c>
      <c r="E357" s="41" t="s">
        <v>5213</v>
      </c>
      <c r="F357" s="41" t="s">
        <v>5351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si="358"/>
        <v>Redes</v>
      </c>
      <c r="M357" s="35" t="str">
        <f t="shared" si="358"/>
        <v>Redes Elétricas</v>
      </c>
      <c r="N357" s="35" t="str">
        <f t="shared" si="358"/>
        <v>Redes de Distribuição</v>
      </c>
      <c r="O357" s="35" t="str">
        <f t="shared" si="358"/>
        <v>Rede de MT Nua</v>
      </c>
      <c r="P357" s="36" t="s">
        <v>5356</v>
      </c>
      <c r="Q357" s="36" t="str">
        <f t="shared" si="371"/>
        <v>Estructura física de los circuitos de distribución de EE. Postes, soportes con aislantes y conductores desnudos de aluminio o cobre sobre aisladores de pasador o varilla sobre crucetas de hormigón.</v>
      </c>
      <c r="R357" s="37" t="s">
        <v>1</v>
      </c>
      <c r="S357" s="38" t="str">
        <f t="shared" si="359"/>
        <v>Redes</v>
      </c>
      <c r="T357" s="38" t="str">
        <f t="shared" si="360"/>
        <v>Redes Elétricas</v>
      </c>
      <c r="U357" s="38" t="str">
        <f t="shared" si="361"/>
        <v>Redes de Distribuição</v>
      </c>
      <c r="V357" s="37" t="str">
        <f t="shared" si="323"/>
        <v>Redes</v>
      </c>
      <c r="W357" s="20" t="str">
        <f t="shared" si="324"/>
        <v>K.Red.357</v>
      </c>
      <c r="X357" s="36" t="s">
        <v>5211</v>
      </c>
      <c r="Y357" s="53" t="s">
        <v>5212</v>
      </c>
    </row>
    <row r="358" spans="1:25" ht="6.6" customHeight="1" x14ac:dyDescent="0.25">
      <c r="A358" s="34">
        <v>358</v>
      </c>
      <c r="B358" s="41" t="s">
        <v>78</v>
      </c>
      <c r="C358" s="42" t="s">
        <v>5238</v>
      </c>
      <c r="D358" s="41" t="s">
        <v>5207</v>
      </c>
      <c r="E358" s="41" t="s">
        <v>5213</v>
      </c>
      <c r="F358" s="41" t="s">
        <v>5352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58"/>
        <v>Redes</v>
      </c>
      <c r="M358" s="35" t="str">
        <f t="shared" si="358"/>
        <v>Redes Elétricas</v>
      </c>
      <c r="N358" s="35" t="str">
        <f t="shared" si="358"/>
        <v>Redes de Distribuição</v>
      </c>
      <c r="O358" s="35" t="str">
        <f t="shared" si="358"/>
        <v>Rede de MT Multiplex</v>
      </c>
      <c r="P358" s="36" t="s">
        <v>5357</v>
      </c>
      <c r="Q358" s="36" t="str">
        <f t="shared" si="371"/>
        <v>Estructura física de los circuitos de distribución de EE. Postes, soportes con aislantes y conductores de aluminio recubiertos por una capa de aislamiento, agrupados en paquetes.</v>
      </c>
      <c r="R358" s="37" t="s">
        <v>1</v>
      </c>
      <c r="S358" s="38" t="str">
        <f t="shared" si="359"/>
        <v>Redes</v>
      </c>
      <c r="T358" s="38" t="str">
        <f t="shared" si="360"/>
        <v>Redes Elétricas</v>
      </c>
      <c r="U358" s="38" t="str">
        <f t="shared" si="361"/>
        <v>Redes de Distribuição</v>
      </c>
      <c r="V358" s="37" t="str">
        <f t="shared" si="323"/>
        <v>Redes</v>
      </c>
      <c r="W358" s="20" t="str">
        <f t="shared" si="324"/>
        <v>K.Red.358</v>
      </c>
      <c r="X358" s="36" t="s">
        <v>5211</v>
      </c>
      <c r="Y358" s="53" t="s">
        <v>5212</v>
      </c>
    </row>
    <row r="359" spans="1:25" ht="6.6" customHeight="1" x14ac:dyDescent="0.25">
      <c r="A359" s="34">
        <v>359</v>
      </c>
      <c r="B359" s="41" t="s">
        <v>78</v>
      </c>
      <c r="C359" s="42" t="s">
        <v>5238</v>
      </c>
      <c r="D359" s="41" t="s">
        <v>5207</v>
      </c>
      <c r="E359" s="41" t="s">
        <v>5213</v>
      </c>
      <c r="F359" s="41" t="s">
        <v>5353</v>
      </c>
      <c r="G359" s="66" t="s">
        <v>1</v>
      </c>
      <c r="H359" s="66" t="s">
        <v>1</v>
      </c>
      <c r="I359" s="66" t="s">
        <v>1</v>
      </c>
      <c r="J359" s="66" t="s">
        <v>1</v>
      </c>
      <c r="K359" s="66" t="s">
        <v>1</v>
      </c>
      <c r="L359" s="35" t="str">
        <f t="shared" ref="L359:L360" si="372">SUBSTITUTE(CONCATENATE("", C359), ".", " ")</f>
        <v>Redes</v>
      </c>
      <c r="M359" s="35" t="str">
        <f t="shared" ref="M359:M360" si="373">SUBSTITUTE(CONCATENATE("", D359), ".", " ")</f>
        <v>Redes Elétricas</v>
      </c>
      <c r="N359" s="35" t="str">
        <f t="shared" ref="N359:N360" si="374">SUBSTITUTE(CONCATENATE("", E359), ".", " ")</f>
        <v>Redes de Distribuição</v>
      </c>
      <c r="O359" s="35" t="str">
        <f t="shared" ref="O359:O360" si="375">SUBSTITUTE(CONCATENATE("", F359), ".", " ")</f>
        <v>Rede de MT Compacta</v>
      </c>
      <c r="P359" s="36" t="s">
        <v>5369</v>
      </c>
      <c r="Q359" s="36" t="str">
        <f t="shared" si="371"/>
        <v>Estructura física de los circuitos de distribución de EE compactos. Postes, soportes con aislantes y conductores de aluminio recubiertos por una capa de aislamiento, agrupados en paquetes.</v>
      </c>
      <c r="R359" s="37" t="s">
        <v>1</v>
      </c>
      <c r="S359" s="38" t="str">
        <f t="shared" ref="S359:S360" si="376">SUBSTITUTE(C359, ".", " ")</f>
        <v>Redes</v>
      </c>
      <c r="T359" s="38" t="str">
        <f t="shared" ref="T359:T360" si="377">SUBSTITUTE(D359, ".", " ")</f>
        <v>Redes Elétricas</v>
      </c>
      <c r="U359" s="38" t="str">
        <f t="shared" ref="U359:U360" si="378">SUBSTITUTE(E359, ".", " ")</f>
        <v>Redes de Distribuição</v>
      </c>
      <c r="V359" s="37" t="str">
        <f t="shared" ref="V359:V360" si="379">SUBSTITUTE(C359, ".", " ")</f>
        <v>Redes</v>
      </c>
      <c r="W359" s="20" t="str">
        <f t="shared" ref="W359:W360" si="380">CONCATENATE("K.",LEFT(C359,3),".",A359)</f>
        <v>K.Red.359</v>
      </c>
      <c r="X359" s="36" t="s">
        <v>5211</v>
      </c>
      <c r="Y359" s="53" t="s">
        <v>5212</v>
      </c>
    </row>
    <row r="360" spans="1:25" ht="6.6" customHeight="1" x14ac:dyDescent="0.25">
      <c r="A360" s="34">
        <v>360</v>
      </c>
      <c r="B360" s="41" t="s">
        <v>78</v>
      </c>
      <c r="C360" s="42" t="s">
        <v>5238</v>
      </c>
      <c r="D360" s="41" t="s">
        <v>5207</v>
      </c>
      <c r="E360" s="41" t="s">
        <v>5213</v>
      </c>
      <c r="F360" s="41" t="s">
        <v>5355</v>
      </c>
      <c r="G360" s="66" t="s">
        <v>1</v>
      </c>
      <c r="H360" s="66" t="s">
        <v>1</v>
      </c>
      <c r="I360" s="66" t="s">
        <v>1</v>
      </c>
      <c r="J360" s="66" t="s">
        <v>1</v>
      </c>
      <c r="K360" s="66" t="s">
        <v>1</v>
      </c>
      <c r="L360" s="35" t="str">
        <f t="shared" si="372"/>
        <v>Redes</v>
      </c>
      <c r="M360" s="35" t="str">
        <f t="shared" si="373"/>
        <v>Redes Elétricas</v>
      </c>
      <c r="N360" s="35" t="str">
        <f t="shared" si="374"/>
        <v>Redes de Distribuição</v>
      </c>
      <c r="O360" s="35" t="str">
        <f t="shared" si="375"/>
        <v>Poste de Concreto Circular</v>
      </c>
      <c r="P360" s="36" t="s">
        <v>5370</v>
      </c>
      <c r="Q360" s="36" t="str">
        <f t="shared" si="371"/>
        <v>Véase NBR 8451. Poste de hormigón de sección circular para conducir la red eléctrica aérea de media tensión.</v>
      </c>
      <c r="R360" s="37" t="s">
        <v>1</v>
      </c>
      <c r="S360" s="38" t="str">
        <f t="shared" si="376"/>
        <v>Redes</v>
      </c>
      <c r="T360" s="38" t="str">
        <f t="shared" si="377"/>
        <v>Redes Elétricas</v>
      </c>
      <c r="U360" s="38" t="str">
        <f t="shared" si="378"/>
        <v>Redes de Distribuição</v>
      </c>
      <c r="V360" s="37" t="str">
        <f t="shared" si="379"/>
        <v>Redes</v>
      </c>
      <c r="W360" s="20" t="str">
        <f t="shared" si="380"/>
        <v>K.Red.360</v>
      </c>
      <c r="X360" s="36" t="s">
        <v>5211</v>
      </c>
      <c r="Y360" s="53" t="s">
        <v>5212</v>
      </c>
    </row>
    <row r="361" spans="1:25" ht="6.6" customHeight="1" x14ac:dyDescent="0.25">
      <c r="A361" s="34">
        <v>361</v>
      </c>
      <c r="B361" s="41" t="s">
        <v>78</v>
      </c>
      <c r="C361" s="42" t="s">
        <v>5238</v>
      </c>
      <c r="D361" s="41" t="s">
        <v>5207</v>
      </c>
      <c r="E361" s="41" t="s">
        <v>5213</v>
      </c>
      <c r="F361" s="41" t="s">
        <v>5354</v>
      </c>
      <c r="G361" s="66" t="s">
        <v>1</v>
      </c>
      <c r="H361" s="66" t="s">
        <v>1</v>
      </c>
      <c r="I361" s="66" t="s">
        <v>1</v>
      </c>
      <c r="J361" s="66" t="s">
        <v>1</v>
      </c>
      <c r="K361" s="66" t="s">
        <v>1</v>
      </c>
      <c r="L361" s="35" t="str">
        <f t="shared" si="358"/>
        <v>Redes</v>
      </c>
      <c r="M361" s="35" t="str">
        <f t="shared" si="358"/>
        <v>Redes Elétricas</v>
      </c>
      <c r="N361" s="35" t="str">
        <f t="shared" si="358"/>
        <v>Redes de Distribuição</v>
      </c>
      <c r="O361" s="35" t="str">
        <f t="shared" si="358"/>
        <v>Poste de Concreto DT</v>
      </c>
      <c r="P361" s="36" t="s">
        <v>5371</v>
      </c>
      <c r="Q361" s="36" t="str">
        <f t="shared" si="371"/>
        <v>Véase NBR 8451. Poste de hormigón de sección en T doble (DT) para conducir la red eléctrica aérea de media tensión.</v>
      </c>
      <c r="R361" s="37" t="s">
        <v>1</v>
      </c>
      <c r="S361" s="38" t="str">
        <f t="shared" si="359"/>
        <v>Redes</v>
      </c>
      <c r="T361" s="38" t="str">
        <f t="shared" si="360"/>
        <v>Redes Elétricas</v>
      </c>
      <c r="U361" s="38" t="str">
        <f t="shared" si="361"/>
        <v>Redes de Distribuição</v>
      </c>
      <c r="V361" s="37" t="str">
        <f t="shared" si="323"/>
        <v>Redes</v>
      </c>
      <c r="W361" s="20" t="str">
        <f t="shared" si="324"/>
        <v>K.Red.361</v>
      </c>
      <c r="X361" s="36" t="s">
        <v>5211</v>
      </c>
      <c r="Y361" s="53" t="s">
        <v>5212</v>
      </c>
    </row>
    <row r="362" spans="1:25" ht="6.6" customHeight="1" x14ac:dyDescent="0.25">
      <c r="A362" s="34">
        <v>362</v>
      </c>
      <c r="B362" s="41" t="s">
        <v>78</v>
      </c>
      <c r="C362" s="42" t="s">
        <v>5238</v>
      </c>
      <c r="D362" s="41" t="s">
        <v>5207</v>
      </c>
      <c r="E362" s="41" t="s">
        <v>5213</v>
      </c>
      <c r="F362" s="41" t="s">
        <v>5214</v>
      </c>
      <c r="G362" s="66" t="s">
        <v>1</v>
      </c>
      <c r="H362" s="66" t="s">
        <v>1</v>
      </c>
      <c r="I362" s="66" t="s">
        <v>1</v>
      </c>
      <c r="J362" s="66" t="s">
        <v>1</v>
      </c>
      <c r="K362" s="66" t="s">
        <v>1</v>
      </c>
      <c r="L362" s="35" t="str">
        <f t="shared" si="358"/>
        <v>Redes</v>
      </c>
      <c r="M362" s="35" t="str">
        <f t="shared" si="358"/>
        <v>Redes Elétricas</v>
      </c>
      <c r="N362" s="35" t="str">
        <f t="shared" si="358"/>
        <v>Redes de Distribuição</v>
      </c>
      <c r="O362" s="35" t="str">
        <f t="shared" si="358"/>
        <v>Rede de MT Subterrânea</v>
      </c>
      <c r="P362" s="36" t="s">
        <v>5215</v>
      </c>
      <c r="Q362" s="36" t="str">
        <f t="shared" si="371"/>
        <v>Red eléctrica subterránea de Media Tensión entre 1 kV y 69 kV.</v>
      </c>
      <c r="R362" s="37" t="s">
        <v>1</v>
      </c>
      <c r="S362" s="38" t="str">
        <f t="shared" si="359"/>
        <v>Redes</v>
      </c>
      <c r="T362" s="38" t="str">
        <f t="shared" si="360"/>
        <v>Redes Elétricas</v>
      </c>
      <c r="U362" s="38" t="str">
        <f t="shared" si="361"/>
        <v>Redes de Distribuição</v>
      </c>
      <c r="V362" s="37" t="str">
        <f t="shared" si="323"/>
        <v>Redes</v>
      </c>
      <c r="W362" s="20" t="str">
        <f t="shared" si="324"/>
        <v>K.Red.362</v>
      </c>
      <c r="X362" s="36" t="s">
        <v>5211</v>
      </c>
      <c r="Y362" s="53" t="s">
        <v>5212</v>
      </c>
    </row>
    <row r="363" spans="1:25" ht="6.6" customHeight="1" x14ac:dyDescent="0.25">
      <c r="A363" s="34">
        <v>363</v>
      </c>
      <c r="B363" s="41" t="s">
        <v>78</v>
      </c>
      <c r="C363" s="42" t="s">
        <v>5238</v>
      </c>
      <c r="D363" s="41" t="s">
        <v>5207</v>
      </c>
      <c r="E363" s="41" t="s">
        <v>5213</v>
      </c>
      <c r="F363" s="41" t="s">
        <v>5216</v>
      </c>
      <c r="G363" s="66" t="s">
        <v>1</v>
      </c>
      <c r="H363" s="66" t="s">
        <v>1</v>
      </c>
      <c r="I363" s="66" t="s">
        <v>1</v>
      </c>
      <c r="J363" s="66" t="s">
        <v>1</v>
      </c>
      <c r="K363" s="66" t="s">
        <v>1</v>
      </c>
      <c r="L363" s="35" t="str">
        <f t="shared" si="358"/>
        <v>Redes</v>
      </c>
      <c r="M363" s="35" t="str">
        <f t="shared" si="358"/>
        <v>Redes Elétricas</v>
      </c>
      <c r="N363" s="35" t="str">
        <f t="shared" si="358"/>
        <v>Redes de Distribuição</v>
      </c>
      <c r="O363" s="35" t="str">
        <f t="shared" si="358"/>
        <v>Rede de BT Aérea</v>
      </c>
      <c r="P363" s="36" t="s">
        <v>5217</v>
      </c>
      <c r="Q363" s="36" t="str">
        <f t="shared" si="371"/>
        <v>Red eléctrica aérea de baja tensión de hasta 1.000 voltios (1Kv).</v>
      </c>
      <c r="R363" s="37" t="s">
        <v>1</v>
      </c>
      <c r="S363" s="38" t="str">
        <f t="shared" si="359"/>
        <v>Redes</v>
      </c>
      <c r="T363" s="38" t="str">
        <f t="shared" si="360"/>
        <v>Redes Elétricas</v>
      </c>
      <c r="U363" s="38" t="str">
        <f t="shared" si="361"/>
        <v>Redes de Distribuição</v>
      </c>
      <c r="V363" s="37" t="str">
        <f t="shared" si="323"/>
        <v>Redes</v>
      </c>
      <c r="W363" s="20" t="str">
        <f t="shared" si="324"/>
        <v>K.Red.363</v>
      </c>
      <c r="X363" s="36" t="s">
        <v>5211</v>
      </c>
      <c r="Y363" s="53" t="s">
        <v>5212</v>
      </c>
    </row>
    <row r="364" spans="1:25" ht="6.6" customHeight="1" x14ac:dyDescent="0.25">
      <c r="A364" s="34">
        <v>364</v>
      </c>
      <c r="B364" s="41" t="s">
        <v>78</v>
      </c>
      <c r="C364" s="42" t="s">
        <v>5238</v>
      </c>
      <c r="D364" s="41" t="s">
        <v>5207</v>
      </c>
      <c r="E364" s="41" t="s">
        <v>5213</v>
      </c>
      <c r="F364" s="41" t="s">
        <v>5218</v>
      </c>
      <c r="G364" s="66" t="s">
        <v>1</v>
      </c>
      <c r="H364" s="66" t="s">
        <v>1</v>
      </c>
      <c r="I364" s="66" t="s">
        <v>1</v>
      </c>
      <c r="J364" s="66" t="s">
        <v>1</v>
      </c>
      <c r="K364" s="66" t="s">
        <v>1</v>
      </c>
      <c r="L364" s="35" t="str">
        <f t="shared" ref="L364:L368" si="381">SUBSTITUTE(CONCATENATE("", C364), ".", " ")</f>
        <v>Redes</v>
      </c>
      <c r="M364" s="35" t="str">
        <f t="shared" ref="M364:M368" si="382">SUBSTITUTE(CONCATENATE("", D364), ".", " ")</f>
        <v>Redes Elétricas</v>
      </c>
      <c r="N364" s="35" t="str">
        <f t="shared" ref="N364:N368" si="383">SUBSTITUTE(CONCATENATE("", E364), ".", " ")</f>
        <v>Redes de Distribuição</v>
      </c>
      <c r="O364" s="35" t="str">
        <f t="shared" ref="O364:O368" si="384">SUBSTITUTE(CONCATENATE("", F364), ".", " ")</f>
        <v>Rede de BT Subterrânea</v>
      </c>
      <c r="P364" s="36" t="s">
        <v>5219</v>
      </c>
      <c r="Q364" s="36" t="str">
        <f t="shared" si="371"/>
        <v>Red eléctrica subterránea de baja tensión hasta 1.000 voltios (1Kv).</v>
      </c>
      <c r="R364" s="37" t="s">
        <v>1</v>
      </c>
      <c r="S364" s="38" t="str">
        <f t="shared" ref="S364:S368" si="385">SUBSTITUTE(C364, ".", " ")</f>
        <v>Redes</v>
      </c>
      <c r="T364" s="38" t="str">
        <f t="shared" ref="T364:T368" si="386">SUBSTITUTE(D364, ".", " ")</f>
        <v>Redes Elétricas</v>
      </c>
      <c r="U364" s="38" t="str">
        <f t="shared" ref="U364:U368" si="387">SUBSTITUTE(E364, ".", " ")</f>
        <v>Redes de Distribuição</v>
      </c>
      <c r="V364" s="37" t="str">
        <f t="shared" ref="V364:V368" si="388">SUBSTITUTE(C364, ".", " ")</f>
        <v>Redes</v>
      </c>
      <c r="W364" s="20" t="str">
        <f t="shared" ref="W364:W368" si="389">CONCATENATE("K.",LEFT(C364,3),".",A364)</f>
        <v>K.Red.364</v>
      </c>
      <c r="X364" s="36" t="s">
        <v>5211</v>
      </c>
      <c r="Y364" s="53" t="s">
        <v>5212</v>
      </c>
    </row>
    <row r="365" spans="1:25" ht="6.6" customHeight="1" x14ac:dyDescent="0.25">
      <c r="A365" s="34">
        <v>365</v>
      </c>
      <c r="B365" s="41" t="s">
        <v>78</v>
      </c>
      <c r="C365" s="42" t="s">
        <v>5238</v>
      </c>
      <c r="D365" s="41" t="s">
        <v>5207</v>
      </c>
      <c r="E365" s="41" t="s">
        <v>5368</v>
      </c>
      <c r="F365" s="41" t="s">
        <v>5358</v>
      </c>
      <c r="G365" s="66" t="s">
        <v>1</v>
      </c>
      <c r="H365" s="66" t="s">
        <v>1</v>
      </c>
      <c r="I365" s="66" t="s">
        <v>1</v>
      </c>
      <c r="J365" s="66" t="s">
        <v>1</v>
      </c>
      <c r="K365" s="66" t="s">
        <v>1</v>
      </c>
      <c r="L365" s="35" t="str">
        <f t="shared" si="381"/>
        <v>Redes</v>
      </c>
      <c r="M365" s="35" t="str">
        <f t="shared" si="382"/>
        <v>Redes Elétricas</v>
      </c>
      <c r="N365" s="35" t="str">
        <f t="shared" si="383"/>
        <v>Conexões de EE</v>
      </c>
      <c r="O365" s="35" t="str">
        <f t="shared" si="384"/>
        <v>Ponto de Entrega</v>
      </c>
      <c r="P365" s="36" t="s">
        <v>5366</v>
      </c>
      <c r="Q365" s="36" t="str">
        <f t="shared" si="371"/>
        <v>Consulte la norma NBR 5410. Punto de conexión del sistema eléctrico de la empresa distribuidora de electricidad con la instalación eléctrica de la(s) unidad(es) consumidora(s) y que delimita las responsabilidades de la distribuidora, definidas por la autoridad reguladora.</v>
      </c>
      <c r="R365" s="37" t="s">
        <v>1</v>
      </c>
      <c r="S365" s="38" t="str">
        <f t="shared" si="385"/>
        <v>Redes</v>
      </c>
      <c r="T365" s="38" t="str">
        <f t="shared" si="386"/>
        <v>Redes Elétricas</v>
      </c>
      <c r="U365" s="38" t="str">
        <f t="shared" si="387"/>
        <v>Conexões de EE</v>
      </c>
      <c r="V365" s="37" t="str">
        <f t="shared" si="388"/>
        <v>Redes</v>
      </c>
      <c r="W365" s="20" t="str">
        <f t="shared" si="389"/>
        <v>K.Red.365</v>
      </c>
      <c r="X365" s="36" t="s">
        <v>5211</v>
      </c>
      <c r="Y365" s="53" t="s">
        <v>5212</v>
      </c>
    </row>
    <row r="366" spans="1:25" ht="6.6" customHeight="1" x14ac:dyDescent="0.25">
      <c r="A366" s="34">
        <v>366</v>
      </c>
      <c r="B366" s="41" t="s">
        <v>78</v>
      </c>
      <c r="C366" s="42" t="s">
        <v>5238</v>
      </c>
      <c r="D366" s="41" t="s">
        <v>5207</v>
      </c>
      <c r="E366" s="41" t="s">
        <v>5368</v>
      </c>
      <c r="F366" s="41" t="s">
        <v>5359</v>
      </c>
      <c r="G366" s="66" t="s">
        <v>1</v>
      </c>
      <c r="H366" s="66" t="s">
        <v>1</v>
      </c>
      <c r="I366" s="66" t="s">
        <v>1</v>
      </c>
      <c r="J366" s="66" t="s">
        <v>1</v>
      </c>
      <c r="K366" s="66" t="s">
        <v>1</v>
      </c>
      <c r="L366" s="35" t="str">
        <f t="shared" si="381"/>
        <v>Redes</v>
      </c>
      <c r="M366" s="35" t="str">
        <f t="shared" si="382"/>
        <v>Redes Elétricas</v>
      </c>
      <c r="N366" s="35" t="str">
        <f t="shared" si="383"/>
        <v>Conexões de EE</v>
      </c>
      <c r="O366" s="35" t="str">
        <f t="shared" si="384"/>
        <v>Ponto de Entrada</v>
      </c>
      <c r="P366" s="36" t="s">
        <v>5367</v>
      </c>
      <c r="Q366" s="36" t="str">
        <f t="shared" si="371"/>
        <v>Consulte la norma NBR 5410. Punto en el que una línea externa penetra en el edificio.</v>
      </c>
      <c r="R366" s="37" t="s">
        <v>1</v>
      </c>
      <c r="S366" s="38" t="str">
        <f t="shared" si="385"/>
        <v>Redes</v>
      </c>
      <c r="T366" s="38" t="str">
        <f t="shared" si="386"/>
        <v>Redes Elétricas</v>
      </c>
      <c r="U366" s="38" t="str">
        <f t="shared" si="387"/>
        <v>Conexões de EE</v>
      </c>
      <c r="V366" s="37" t="str">
        <f t="shared" si="388"/>
        <v>Redes</v>
      </c>
      <c r="W366" s="20" t="str">
        <f t="shared" si="389"/>
        <v>K.Red.366</v>
      </c>
      <c r="X366" s="36" t="s">
        <v>5211</v>
      </c>
      <c r="Y366" s="53" t="s">
        <v>5212</v>
      </c>
    </row>
    <row r="367" spans="1:25" ht="6.6" customHeight="1" x14ac:dyDescent="0.25">
      <c r="A367" s="34">
        <v>367</v>
      </c>
      <c r="B367" s="41" t="s">
        <v>78</v>
      </c>
      <c r="C367" s="42" t="s">
        <v>5238</v>
      </c>
      <c r="D367" s="41" t="s">
        <v>5207</v>
      </c>
      <c r="E367" s="41" t="s">
        <v>5368</v>
      </c>
      <c r="F367" s="41" t="s">
        <v>5360</v>
      </c>
      <c r="G367" s="66" t="s">
        <v>1</v>
      </c>
      <c r="H367" s="66" t="s">
        <v>1</v>
      </c>
      <c r="I367" s="66" t="s">
        <v>1</v>
      </c>
      <c r="J367" s="66" t="s">
        <v>1</v>
      </c>
      <c r="K367" s="66" t="s">
        <v>1</v>
      </c>
      <c r="L367" s="35" t="str">
        <f t="shared" si="381"/>
        <v>Redes</v>
      </c>
      <c r="M367" s="35" t="str">
        <f t="shared" si="382"/>
        <v>Redes Elétricas</v>
      </c>
      <c r="N367" s="35" t="str">
        <f t="shared" si="383"/>
        <v>Conexões de EE</v>
      </c>
      <c r="O367" s="35" t="str">
        <f t="shared" si="384"/>
        <v>Esquema TN</v>
      </c>
      <c r="P367" s="36" t="s">
        <v>5363</v>
      </c>
      <c r="Q367" s="36" t="str">
        <f t="shared" si="371"/>
        <v>Consulte la norma NBR 5410. El punto de suministro está directamente conectado a tierra, con las masas conectadas a este punto por conductores de protección. Se consideran tres variantes del esquema TN, de acuerdo con la disposición del conductor neutro y el conductor de protección: esquema TN-S, el conductor neutro y el conductor de protección son distintos; Las funciones de esquema, neutro y protección de TN-C-S se combinan en un solo conductor; En el esquema TN-C, las funciones de neutro y protección se combinan en un solo conductor en todo el esquema.</v>
      </c>
      <c r="R367" s="37" t="s">
        <v>1</v>
      </c>
      <c r="S367" s="38" t="str">
        <f t="shared" si="385"/>
        <v>Redes</v>
      </c>
      <c r="T367" s="38" t="str">
        <f t="shared" si="386"/>
        <v>Redes Elétricas</v>
      </c>
      <c r="U367" s="38" t="str">
        <f t="shared" si="387"/>
        <v>Conexões de EE</v>
      </c>
      <c r="V367" s="37" t="str">
        <f t="shared" si="388"/>
        <v>Redes</v>
      </c>
      <c r="W367" s="20" t="str">
        <f t="shared" si="389"/>
        <v>K.Red.367</v>
      </c>
      <c r="X367" s="36" t="s">
        <v>5211</v>
      </c>
      <c r="Y367" s="53" t="s">
        <v>5212</v>
      </c>
    </row>
    <row r="368" spans="1:25" ht="6.6" customHeight="1" x14ac:dyDescent="0.25">
      <c r="A368" s="34">
        <v>368</v>
      </c>
      <c r="B368" s="41" t="s">
        <v>78</v>
      </c>
      <c r="C368" s="42" t="s">
        <v>5238</v>
      </c>
      <c r="D368" s="41" t="s">
        <v>5207</v>
      </c>
      <c r="E368" s="41" t="s">
        <v>5368</v>
      </c>
      <c r="F368" s="41" t="s">
        <v>5361</v>
      </c>
      <c r="G368" s="66" t="s">
        <v>1</v>
      </c>
      <c r="H368" s="66" t="s">
        <v>1</v>
      </c>
      <c r="I368" s="66" t="s">
        <v>1</v>
      </c>
      <c r="J368" s="66" t="s">
        <v>1</v>
      </c>
      <c r="K368" s="66" t="s">
        <v>1</v>
      </c>
      <c r="L368" s="35" t="str">
        <f t="shared" si="381"/>
        <v>Redes</v>
      </c>
      <c r="M368" s="35" t="str">
        <f t="shared" si="382"/>
        <v>Redes Elétricas</v>
      </c>
      <c r="N368" s="35" t="str">
        <f t="shared" si="383"/>
        <v>Conexões de EE</v>
      </c>
      <c r="O368" s="35" t="str">
        <f t="shared" si="384"/>
        <v>Esquema TT</v>
      </c>
      <c r="P368" s="36" t="s">
        <v>5364</v>
      </c>
      <c r="Q368" s="36" t="str">
        <f t="shared" si="371"/>
        <v>Consulte la norma NBR 5410. Punto de suministro conectado a tierra directamente, con las tierras de instalación conectadas a los electrodos de puesta a tierra eléctricamente distintos del electrodo de puesta a tierra del suministro</v>
      </c>
      <c r="R368" s="37" t="s">
        <v>1</v>
      </c>
      <c r="S368" s="38" t="str">
        <f t="shared" si="385"/>
        <v>Redes</v>
      </c>
      <c r="T368" s="38" t="str">
        <f t="shared" si="386"/>
        <v>Redes Elétricas</v>
      </c>
      <c r="U368" s="38" t="str">
        <f t="shared" si="387"/>
        <v>Conexões de EE</v>
      </c>
      <c r="V368" s="37" t="str">
        <f t="shared" si="388"/>
        <v>Redes</v>
      </c>
      <c r="W368" s="20" t="str">
        <f t="shared" si="389"/>
        <v>K.Red.368</v>
      </c>
      <c r="X368" s="36" t="s">
        <v>5211</v>
      </c>
      <c r="Y368" s="53" t="s">
        <v>5212</v>
      </c>
    </row>
    <row r="369" spans="1:25" ht="6.6" customHeight="1" x14ac:dyDescent="0.25">
      <c r="A369" s="34">
        <v>369</v>
      </c>
      <c r="B369" s="41" t="s">
        <v>78</v>
      </c>
      <c r="C369" s="42" t="s">
        <v>5238</v>
      </c>
      <c r="D369" s="41" t="s">
        <v>5207</v>
      </c>
      <c r="E369" s="41" t="s">
        <v>5368</v>
      </c>
      <c r="F369" s="41" t="s">
        <v>5362</v>
      </c>
      <c r="G369" s="66" t="s">
        <v>1</v>
      </c>
      <c r="H369" s="66" t="s">
        <v>1</v>
      </c>
      <c r="I369" s="66" t="s">
        <v>1</v>
      </c>
      <c r="J369" s="66" t="s">
        <v>1</v>
      </c>
      <c r="K369" s="66" t="s">
        <v>1</v>
      </c>
      <c r="L369" s="35" t="str">
        <f t="shared" si="358"/>
        <v>Redes</v>
      </c>
      <c r="M369" s="35" t="str">
        <f t="shared" si="358"/>
        <v>Redes Elétricas</v>
      </c>
      <c r="N369" s="35" t="str">
        <f t="shared" si="358"/>
        <v>Conexões de EE</v>
      </c>
      <c r="O369" s="35" t="str">
        <f t="shared" si="358"/>
        <v>Esquema TI</v>
      </c>
      <c r="P369" s="36" t="s">
        <v>5365</v>
      </c>
      <c r="Q369" s="36" t="str">
        <f t="shared" si="371"/>
        <v>Consulte la norma NBR 5410. Todas las partes vivas están aisladas de la tierra o un punto de alimentación está conectado a tierra mediante impedancia. Las masas de la instalación están conectadas a tierra.</v>
      </c>
      <c r="R369" s="37" t="s">
        <v>1</v>
      </c>
      <c r="S369" s="38" t="str">
        <f t="shared" si="359"/>
        <v>Redes</v>
      </c>
      <c r="T369" s="38" t="str">
        <f t="shared" si="360"/>
        <v>Redes Elétricas</v>
      </c>
      <c r="U369" s="38" t="str">
        <f t="shared" si="361"/>
        <v>Conexões de EE</v>
      </c>
      <c r="V369" s="37" t="str">
        <f t="shared" si="323"/>
        <v>Redes</v>
      </c>
      <c r="W369" s="20" t="str">
        <f t="shared" si="324"/>
        <v>K.Red.369</v>
      </c>
      <c r="X369" s="36" t="s">
        <v>5211</v>
      </c>
      <c r="Y369" s="53" t="s">
        <v>5212</v>
      </c>
    </row>
    <row r="370" spans="1:25" ht="6.6" customHeight="1" x14ac:dyDescent="0.25">
      <c r="A370" s="34">
        <v>370</v>
      </c>
      <c r="B370" s="41" t="s">
        <v>78</v>
      </c>
      <c r="C370" s="42" t="s">
        <v>5238</v>
      </c>
      <c r="D370" s="41" t="s">
        <v>5207</v>
      </c>
      <c r="E370" s="41" t="s">
        <v>5220</v>
      </c>
      <c r="F370" s="41" t="s">
        <v>5274</v>
      </c>
      <c r="G370" s="66" t="s">
        <v>1</v>
      </c>
      <c r="H370" s="66" t="s">
        <v>1</v>
      </c>
      <c r="I370" s="66" t="s">
        <v>1</v>
      </c>
      <c r="J370" s="66" t="s">
        <v>1</v>
      </c>
      <c r="K370" s="66" t="s">
        <v>1</v>
      </c>
      <c r="L370" s="35" t="str">
        <f t="shared" si="358"/>
        <v>Redes</v>
      </c>
      <c r="M370" s="35" t="str">
        <f t="shared" si="358"/>
        <v>Redes Elétricas</v>
      </c>
      <c r="N370" s="35" t="str">
        <f t="shared" si="358"/>
        <v>Redes de Iluminação</v>
      </c>
      <c r="O370" s="35" t="str">
        <f t="shared" si="358"/>
        <v>Rede Pública de Iluminação</v>
      </c>
      <c r="P370" s="36" t="s">
        <v>5221</v>
      </c>
      <c r="Q370" s="36" t="str">
        <f t="shared" si="371"/>
        <v>Red eléctrica de alumbrado público urbano.</v>
      </c>
      <c r="R370" s="37" t="s">
        <v>1</v>
      </c>
      <c r="S370" s="38" t="str">
        <f t="shared" si="359"/>
        <v>Redes</v>
      </c>
      <c r="T370" s="38" t="str">
        <f t="shared" si="360"/>
        <v>Redes Elétricas</v>
      </c>
      <c r="U370" s="38" t="str">
        <f t="shared" si="361"/>
        <v>Redes de Iluminação</v>
      </c>
      <c r="V370" s="37" t="str">
        <f t="shared" si="323"/>
        <v>Redes</v>
      </c>
      <c r="W370" s="20" t="str">
        <f t="shared" si="324"/>
        <v>K.Red.370</v>
      </c>
      <c r="X370" s="36" t="s">
        <v>5211</v>
      </c>
      <c r="Y370" s="53" t="s">
        <v>5222</v>
      </c>
    </row>
    <row r="371" spans="1:25" ht="6.6" customHeight="1" x14ac:dyDescent="0.25">
      <c r="A371" s="34">
        <v>371</v>
      </c>
      <c r="B371" s="41" t="s">
        <v>78</v>
      </c>
      <c r="C371" s="42" t="s">
        <v>5238</v>
      </c>
      <c r="D371" s="41" t="s">
        <v>5207</v>
      </c>
      <c r="E371" s="41" t="s">
        <v>5220</v>
      </c>
      <c r="F371" s="41" t="s">
        <v>5275</v>
      </c>
      <c r="G371" s="66" t="s">
        <v>1</v>
      </c>
      <c r="H371" s="66" t="s">
        <v>1</v>
      </c>
      <c r="I371" s="66" t="s">
        <v>1</v>
      </c>
      <c r="J371" s="66" t="s">
        <v>1</v>
      </c>
      <c r="K371" s="66" t="s">
        <v>1</v>
      </c>
      <c r="L371" s="35" t="str">
        <f t="shared" si="358"/>
        <v>Redes</v>
      </c>
      <c r="M371" s="35" t="str">
        <f t="shared" si="358"/>
        <v>Redes Elétricas</v>
      </c>
      <c r="N371" s="35" t="str">
        <f t="shared" si="358"/>
        <v>Redes de Iluminação</v>
      </c>
      <c r="O371" s="35" t="str">
        <f t="shared" si="358"/>
        <v>Rede Pública de Sinalização</v>
      </c>
      <c r="P371" s="36" t="s">
        <v>5223</v>
      </c>
      <c r="Q371" s="36" t="s">
        <v>5224</v>
      </c>
      <c r="R371" s="37" t="s">
        <v>1</v>
      </c>
      <c r="S371" s="38" t="str">
        <f t="shared" si="359"/>
        <v>Redes</v>
      </c>
      <c r="T371" s="38" t="str">
        <f t="shared" si="360"/>
        <v>Redes Elétricas</v>
      </c>
      <c r="U371" s="38" t="str">
        <f t="shared" si="361"/>
        <v>Redes de Iluminação</v>
      </c>
      <c r="V371" s="37" t="str">
        <f t="shared" si="323"/>
        <v>Redes</v>
      </c>
      <c r="W371" s="20" t="str">
        <f t="shared" si="324"/>
        <v>K.Red.371</v>
      </c>
      <c r="X371" s="36" t="s">
        <v>5211</v>
      </c>
      <c r="Y371" s="53" t="s">
        <v>5225</v>
      </c>
    </row>
    <row r="372" spans="1:25" ht="6.6" customHeight="1" x14ac:dyDescent="0.25">
      <c r="A372" s="34">
        <v>372</v>
      </c>
      <c r="B372" s="41" t="s">
        <v>78</v>
      </c>
      <c r="C372" s="42" t="s">
        <v>5238</v>
      </c>
      <c r="D372" s="41" t="s">
        <v>5262</v>
      </c>
      <c r="E372" s="41" t="s">
        <v>5271</v>
      </c>
      <c r="F372" s="41" t="s">
        <v>5263</v>
      </c>
      <c r="G372" s="66" t="s">
        <v>1</v>
      </c>
      <c r="H372" s="66" t="s">
        <v>1</v>
      </c>
      <c r="I372" s="66" t="s">
        <v>1</v>
      </c>
      <c r="J372" s="66" t="s">
        <v>1</v>
      </c>
      <c r="K372" s="66" t="s">
        <v>1</v>
      </c>
      <c r="L372" s="35" t="str">
        <f t="shared" ref="L372:L378" si="390">SUBSTITUTE(CONCATENATE("", C372), ".", " ")</f>
        <v>Redes</v>
      </c>
      <c r="M372" s="35" t="str">
        <f t="shared" ref="M372:M378" si="391">SUBSTITUTE(CONCATENATE("", D372), ".", " ")</f>
        <v>Redes de Telecom</v>
      </c>
      <c r="N372" s="35" t="str">
        <f t="shared" ref="N372:N378" si="392">SUBSTITUTE(CONCATENATE("", E372), ".", " ")</f>
        <v>Redes de Fibra Ótica</v>
      </c>
      <c r="O372" s="35" t="str">
        <f t="shared" ref="O372:O378" si="393">SUBSTITUTE(CONCATENATE("", F372), ".", " ")</f>
        <v>Rede Fibra Ótica Aérea</v>
      </c>
      <c r="P372" s="36" t="s">
        <v>5226</v>
      </c>
      <c r="Q372" s="36" t="s">
        <v>5323</v>
      </c>
      <c r="R372" s="37" t="s">
        <v>1</v>
      </c>
      <c r="S372" s="38" t="str">
        <f t="shared" ref="S372:S378" si="394">SUBSTITUTE(C372, ".", " ")</f>
        <v>Redes</v>
      </c>
      <c r="T372" s="38" t="str">
        <f t="shared" ref="T372:T378" si="395">SUBSTITUTE(D372, ".", " ")</f>
        <v>Redes de Telecom</v>
      </c>
      <c r="U372" s="38" t="str">
        <f t="shared" ref="U372:U378" si="396">SUBSTITUTE(E372, ".", " ")</f>
        <v>Redes de Fibra Ótica</v>
      </c>
      <c r="V372" s="37" t="str">
        <f t="shared" ref="V372:V378" si="397">SUBSTITUTE(C372, ".", " ")</f>
        <v>Redes</v>
      </c>
      <c r="W372" s="20" t="str">
        <f t="shared" si="324"/>
        <v>K.Red.372</v>
      </c>
      <c r="X372" s="36" t="s">
        <v>5211</v>
      </c>
      <c r="Y372" s="53" t="s">
        <v>5227</v>
      </c>
    </row>
    <row r="373" spans="1:25" ht="6.6" customHeight="1" x14ac:dyDescent="0.25">
      <c r="A373" s="34">
        <v>373</v>
      </c>
      <c r="B373" s="41" t="s">
        <v>78</v>
      </c>
      <c r="C373" s="42" t="s">
        <v>5238</v>
      </c>
      <c r="D373" s="41" t="s">
        <v>5262</v>
      </c>
      <c r="E373" s="41" t="s">
        <v>5271</v>
      </c>
      <c r="F373" s="41" t="s">
        <v>5264</v>
      </c>
      <c r="G373" s="66" t="s">
        <v>1</v>
      </c>
      <c r="H373" s="66" t="s">
        <v>1</v>
      </c>
      <c r="I373" s="66" t="s">
        <v>1</v>
      </c>
      <c r="J373" s="66" t="s">
        <v>1</v>
      </c>
      <c r="K373" s="66" t="s">
        <v>1</v>
      </c>
      <c r="L373" s="35" t="str">
        <f t="shared" ref="L373" si="398">SUBSTITUTE(CONCATENATE("", C373), ".", " ")</f>
        <v>Redes</v>
      </c>
      <c r="M373" s="35" t="str">
        <f t="shared" ref="M373" si="399">SUBSTITUTE(CONCATENATE("", D373), ".", " ")</f>
        <v>Redes de Telecom</v>
      </c>
      <c r="N373" s="35" t="str">
        <f t="shared" ref="N373" si="400">SUBSTITUTE(CONCATENATE("", E373), ".", " ")</f>
        <v>Redes de Fibra Ótica</v>
      </c>
      <c r="O373" s="35" t="str">
        <f t="shared" ref="O373" si="401">SUBSTITUTE(CONCATENATE("", F373), ".", " ")</f>
        <v>Rede Fibra Ótica Subterrânea</v>
      </c>
      <c r="P373" s="36" t="s">
        <v>5235</v>
      </c>
      <c r="Q373" s="36" t="s">
        <v>5324</v>
      </c>
      <c r="R373" s="37" t="s">
        <v>1</v>
      </c>
      <c r="S373" s="38" t="str">
        <f t="shared" ref="S373" si="402">SUBSTITUTE(C373, ".", " ")</f>
        <v>Redes</v>
      </c>
      <c r="T373" s="38" t="str">
        <f t="shared" ref="T373" si="403">SUBSTITUTE(D373, ".", " ")</f>
        <v>Redes de Telecom</v>
      </c>
      <c r="U373" s="38" t="str">
        <f t="shared" ref="U373" si="404">SUBSTITUTE(E373, ".", " ")</f>
        <v>Redes de Fibra Ótica</v>
      </c>
      <c r="V373" s="37" t="str">
        <f t="shared" ref="V373" si="405">SUBSTITUTE(C373, ".", " ")</f>
        <v>Redes</v>
      </c>
      <c r="W373" s="20" t="str">
        <f t="shared" si="324"/>
        <v>K.Red.373</v>
      </c>
      <c r="X373" s="36" t="s">
        <v>5211</v>
      </c>
      <c r="Y373" s="53" t="s">
        <v>5227</v>
      </c>
    </row>
    <row r="374" spans="1:25" ht="6.6" customHeight="1" x14ac:dyDescent="0.25">
      <c r="A374" s="34">
        <v>374</v>
      </c>
      <c r="B374" s="41" t="s">
        <v>78</v>
      </c>
      <c r="C374" s="42" t="s">
        <v>5238</v>
      </c>
      <c r="D374" s="41" t="s">
        <v>5262</v>
      </c>
      <c r="E374" s="41" t="s">
        <v>5272</v>
      </c>
      <c r="F374" s="41" t="s">
        <v>5265</v>
      </c>
      <c r="G374" s="66" t="s">
        <v>1</v>
      </c>
      <c r="H374" s="66" t="s">
        <v>1</v>
      </c>
      <c r="I374" s="66" t="s">
        <v>1</v>
      </c>
      <c r="J374" s="66" t="s">
        <v>1</v>
      </c>
      <c r="K374" s="66" t="s">
        <v>1</v>
      </c>
      <c r="L374" s="35" t="str">
        <f t="shared" si="390"/>
        <v>Redes</v>
      </c>
      <c r="M374" s="35" t="str">
        <f t="shared" si="391"/>
        <v>Redes de Telecom</v>
      </c>
      <c r="N374" s="35" t="str">
        <f t="shared" si="392"/>
        <v>Redes de Dados</v>
      </c>
      <c r="O374" s="35" t="str">
        <f t="shared" si="393"/>
        <v>Rede de Dados Aérea</v>
      </c>
      <c r="P374" s="36" t="s">
        <v>5229</v>
      </c>
      <c r="Q374" s="36" t="s">
        <v>5325</v>
      </c>
      <c r="R374" s="37" t="s">
        <v>1</v>
      </c>
      <c r="S374" s="38" t="str">
        <f t="shared" si="394"/>
        <v>Redes</v>
      </c>
      <c r="T374" s="38" t="str">
        <f t="shared" si="395"/>
        <v>Redes de Telecom</v>
      </c>
      <c r="U374" s="38" t="str">
        <f t="shared" si="396"/>
        <v>Redes de Dados</v>
      </c>
      <c r="V374" s="37" t="str">
        <f t="shared" si="397"/>
        <v>Redes</v>
      </c>
      <c r="W374" s="20" t="str">
        <f t="shared" si="324"/>
        <v>K.Red.374</v>
      </c>
      <c r="X374" s="36" t="s">
        <v>5211</v>
      </c>
      <c r="Y374" s="53" t="s">
        <v>5230</v>
      </c>
    </row>
    <row r="375" spans="1:25" ht="6.6" customHeight="1" x14ac:dyDescent="0.25">
      <c r="A375" s="34">
        <v>375</v>
      </c>
      <c r="B375" s="41" t="s">
        <v>78</v>
      </c>
      <c r="C375" s="42" t="s">
        <v>5238</v>
      </c>
      <c r="D375" s="41" t="s">
        <v>5262</v>
      </c>
      <c r="E375" s="41" t="s">
        <v>5272</v>
      </c>
      <c r="F375" s="41" t="s">
        <v>5266</v>
      </c>
      <c r="G375" s="66" t="s">
        <v>1</v>
      </c>
      <c r="H375" s="66" t="s">
        <v>1</v>
      </c>
      <c r="I375" s="66" t="s">
        <v>1</v>
      </c>
      <c r="J375" s="66" t="s">
        <v>1</v>
      </c>
      <c r="K375" s="66" t="s">
        <v>1</v>
      </c>
      <c r="L375" s="35" t="str">
        <f t="shared" ref="L375:L376" si="406">SUBSTITUTE(CONCATENATE("", C375), ".", " ")</f>
        <v>Redes</v>
      </c>
      <c r="M375" s="35" t="str">
        <f t="shared" ref="M375:M376" si="407">SUBSTITUTE(CONCATENATE("", D375), ".", " ")</f>
        <v>Redes de Telecom</v>
      </c>
      <c r="N375" s="35" t="str">
        <f t="shared" ref="N375:N376" si="408">SUBSTITUTE(CONCATENATE("", E375), ".", " ")</f>
        <v>Redes de Dados</v>
      </c>
      <c r="O375" s="35" t="str">
        <f t="shared" ref="O375:O376" si="409">SUBSTITUTE(CONCATENATE("", F375), ".", " ")</f>
        <v>Rede de Dados Subterrânea</v>
      </c>
      <c r="P375" s="36" t="s">
        <v>5236</v>
      </c>
      <c r="Q375" s="36" t="s">
        <v>5326</v>
      </c>
      <c r="R375" s="37" t="s">
        <v>1</v>
      </c>
      <c r="S375" s="38" t="str">
        <f t="shared" ref="S375:S376" si="410">SUBSTITUTE(C375, ".", " ")</f>
        <v>Redes</v>
      </c>
      <c r="T375" s="38" t="str">
        <f t="shared" ref="T375:T376" si="411">SUBSTITUTE(D375, ".", " ")</f>
        <v>Redes de Telecom</v>
      </c>
      <c r="U375" s="38" t="str">
        <f t="shared" ref="U375:U376" si="412">SUBSTITUTE(E375, ".", " ")</f>
        <v>Redes de Dados</v>
      </c>
      <c r="V375" s="37" t="str">
        <f t="shared" ref="V375:V376" si="413">SUBSTITUTE(C375, ".", " ")</f>
        <v>Redes</v>
      </c>
      <c r="W375" s="20" t="str">
        <f t="shared" si="324"/>
        <v>K.Red.375</v>
      </c>
      <c r="X375" s="36" t="s">
        <v>5211</v>
      </c>
      <c r="Y375" s="53" t="s">
        <v>5230</v>
      </c>
    </row>
    <row r="376" spans="1:25" ht="6.6" customHeight="1" x14ac:dyDescent="0.25">
      <c r="A376" s="34">
        <v>376</v>
      </c>
      <c r="B376" s="41" t="s">
        <v>78</v>
      </c>
      <c r="C376" s="42" t="s">
        <v>5238</v>
      </c>
      <c r="D376" s="41" t="s">
        <v>5262</v>
      </c>
      <c r="E376" s="41" t="s">
        <v>5272</v>
      </c>
      <c r="F376" s="41" t="s">
        <v>5342</v>
      </c>
      <c r="G376" s="66" t="s">
        <v>1</v>
      </c>
      <c r="H376" s="66" t="s">
        <v>1</v>
      </c>
      <c r="I376" s="66" t="s">
        <v>1</v>
      </c>
      <c r="J376" s="66" t="s">
        <v>1</v>
      </c>
      <c r="K376" s="66" t="s">
        <v>1</v>
      </c>
      <c r="L376" s="35" t="str">
        <f t="shared" si="406"/>
        <v>Redes</v>
      </c>
      <c r="M376" s="35" t="str">
        <f t="shared" si="407"/>
        <v>Redes de Telecom</v>
      </c>
      <c r="N376" s="35" t="str">
        <f t="shared" si="408"/>
        <v>Redes de Dados</v>
      </c>
      <c r="O376" s="35" t="str">
        <f t="shared" si="409"/>
        <v>Rede de Dados Ponto de Acesso</v>
      </c>
      <c r="P376" s="36" t="s">
        <v>5233</v>
      </c>
      <c r="Q376" s="36" t="s">
        <v>5329</v>
      </c>
      <c r="R376" s="37" t="s">
        <v>1</v>
      </c>
      <c r="S376" s="38" t="str">
        <f t="shared" si="410"/>
        <v>Redes</v>
      </c>
      <c r="T376" s="38" t="str">
        <f t="shared" si="411"/>
        <v>Redes de Telecom</v>
      </c>
      <c r="U376" s="38" t="str">
        <f t="shared" si="412"/>
        <v>Redes de Dados</v>
      </c>
      <c r="V376" s="37" t="str">
        <f t="shared" si="413"/>
        <v>Redes</v>
      </c>
      <c r="W376" s="20" t="str">
        <f t="shared" ref="W376" si="414">CONCATENATE("K.",LEFT(C376,3),".",A376)</f>
        <v>K.Red.376</v>
      </c>
      <c r="X376" s="36" t="s">
        <v>5211</v>
      </c>
      <c r="Y376" s="53" t="s">
        <v>5234</v>
      </c>
    </row>
    <row r="377" spans="1:25" ht="6.6" customHeight="1" x14ac:dyDescent="0.25">
      <c r="A377" s="34">
        <v>377</v>
      </c>
      <c r="B377" s="41" t="s">
        <v>78</v>
      </c>
      <c r="C377" s="42" t="s">
        <v>5238</v>
      </c>
      <c r="D377" s="41" t="s">
        <v>5262</v>
      </c>
      <c r="E377" s="41" t="s">
        <v>5341</v>
      </c>
      <c r="F377" s="41" t="s">
        <v>5267</v>
      </c>
      <c r="G377" s="66" t="s">
        <v>1</v>
      </c>
      <c r="H377" s="66" t="s">
        <v>1</v>
      </c>
      <c r="I377" s="66" t="s">
        <v>1</v>
      </c>
      <c r="J377" s="66" t="s">
        <v>1</v>
      </c>
      <c r="K377" s="66" t="s">
        <v>1</v>
      </c>
      <c r="L377" s="35" t="str">
        <f t="shared" si="390"/>
        <v>Redes</v>
      </c>
      <c r="M377" s="35" t="str">
        <f t="shared" si="391"/>
        <v>Redes de Telecom</v>
      </c>
      <c r="N377" s="35" t="str">
        <f t="shared" si="392"/>
        <v>Redes de Net</v>
      </c>
      <c r="O377" s="35" t="str">
        <f t="shared" si="393"/>
        <v>Rede Net Fixa Aerea</v>
      </c>
      <c r="P377" s="36" t="s">
        <v>5231</v>
      </c>
      <c r="Q377" s="36" t="s">
        <v>5327</v>
      </c>
      <c r="R377" s="37" t="s">
        <v>1</v>
      </c>
      <c r="S377" s="38" t="str">
        <f t="shared" si="394"/>
        <v>Redes</v>
      </c>
      <c r="T377" s="38" t="str">
        <f t="shared" si="395"/>
        <v>Redes de Telecom</v>
      </c>
      <c r="U377" s="38" t="str">
        <f t="shared" si="396"/>
        <v>Redes de Net</v>
      </c>
      <c r="V377" s="37" t="str">
        <f t="shared" si="397"/>
        <v>Redes</v>
      </c>
      <c r="W377" s="20" t="str">
        <f t="shared" si="324"/>
        <v>K.Red.377</v>
      </c>
      <c r="X377" s="36" t="s">
        <v>5211</v>
      </c>
      <c r="Y377" s="53" t="s">
        <v>5232</v>
      </c>
    </row>
    <row r="378" spans="1:25" ht="6.6" customHeight="1" x14ac:dyDescent="0.25">
      <c r="A378" s="34">
        <v>378</v>
      </c>
      <c r="B378" s="41" t="s">
        <v>78</v>
      </c>
      <c r="C378" s="42" t="s">
        <v>5238</v>
      </c>
      <c r="D378" s="41" t="s">
        <v>5262</v>
      </c>
      <c r="E378" s="41" t="s">
        <v>5341</v>
      </c>
      <c r="F378" s="41" t="s">
        <v>5268</v>
      </c>
      <c r="G378" s="66" t="s">
        <v>1</v>
      </c>
      <c r="H378" s="66" t="s">
        <v>1</v>
      </c>
      <c r="I378" s="66" t="s">
        <v>1</v>
      </c>
      <c r="J378" s="66" t="s">
        <v>1</v>
      </c>
      <c r="K378" s="66" t="s">
        <v>1</v>
      </c>
      <c r="L378" s="35" t="str">
        <f t="shared" si="390"/>
        <v>Redes</v>
      </c>
      <c r="M378" s="35" t="str">
        <f t="shared" si="391"/>
        <v>Redes de Telecom</v>
      </c>
      <c r="N378" s="35" t="str">
        <f t="shared" si="392"/>
        <v>Redes de Net</v>
      </c>
      <c r="O378" s="35" t="str">
        <f t="shared" si="393"/>
        <v>Rede Net Fixa Subterrânea</v>
      </c>
      <c r="P378" s="36" t="s">
        <v>5237</v>
      </c>
      <c r="Q378" s="36" t="s">
        <v>5328</v>
      </c>
      <c r="R378" s="37" t="s">
        <v>1</v>
      </c>
      <c r="S378" s="38" t="str">
        <f t="shared" si="394"/>
        <v>Redes</v>
      </c>
      <c r="T378" s="38" t="str">
        <f t="shared" si="395"/>
        <v>Redes de Telecom</v>
      </c>
      <c r="U378" s="38" t="str">
        <f t="shared" si="396"/>
        <v>Redes de Net</v>
      </c>
      <c r="V378" s="37" t="str">
        <f t="shared" si="397"/>
        <v>Redes</v>
      </c>
      <c r="W378" s="20" t="str">
        <f t="shared" si="324"/>
        <v>K.Red.378</v>
      </c>
      <c r="X378" s="36" t="s">
        <v>5211</v>
      </c>
      <c r="Y378" s="53" t="s">
        <v>5232</v>
      </c>
    </row>
    <row r="379" spans="1:25" ht="6.6" customHeight="1" x14ac:dyDescent="0.25">
      <c r="A379" s="34">
        <v>379</v>
      </c>
      <c r="B379" s="41" t="s">
        <v>78</v>
      </c>
      <c r="C379" s="42" t="s">
        <v>5238</v>
      </c>
      <c r="D379" s="41" t="s">
        <v>5262</v>
      </c>
      <c r="E379" s="41" t="s">
        <v>5273</v>
      </c>
      <c r="F379" s="41" t="s">
        <v>5269</v>
      </c>
      <c r="G379" s="66" t="s">
        <v>1</v>
      </c>
      <c r="H379" s="66" t="s">
        <v>1</v>
      </c>
      <c r="I379" s="66" t="s">
        <v>1</v>
      </c>
      <c r="J379" s="66" t="s">
        <v>1</v>
      </c>
      <c r="K379" s="66" t="s">
        <v>1</v>
      </c>
      <c r="L379" s="35" t="str">
        <f t="shared" ref="L379" si="415">SUBSTITUTE(CONCATENATE("", C379), ".", " ")</f>
        <v>Redes</v>
      </c>
      <c r="M379" s="35" t="str">
        <f t="shared" ref="M379" si="416">SUBSTITUTE(CONCATENATE("", D379), ".", " ")</f>
        <v>Redes de Telecom</v>
      </c>
      <c r="N379" s="35" t="str">
        <f t="shared" ref="N379" si="417">SUBSTITUTE(CONCATENATE("", E379), ".", " ")</f>
        <v>Redes de Telefonia</v>
      </c>
      <c r="O379" s="35" t="str">
        <f t="shared" ref="O379" si="418">SUBSTITUTE(CONCATENATE("", F379), ".", " ")</f>
        <v>Rede Telefonia Aerea</v>
      </c>
      <c r="P379" s="36" t="s">
        <v>5228</v>
      </c>
      <c r="Q379" s="36" t="s">
        <v>5330</v>
      </c>
      <c r="R379" s="37" t="s">
        <v>1</v>
      </c>
      <c r="S379" s="38" t="str">
        <f t="shared" ref="S379" si="419">SUBSTITUTE(C379, ".", " ")</f>
        <v>Redes</v>
      </c>
      <c r="T379" s="38" t="str">
        <f t="shared" ref="T379" si="420">SUBSTITUTE(D379, ".", " ")</f>
        <v>Redes de Telecom</v>
      </c>
      <c r="U379" s="38" t="str">
        <f t="shared" ref="U379" si="421">SUBSTITUTE(E379, ".", " ")</f>
        <v>Redes de Telefonia</v>
      </c>
      <c r="V379" s="37" t="str">
        <f t="shared" ref="V379" si="422">SUBSTITUTE(C379, ".", " ")</f>
        <v>Redes</v>
      </c>
      <c r="W379" s="20" t="str">
        <f t="shared" si="324"/>
        <v>K.Red.379</v>
      </c>
      <c r="X379" s="36" t="s">
        <v>5211</v>
      </c>
      <c r="Y379" s="53" t="s">
        <v>5227</v>
      </c>
    </row>
    <row r="380" spans="1:25" ht="6.6" customHeight="1" x14ac:dyDescent="0.25">
      <c r="A380" s="34">
        <v>380</v>
      </c>
      <c r="B380" s="41" t="s">
        <v>78</v>
      </c>
      <c r="C380" s="42" t="s">
        <v>5238</v>
      </c>
      <c r="D380" s="41" t="s">
        <v>5262</v>
      </c>
      <c r="E380" s="41" t="s">
        <v>5273</v>
      </c>
      <c r="F380" s="41" t="s">
        <v>5270</v>
      </c>
      <c r="G380" s="66" t="s">
        <v>1</v>
      </c>
      <c r="H380" s="66" t="s">
        <v>1</v>
      </c>
      <c r="I380" s="66" t="s">
        <v>1</v>
      </c>
      <c r="J380" s="66" t="s">
        <v>1</v>
      </c>
      <c r="K380" s="66" t="s">
        <v>1</v>
      </c>
      <c r="L380" s="35" t="str">
        <f t="shared" ref="L380" si="423">SUBSTITUTE(CONCATENATE("", C380), ".", " ")</f>
        <v>Redes</v>
      </c>
      <c r="M380" s="35" t="str">
        <f t="shared" ref="M380" si="424">SUBSTITUTE(CONCATENATE("", D380), ".", " ")</f>
        <v>Redes de Telecom</v>
      </c>
      <c r="N380" s="35" t="str">
        <f t="shared" ref="N380" si="425">SUBSTITUTE(CONCATENATE("", E380), ".", " ")</f>
        <v>Redes de Telefonia</v>
      </c>
      <c r="O380" s="35" t="str">
        <f t="shared" ref="O380" si="426">SUBSTITUTE(CONCATENATE("", F380), ".", " ")</f>
        <v>Rede Telefonia Subterrânea</v>
      </c>
      <c r="P380" s="36" t="s">
        <v>5235</v>
      </c>
      <c r="Q380" s="36" t="s">
        <v>5324</v>
      </c>
      <c r="R380" s="37" t="s">
        <v>1</v>
      </c>
      <c r="S380" s="38" t="str">
        <f t="shared" ref="S380" si="427">SUBSTITUTE(C380, ".", " ")</f>
        <v>Redes</v>
      </c>
      <c r="T380" s="38" t="str">
        <f t="shared" ref="T380" si="428">SUBSTITUTE(D380, ".", " ")</f>
        <v>Redes de Telecom</v>
      </c>
      <c r="U380" s="38" t="str">
        <f t="shared" ref="U380" si="429">SUBSTITUTE(E380, ".", " ")</f>
        <v>Redes de Telefonia</v>
      </c>
      <c r="V380" s="37" t="str">
        <f t="shared" ref="V380" si="430">SUBSTITUTE(C380, ".", " ")</f>
        <v>Redes</v>
      </c>
      <c r="W380" s="20" t="str">
        <f t="shared" si="324"/>
        <v>K.Red.380</v>
      </c>
      <c r="X380" s="36" t="s">
        <v>5211</v>
      </c>
      <c r="Y380" s="53" t="s">
        <v>5227</v>
      </c>
    </row>
  </sheetData>
  <phoneticPr fontId="1" type="noConversion"/>
  <conditionalFormatting sqref="B346">
    <cfRule type="cellIs" dxfId="78" priority="7" operator="equal">
      <formula>"null"</formula>
    </cfRule>
  </conditionalFormatting>
  <conditionalFormatting sqref="F1">
    <cfRule type="duplicateValues" dxfId="77" priority="1402"/>
  </conditionalFormatting>
  <conditionalFormatting sqref="F2:F9">
    <cfRule type="duplicateValues" dxfId="76" priority="5"/>
    <cfRule type="duplicateValues" dxfId="75" priority="6"/>
  </conditionalFormatting>
  <conditionalFormatting sqref="F10:F25 F37:F94">
    <cfRule type="duplicateValues" dxfId="74" priority="1294"/>
  </conditionalFormatting>
  <conditionalFormatting sqref="F26:F27">
    <cfRule type="duplicateValues" dxfId="73" priority="74"/>
    <cfRule type="duplicateValues" dxfId="72" priority="75"/>
  </conditionalFormatting>
  <conditionalFormatting sqref="F26:F36">
    <cfRule type="duplicateValues" dxfId="71" priority="941"/>
  </conditionalFormatting>
  <conditionalFormatting sqref="F28:F36">
    <cfRule type="duplicateValues" dxfId="70" priority="943"/>
    <cfRule type="duplicateValues" dxfId="69" priority="944"/>
    <cfRule type="duplicateValues" dxfId="68" priority="945"/>
    <cfRule type="duplicateValues" dxfId="67" priority="946"/>
  </conditionalFormatting>
  <conditionalFormatting sqref="F95:F104">
    <cfRule type="duplicateValues" dxfId="66" priority="26"/>
    <cfRule type="duplicateValues" dxfId="65" priority="27"/>
  </conditionalFormatting>
  <conditionalFormatting sqref="F112:F115">
    <cfRule type="duplicateValues" dxfId="64" priority="13"/>
    <cfRule type="duplicateValues" dxfId="63" priority="14"/>
  </conditionalFormatting>
  <conditionalFormatting sqref="F139:F157">
    <cfRule type="duplicateValues" dxfId="62" priority="29"/>
  </conditionalFormatting>
  <conditionalFormatting sqref="F139:F173">
    <cfRule type="duplicateValues" dxfId="61" priority="30"/>
  </conditionalFormatting>
  <conditionalFormatting sqref="F158:F173">
    <cfRule type="duplicateValues" dxfId="60" priority="28"/>
  </conditionalFormatting>
  <conditionalFormatting sqref="F174:F183">
    <cfRule type="duplicateValues" dxfId="59" priority="42"/>
  </conditionalFormatting>
  <conditionalFormatting sqref="F184:F205 F105:F111 F116:F138">
    <cfRule type="duplicateValues" dxfId="58" priority="1230"/>
  </conditionalFormatting>
  <conditionalFormatting sqref="F206:F211">
    <cfRule type="duplicateValues" dxfId="57" priority="558"/>
  </conditionalFormatting>
  <conditionalFormatting sqref="F275:F283">
    <cfRule type="duplicateValues" dxfId="56" priority="756"/>
  </conditionalFormatting>
  <conditionalFormatting sqref="F275:F345">
    <cfRule type="duplicateValues" dxfId="55" priority="1608"/>
  </conditionalFormatting>
  <conditionalFormatting sqref="F284">
    <cfRule type="duplicateValues" dxfId="54" priority="339"/>
  </conditionalFormatting>
  <conditionalFormatting sqref="F285">
    <cfRule type="duplicateValues" dxfId="53" priority="433"/>
    <cfRule type="duplicateValues" dxfId="52" priority="434"/>
    <cfRule type="duplicateValues" dxfId="51" priority="435"/>
    <cfRule type="duplicateValues" dxfId="50" priority="436"/>
    <cfRule type="duplicateValues" dxfId="49" priority="437"/>
    <cfRule type="duplicateValues" dxfId="48" priority="438"/>
    <cfRule type="duplicateValues" dxfId="47" priority="439"/>
  </conditionalFormatting>
  <conditionalFormatting sqref="F286:F292">
    <cfRule type="duplicateValues" dxfId="46" priority="727"/>
  </conditionalFormatting>
  <conditionalFormatting sqref="F308:F312 F293:F299 F304:F305">
    <cfRule type="duplicateValues" dxfId="45" priority="441"/>
  </conditionalFormatting>
  <conditionalFormatting sqref="F326">
    <cfRule type="duplicateValues" dxfId="44" priority="11"/>
  </conditionalFormatting>
  <conditionalFormatting sqref="F346:F371">
    <cfRule type="duplicateValues" dxfId="43" priority="1567"/>
    <cfRule type="duplicateValues" dxfId="42" priority="1568"/>
  </conditionalFormatting>
  <conditionalFormatting sqref="F372:F380">
    <cfRule type="duplicateValues" dxfId="41" priority="1642"/>
    <cfRule type="duplicateValues" dxfId="40" priority="1643"/>
  </conditionalFormatting>
  <conditionalFormatting sqref="F381:F1048576 F1 F10:F25 F37:F345">
    <cfRule type="duplicateValues" dxfId="39" priority="881"/>
    <cfRule type="duplicateValues" dxfId="38" priority="900"/>
  </conditionalFormatting>
  <conditionalFormatting sqref="F381:F1048576 F1 F10:F345">
    <cfRule type="duplicateValues" dxfId="37" priority="67"/>
    <cfRule type="duplicateValues" dxfId="36" priority="68"/>
  </conditionalFormatting>
  <conditionalFormatting sqref="F381:F1048576 F1 F95:F173 F184:F345">
    <cfRule type="duplicateValues" dxfId="35" priority="884"/>
  </conditionalFormatting>
  <conditionalFormatting sqref="F381:F1048576 F1 F184:F211 F105:F111 F116:F138">
    <cfRule type="duplicateValues" dxfId="34" priority="888"/>
  </conditionalFormatting>
  <conditionalFormatting sqref="F381:F1048576 F1 F184:F234 F95:F111 F116:F138">
    <cfRule type="duplicateValues" dxfId="33" priority="892"/>
  </conditionalFormatting>
  <conditionalFormatting sqref="F381:F1048576 F1 F184:F274 F95:F111 F116:F138">
    <cfRule type="duplicateValues" dxfId="32" priority="896"/>
  </conditionalFormatting>
  <conditionalFormatting sqref="F37:U336 F1:W1 F10:J12 F13:U24 F25:T25 F337:P345 F381:W1048576 Y37:XFD345 A1:D1 Y1:XFD1 B2:B9 B10:D10 L10:U12 Y10:Y25 AB10:XFD25 Z10:AA36 B11:C19 D11:D36 B20:B25 C20:C36 U25:U36 G26:K36 O26:O36 R26:R36 B37:D345 A381:D1048576 Y381:XFD1048576 R337:U380 C346:C380 G346:K380">
    <cfRule type="cellIs" dxfId="31" priority="364" operator="equal">
      <formula>"null"</formula>
    </cfRule>
  </conditionalFormatting>
  <conditionalFormatting sqref="G2:J9">
    <cfRule type="cellIs" dxfId="30" priority="4" operator="equal">
      <formula>"null"</formula>
    </cfRule>
  </conditionalFormatting>
  <conditionalFormatting sqref="K2:K12">
    <cfRule type="cellIs" dxfId="29" priority="3" operator="equal">
      <formula>"null"</formula>
    </cfRule>
  </conditionalFormatting>
  <conditionalFormatting sqref="Y26:Y27">
    <cfRule type="duplicateValues" dxfId="28" priority="84"/>
    <cfRule type="duplicateValues" dxfId="27" priority="85"/>
  </conditionalFormatting>
  <conditionalFormatting sqref="Y26:Y36">
    <cfRule type="duplicateValues" dxfId="26" priority="925"/>
  </conditionalFormatting>
  <conditionalFormatting sqref="Y28:Y36">
    <cfRule type="duplicateValues" dxfId="25" priority="927"/>
    <cfRule type="duplicateValues" dxfId="24" priority="928"/>
    <cfRule type="duplicateValues" dxfId="23" priority="929"/>
    <cfRule type="duplicateValues" dxfId="22" priority="930"/>
  </conditionalFormatting>
  <conditionalFormatting sqref="Z95:Z104"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  <cfRule type="duplicateValues" dxfId="14" priority="24"/>
    <cfRule type="duplicateValues" dxfId="13" priority="25"/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40625" defaultRowHeight="7.9" customHeight="1" x14ac:dyDescent="0.15"/>
  <cols>
    <col min="1" max="1" width="2.5703125" style="1" bestFit="1" customWidth="1"/>
    <col min="2" max="10" width="6" style="2" bestFit="1" customWidth="1"/>
    <col min="11" max="21" width="6" style="5" bestFit="1" customWidth="1"/>
    <col min="22" max="16384" width="11.14062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140625" defaultRowHeight="6" customHeight="1" x14ac:dyDescent="0.25"/>
  <cols>
    <col min="1" max="1" width="2.7109375" bestFit="1" customWidth="1"/>
    <col min="2" max="2" width="10.5703125" bestFit="1" customWidth="1"/>
    <col min="3" max="3" width="7.85546875" bestFit="1" customWidth="1"/>
  </cols>
  <sheetData>
    <row r="1" spans="1:4" ht="12.6" customHeight="1" x14ac:dyDescent="0.25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15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15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15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15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15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25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25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25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25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25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25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25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1" priority="32" operator="equal">
      <formula>"null"</formula>
    </cfRule>
  </conditionalFormatting>
  <conditionalFormatting sqref="B8:B10">
    <cfRule type="duplicateValues" dxfId="10" priority="30"/>
  </conditionalFormatting>
  <conditionalFormatting sqref="B11:B13">
    <cfRule type="duplicateValues" dxfId="9" priority="13"/>
  </conditionalFormatting>
  <conditionalFormatting sqref="B8:C13">
    <cfRule type="cellIs" dxfId="8" priority="9" operator="equal">
      <formula>"null"</formula>
    </cfRule>
  </conditionalFormatting>
  <conditionalFormatting sqref="C8:C10">
    <cfRule type="duplicateValues" dxfId="7" priority="26"/>
    <cfRule type="duplicateValues" dxfId="6" priority="27"/>
    <cfRule type="duplicateValues" dxfId="5" priority="28"/>
  </conditionalFormatting>
  <conditionalFormatting sqref="C11:C13">
    <cfRule type="duplicateValues" dxfId="4" priority="10"/>
    <cfRule type="duplicateValues" dxfId="3" priority="11"/>
    <cfRule type="duplicateValues" dxfId="2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140625" defaultRowHeight="6" customHeight="1" x14ac:dyDescent="0.25"/>
  <cols>
    <col min="1" max="1" width="3.28515625" style="31" customWidth="1"/>
    <col min="2" max="2" width="14.28515625" style="50" bestFit="1" customWidth="1"/>
    <col min="3" max="3" width="12.7109375" style="50" bestFit="1" customWidth="1"/>
    <col min="4" max="4" width="9.7109375" style="50" bestFit="1" customWidth="1"/>
    <col min="5" max="6" width="8.7109375" style="50" bestFit="1" customWidth="1"/>
    <col min="7" max="7" width="13.7109375" style="50" bestFit="1" customWidth="1"/>
    <col min="8" max="8" width="7.5703125" style="50" customWidth="1"/>
    <col min="9" max="9" width="11.42578125" style="50" bestFit="1" customWidth="1"/>
    <col min="10" max="10" width="9.28515625" style="50" bestFit="1" customWidth="1"/>
    <col min="11" max="11" width="9.85546875" style="50" customWidth="1"/>
    <col min="12" max="12" width="3.7109375" style="50" bestFit="1" customWidth="1"/>
    <col min="13" max="13" width="3.140625" style="50" customWidth="1"/>
    <col min="14" max="14" width="5.85546875" style="29" bestFit="1" customWidth="1"/>
    <col min="15" max="15" width="62.5703125" style="29" bestFit="1" customWidth="1"/>
    <col min="16" max="17" width="58.7109375" style="29" customWidth="1"/>
    <col min="18" max="18" width="6" style="29" bestFit="1" customWidth="1"/>
    <col min="19" max="19" width="19.28515625" style="29" customWidth="1"/>
    <col min="20" max="20" width="12.7109375" style="29" bestFit="1" customWidth="1"/>
    <col min="21" max="21" width="9.5703125" style="29" bestFit="1" customWidth="1"/>
    <col min="22" max="22" width="7.5703125" style="29" bestFit="1" customWidth="1"/>
    <col min="23" max="23" width="25.7109375" style="29" bestFit="1" customWidth="1"/>
    <col min="24" max="24" width="12.140625" style="29" customWidth="1"/>
    <col min="25" max="25" width="8.7109375" style="89" bestFit="1" customWidth="1"/>
    <col min="26" max="26" width="7.7109375" style="29" bestFit="1" customWidth="1"/>
    <col min="27" max="27" width="8.7109375" style="89" bestFit="1" customWidth="1"/>
    <col min="28" max="28" width="4.5703125" style="50" bestFit="1" customWidth="1"/>
    <col min="29" max="29" width="4.85546875" style="90" bestFit="1" customWidth="1"/>
    <col min="30" max="30" width="9.28515625" style="50" bestFit="1" customWidth="1"/>
    <col min="31" max="31" width="3.7109375" style="91" bestFit="1" customWidth="1"/>
    <col min="32" max="32" width="6.5703125" style="50" bestFit="1" customWidth="1"/>
    <col min="33" max="33" width="3.7109375" style="91" bestFit="1" customWidth="1"/>
    <col min="34" max="34" width="6.7109375" style="50" bestFit="1" customWidth="1"/>
    <col min="35" max="35" width="4.7109375" style="91" bestFit="1" customWidth="1"/>
    <col min="36" max="36" width="7" style="50" bestFit="1" customWidth="1"/>
    <col min="37" max="37" width="3.7109375" style="91" bestFit="1" customWidth="1"/>
    <col min="38" max="38" width="6.5703125" style="50" bestFit="1" customWidth="1"/>
    <col min="39" max="39" width="13.140625" style="50" bestFit="1" customWidth="1"/>
    <col min="40" max="40" width="8.5703125" style="50" bestFit="1" customWidth="1"/>
    <col min="41" max="41" width="54" style="50" bestFit="1" customWidth="1"/>
    <col min="42" max="42" width="9.28515625" style="50" bestFit="1" customWidth="1"/>
    <col min="43" max="43" width="3.7109375" style="91" bestFit="1" customWidth="1"/>
    <col min="44" max="44" width="11.28515625" style="50" bestFit="1" customWidth="1"/>
    <col min="45" max="45" width="3.7109375" style="90" bestFit="1" customWidth="1"/>
    <col min="46" max="46" width="8.28515625" style="50" bestFit="1" customWidth="1"/>
    <col min="47" max="47" width="3.7109375" style="90" bestFit="1" customWidth="1"/>
    <col min="48" max="48" width="6.85546875" style="50" customWidth="1"/>
    <col min="49" max="49" width="3.7109375" style="90" bestFit="1" customWidth="1"/>
    <col min="50" max="16384" width="9.140625" style="50"/>
  </cols>
  <sheetData>
    <row r="1" spans="1:49" ht="28.9" customHeight="1" x14ac:dyDescent="0.25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25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25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25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25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25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25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25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25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25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25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25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25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25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25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25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25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25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25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25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25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25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25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25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25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25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25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25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25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25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25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25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25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25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25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25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25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25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25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25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25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25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25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25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25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25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25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25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25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25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25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25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25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25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25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25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25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25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25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25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25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25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25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25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25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25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25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25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25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25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25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25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25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25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25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25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25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25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25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25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25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25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25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25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25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25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25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25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25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25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25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25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25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25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25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25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25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25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25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25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25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25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25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25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25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25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25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25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25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25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25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25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25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25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25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25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25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25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25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25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25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25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25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25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25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25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25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25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25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25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25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25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25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25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25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25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25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25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25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25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25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25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25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25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25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25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25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25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25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25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25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25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25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25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25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25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25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25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25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25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25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25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25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25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25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25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25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25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25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25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25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25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25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25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25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25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25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25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25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25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25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25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25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25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25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25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25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25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25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25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25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25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25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25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25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25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25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25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25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25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25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25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25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25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25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25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25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25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25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25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25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25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25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25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25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25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25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25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25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25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25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25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25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25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25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25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25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25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25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25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25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25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25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25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25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25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25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25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25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25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25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25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25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25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25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25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25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25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25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25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25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25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25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25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25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25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25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25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25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25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25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25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25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25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25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25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25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25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25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25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25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25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25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25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25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25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25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25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25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25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25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25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25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25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25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25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25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25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25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25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25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25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25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25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25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25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25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25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25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25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25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25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25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25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25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25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25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25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25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25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25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25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25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25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25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25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25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25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25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25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25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25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25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25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25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25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25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25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25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25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25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25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25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25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25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25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25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25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25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25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25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25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25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25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25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25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25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25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25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25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25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25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25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25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25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25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25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25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25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25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25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25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25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25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25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25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25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25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25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25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25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25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25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25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25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25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25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25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25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25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25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25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25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25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25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25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25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25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25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25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25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25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25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25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25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25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25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25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25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25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25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25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25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25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25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25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25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25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25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25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25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25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25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25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25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25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25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25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25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25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25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25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25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25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25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25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25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25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25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25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25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25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25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25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25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25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25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25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25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25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25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25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25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25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25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25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25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25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25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25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25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25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25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25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25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25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25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25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25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25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25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25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25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25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25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25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25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25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25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25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25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25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25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25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25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25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25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25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25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25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25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25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25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25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25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25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25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25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25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25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25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25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25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25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25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25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25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25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25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25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25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25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25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25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25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25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25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25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25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25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25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25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25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25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25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25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25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25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25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25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25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25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25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25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25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25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25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25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25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25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25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25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25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25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25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25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25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25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25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25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25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25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25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25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25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25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25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25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25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25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25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25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25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25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25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25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25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25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25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25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25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25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25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25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25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25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25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25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25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25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25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25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25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25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25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25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25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25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25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25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25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25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25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25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25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25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25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25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25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25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25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25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25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25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25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25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25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25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25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25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25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25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25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25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25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25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25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25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25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25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25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25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25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25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25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25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25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25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25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25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25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25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25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25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25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25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25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25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25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25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25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25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25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25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25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25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25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25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25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25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25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25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25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25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25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25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25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25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25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25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25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25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25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25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25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25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25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25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25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25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25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25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25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25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25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25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25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25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25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25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25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25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25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25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25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25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25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25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25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25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25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25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25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25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25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25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25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25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25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25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25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25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25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25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25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25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25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25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25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25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25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25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25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25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25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25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25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25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25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25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25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25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25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25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25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25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25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25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25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25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25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25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25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25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25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25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25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25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25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25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25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25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25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25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25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25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25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25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25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25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25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25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25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25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25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25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25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25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25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25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25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25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25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25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25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25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25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25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25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25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25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25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25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25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25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25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25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25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25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25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25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25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25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25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25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25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25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25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25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25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25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25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25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25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25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25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25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25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25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25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25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25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25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25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25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25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25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25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25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25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25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25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25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25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25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25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25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25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25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25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25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25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25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25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25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25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25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25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25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25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25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25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25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25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25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25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25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25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25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25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25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25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25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25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25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25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25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25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25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25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25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25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25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25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25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25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25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25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25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25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25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25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25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25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25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25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25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25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25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25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25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25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25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25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25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25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25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25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25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25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25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25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25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25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25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25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25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25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25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25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25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25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25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25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25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25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25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25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25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25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25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25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25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25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25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25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25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25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25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25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25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25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25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25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25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25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25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25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25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25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25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25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25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25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25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25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25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25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25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25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25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25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25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25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25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25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25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25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25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25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25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25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25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25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25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25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25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25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25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25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25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25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25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25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25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25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25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25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25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25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25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25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25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25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25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25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25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25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25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25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25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25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25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25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25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25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25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25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25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25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25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25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25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25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25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25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25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25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25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25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25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25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25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25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25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25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25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25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25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25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25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25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25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25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25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25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25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25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25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25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25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25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25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25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25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25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25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25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25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25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25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25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25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25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25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25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25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25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25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25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25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25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25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25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25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25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25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25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25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25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25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25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25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25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25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25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25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25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25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25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25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25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25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25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25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25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25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25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25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25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25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25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25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25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25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25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25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25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25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25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25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25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25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25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25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25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25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25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25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25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25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25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25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25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25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25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25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25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25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25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25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25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25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25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25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25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25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25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25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25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25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25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25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25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25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25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25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25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25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25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25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25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25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25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25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25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25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25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25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25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25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25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25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25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25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25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25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25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25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25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25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25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25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25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25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25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25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25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25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25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25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25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25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25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25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25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25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25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25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25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25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25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25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25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25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25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25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25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25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25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25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25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25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25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25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25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25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25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25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25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25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25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25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25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25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25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25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25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25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25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25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25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25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25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25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25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25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25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25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25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25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25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25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25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25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25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25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25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25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25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25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25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25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25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25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25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25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25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25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25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25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25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25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25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25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25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25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25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25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25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25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25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25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25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25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25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25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25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25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25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25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25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25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25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25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25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25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25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25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25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25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25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25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25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25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25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25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25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25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25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25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25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25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25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25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25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25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25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25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25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25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25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25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25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25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25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25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25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25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25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25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25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25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25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25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25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25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25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25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25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25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25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25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25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25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25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25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25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25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25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25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25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25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25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25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25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25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25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25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25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25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25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25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25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25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25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25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25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25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25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25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25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25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25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25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25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25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25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25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25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25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25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25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2025-10-13T11:30:53Z</dcterms:modified>
</cp:coreProperties>
</file>