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HidroSanitário\"/>
    </mc:Choice>
  </mc:AlternateContent>
  <xr:revisionPtr revIDLastSave="0" documentId="13_ncr:1_{DCF1FC16-D46D-404F-BA2C-C159FE7AD576}" xr6:coauthVersionLast="47" xr6:coauthVersionMax="47" xr10:uidLastSave="{00000000-0000-0000-0000-000000000000}"/>
  <bookViews>
    <workbookView xWindow="-120" yWindow="-120" windowWidth="29040" windowHeight="15990" xr2:uid="{6AA21774-678E-47D1-B8DD-6444A2CEB00E}"/>
  </bookViews>
  <sheets>
    <sheet name="Classes" sheetId="23" r:id="rId1"/>
    <sheet name="Proprie" sheetId="9" r:id="rId2"/>
    <sheet name="Disjunt" sheetId="3" r:id="rId3"/>
  </sheets>
  <definedNames>
    <definedName name="_xlnm._FilterDatabase" localSheetId="0" hidden="1">Classes!$A$1:$U$58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3" l="1"/>
  <c r="U3" i="23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57" i="23"/>
  <c r="U58" i="23"/>
  <c r="R3" i="23"/>
  <c r="P3" i="23"/>
  <c r="O3" i="23"/>
  <c r="N3" i="23"/>
  <c r="M3" i="23"/>
  <c r="L3" i="23"/>
  <c r="L2" i="23"/>
  <c r="M2" i="23"/>
  <c r="N2" i="23"/>
  <c r="O2" i="23"/>
  <c r="R2" i="23"/>
  <c r="U2" i="23"/>
  <c r="M12" i="23"/>
  <c r="N12" i="23"/>
  <c r="O12" i="23"/>
  <c r="M13" i="23"/>
  <c r="N13" i="23"/>
  <c r="O13" i="23"/>
  <c r="M14" i="23"/>
  <c r="N14" i="23"/>
  <c r="O14" i="23"/>
  <c r="M15" i="23"/>
  <c r="N15" i="23"/>
  <c r="O15" i="23"/>
  <c r="M16" i="23"/>
  <c r="N16" i="23"/>
  <c r="O16" i="23"/>
  <c r="M17" i="23"/>
  <c r="N17" i="23"/>
  <c r="O17" i="23"/>
  <c r="M18" i="23"/>
  <c r="N18" i="23"/>
  <c r="O18" i="23"/>
  <c r="M19" i="23"/>
  <c r="N19" i="23"/>
  <c r="O19" i="23"/>
  <c r="M20" i="23"/>
  <c r="N20" i="23"/>
  <c r="O20" i="23"/>
  <c r="M21" i="23"/>
  <c r="N21" i="23"/>
  <c r="O21" i="23"/>
  <c r="M22" i="23"/>
  <c r="N22" i="23"/>
  <c r="O22" i="23"/>
  <c r="M23" i="23"/>
  <c r="N23" i="23"/>
  <c r="O23" i="23"/>
  <c r="M24" i="23"/>
  <c r="N24" i="23"/>
  <c r="O24" i="23"/>
  <c r="M25" i="23"/>
  <c r="N25" i="23"/>
  <c r="O25" i="23"/>
  <c r="M26" i="23"/>
  <c r="N26" i="23"/>
  <c r="O26" i="23"/>
  <c r="M27" i="23"/>
  <c r="N27" i="23"/>
  <c r="O27" i="23"/>
  <c r="M28" i="23"/>
  <c r="N28" i="23"/>
  <c r="O28" i="23"/>
  <c r="M29" i="23"/>
  <c r="N29" i="23"/>
  <c r="O29" i="23"/>
  <c r="M30" i="23"/>
  <c r="N30" i="23"/>
  <c r="O30" i="23"/>
  <c r="M31" i="23"/>
  <c r="N31" i="23"/>
  <c r="O31" i="23"/>
  <c r="M32" i="23"/>
  <c r="N32" i="23"/>
  <c r="O32" i="23"/>
  <c r="M33" i="23"/>
  <c r="N33" i="23"/>
  <c r="O33" i="23"/>
  <c r="M34" i="23"/>
  <c r="N34" i="23"/>
  <c r="O34" i="23"/>
  <c r="M35" i="23"/>
  <c r="N35" i="23"/>
  <c r="O35" i="23"/>
  <c r="M36" i="23"/>
  <c r="N36" i="23"/>
  <c r="O36" i="23"/>
  <c r="M37" i="23"/>
  <c r="N37" i="23"/>
  <c r="O37" i="23"/>
  <c r="M38" i="23"/>
  <c r="N38" i="23"/>
  <c r="O38" i="23"/>
  <c r="M39" i="23"/>
  <c r="N39" i="23"/>
  <c r="O39" i="23"/>
  <c r="M40" i="23"/>
  <c r="N40" i="23"/>
  <c r="O40" i="23"/>
  <c r="M41" i="23"/>
  <c r="N41" i="23"/>
  <c r="O41" i="23"/>
  <c r="M42" i="23"/>
  <c r="N42" i="23"/>
  <c r="O42" i="23"/>
  <c r="M43" i="23"/>
  <c r="N43" i="23"/>
  <c r="O43" i="23"/>
  <c r="M44" i="23"/>
  <c r="N44" i="23"/>
  <c r="O44" i="23"/>
  <c r="M45" i="23"/>
  <c r="N45" i="23"/>
  <c r="O45" i="23"/>
  <c r="M46" i="23"/>
  <c r="N46" i="23"/>
  <c r="O46" i="23"/>
  <c r="M47" i="23"/>
  <c r="N47" i="23"/>
  <c r="O47" i="23"/>
  <c r="M48" i="23"/>
  <c r="N48" i="23"/>
  <c r="O48" i="23"/>
  <c r="M49" i="23"/>
  <c r="N49" i="23"/>
  <c r="O49" i="23"/>
  <c r="M50" i="23"/>
  <c r="N50" i="23"/>
  <c r="O50" i="23"/>
  <c r="M51" i="23"/>
  <c r="N51" i="23"/>
  <c r="O51" i="23"/>
  <c r="M52" i="23"/>
  <c r="N52" i="23"/>
  <c r="O52" i="23"/>
  <c r="M53" i="23"/>
  <c r="N53" i="23"/>
  <c r="O53" i="23"/>
  <c r="M54" i="23"/>
  <c r="N54" i="23"/>
  <c r="O54" i="23"/>
  <c r="M55" i="23"/>
  <c r="N55" i="23"/>
  <c r="O55" i="23"/>
  <c r="M56" i="23"/>
  <c r="N56" i="23"/>
  <c r="O56" i="23"/>
  <c r="M57" i="23"/>
  <c r="N57" i="23"/>
  <c r="O57" i="23"/>
  <c r="M58" i="23"/>
  <c r="N58" i="23"/>
  <c r="O58" i="23"/>
  <c r="B19" i="9"/>
  <c r="Q19" i="9"/>
  <c r="P19" i="9"/>
  <c r="R19" i="9" s="1"/>
  <c r="E19" i="9"/>
  <c r="C19" i="9"/>
  <c r="V19" i="9" s="1"/>
  <c r="Q2" i="23" l="1"/>
  <c r="Q3" i="23"/>
  <c r="S19" i="9"/>
  <c r="U19" i="9"/>
  <c r="Q9" i="9" l="1"/>
  <c r="Q10" i="9" s="1"/>
  <c r="Q11" i="9" s="1"/>
  <c r="Q12" i="9" s="1"/>
  <c r="Q13" i="9" s="1"/>
  <c r="Q14" i="9" s="1"/>
  <c r="Q15" i="9" s="1"/>
  <c r="Q16" i="9" s="1"/>
  <c r="Q17" i="9" s="1"/>
  <c r="Q18" i="9" s="1"/>
  <c r="P9" i="9"/>
  <c r="P10" i="9" s="1"/>
  <c r="P11" i="9" s="1"/>
  <c r="P12" i="9" s="1"/>
  <c r="P13" i="9" s="1"/>
  <c r="P14" i="9" s="1"/>
  <c r="P15" i="9" s="1"/>
  <c r="P16" i="9" s="1"/>
  <c r="P17" i="9" s="1"/>
  <c r="P18" i="9" s="1"/>
  <c r="E9" i="9"/>
  <c r="U8" i="9"/>
  <c r="S8" i="9"/>
  <c r="C8" i="9"/>
  <c r="V8" i="9" s="1"/>
  <c r="E4" i="9" l="1"/>
  <c r="B4" i="9" s="1"/>
  <c r="C4" i="9"/>
  <c r="V4" i="9" s="1"/>
  <c r="Q3" i="9"/>
  <c r="Q4" i="9" s="1"/>
  <c r="Q5" i="9" s="1"/>
  <c r="Q6" i="9" s="1"/>
  <c r="Q7" i="9" s="1"/>
  <c r="P3" i="9"/>
  <c r="R3" i="9" s="1"/>
  <c r="E3" i="9"/>
  <c r="B3" i="9" s="1"/>
  <c r="C3" i="9"/>
  <c r="V3" i="9" s="1"/>
  <c r="R2" i="9"/>
  <c r="C2" i="9"/>
  <c r="V2" i="9" s="1"/>
  <c r="Q8" i="9" l="1"/>
  <c r="U2" i="9"/>
  <c r="P4" i="9"/>
  <c r="P5" i="9" s="1"/>
  <c r="P6" i="9" s="1"/>
  <c r="P7" i="9" s="1"/>
  <c r="S3" i="9"/>
  <c r="U3" i="9"/>
  <c r="S2" i="9"/>
  <c r="S4" i="9"/>
  <c r="U4" i="9"/>
  <c r="P8" i="9" l="1"/>
  <c r="R8" i="9" s="1"/>
  <c r="R4" i="9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M5" i="23"/>
  <c r="M6" i="23"/>
  <c r="M7" i="23"/>
  <c r="M8" i="23"/>
  <c r="M9" i="23"/>
  <c r="M10" i="23"/>
  <c r="M11" i="23"/>
  <c r="N5" i="23"/>
  <c r="N6" i="23"/>
  <c r="N7" i="23"/>
  <c r="N8" i="23"/>
  <c r="N9" i="23"/>
  <c r="N10" i="23"/>
  <c r="N11" i="23"/>
  <c r="O5" i="23"/>
  <c r="O6" i="23"/>
  <c r="O7" i="23"/>
  <c r="O8" i="23"/>
  <c r="O9" i="23"/>
  <c r="O10" i="23"/>
  <c r="O11" i="23"/>
  <c r="N4" i="23"/>
  <c r="L4" i="23"/>
  <c r="M4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P56" i="23"/>
  <c r="P57" i="23"/>
  <c r="P58" i="23"/>
  <c r="O4" i="23"/>
  <c r="R13" i="23"/>
  <c r="R14" i="23"/>
  <c r="R15" i="23"/>
  <c r="R16" i="23"/>
  <c r="R17" i="23"/>
  <c r="R18" i="23"/>
  <c r="R19" i="23"/>
  <c r="R4" i="23"/>
  <c r="R5" i="23"/>
  <c r="R6" i="23"/>
  <c r="R7" i="23"/>
  <c r="R8" i="23"/>
  <c r="R9" i="23"/>
  <c r="R10" i="23"/>
  <c r="R11" i="23"/>
  <c r="R58" i="23"/>
  <c r="R57" i="23"/>
  <c r="R56" i="23"/>
  <c r="R55" i="23"/>
  <c r="R54" i="23"/>
  <c r="R53" i="23"/>
  <c r="R52" i="23"/>
  <c r="R51" i="23"/>
  <c r="R50" i="23"/>
  <c r="R49" i="23"/>
  <c r="R48" i="23"/>
  <c r="R47" i="23"/>
  <c r="R46" i="23"/>
  <c r="R45" i="23"/>
  <c r="R44" i="23"/>
  <c r="R43" i="23"/>
  <c r="R42" i="23"/>
  <c r="R41" i="23"/>
  <c r="R40" i="23"/>
  <c r="R39" i="23"/>
  <c r="R38" i="23"/>
  <c r="R37" i="23"/>
  <c r="R36" i="23"/>
  <c r="R35" i="23"/>
  <c r="E7" i="9"/>
  <c r="C9" i="9"/>
  <c r="E16" i="9"/>
  <c r="B16" i="9" s="1"/>
  <c r="C16" i="9"/>
  <c r="V16" i="9" s="1"/>
  <c r="Q53" i="23" l="1"/>
  <c r="Q45" i="23"/>
  <c r="Q29" i="23"/>
  <c r="Q13" i="23"/>
  <c r="E8" i="9"/>
  <c r="B8" i="9" s="1"/>
  <c r="Q37" i="23"/>
  <c r="Q21" i="23"/>
  <c r="Q12" i="23"/>
  <c r="Q52" i="23"/>
  <c r="Q44" i="23"/>
  <c r="Q36" i="23"/>
  <c r="Q28" i="23"/>
  <c r="Q20" i="23"/>
  <c r="Q51" i="23"/>
  <c r="Q43" i="23"/>
  <c r="Q35" i="23"/>
  <c r="Q27" i="23"/>
  <c r="Q19" i="23"/>
  <c r="Q11" i="23"/>
  <c r="Q58" i="23"/>
  <c r="Q50" i="23"/>
  <c r="Q42" i="23"/>
  <c r="Q34" i="23"/>
  <c r="Q26" i="23"/>
  <c r="Q18" i="23"/>
  <c r="Q10" i="23"/>
  <c r="Q57" i="23"/>
  <c r="Q49" i="23"/>
  <c r="Q41" i="23"/>
  <c r="Q33" i="23"/>
  <c r="Q25" i="23"/>
  <c r="Q17" i="23"/>
  <c r="Q9" i="23"/>
  <c r="Q56" i="23"/>
  <c r="Q48" i="23"/>
  <c r="Q40" i="23"/>
  <c r="Q32" i="23"/>
  <c r="Q24" i="23"/>
  <c r="Q16" i="23"/>
  <c r="Q8" i="23"/>
  <c r="Q55" i="23"/>
  <c r="Q47" i="23"/>
  <c r="Q39" i="23"/>
  <c r="Q31" i="23"/>
  <c r="Q23" i="23"/>
  <c r="Q15" i="23"/>
  <c r="Q7" i="23"/>
  <c r="Q54" i="23"/>
  <c r="Q46" i="23"/>
  <c r="Q38" i="23"/>
  <c r="Q30" i="23"/>
  <c r="Q22" i="23"/>
  <c r="Q14" i="23"/>
  <c r="Q6" i="23"/>
  <c r="Q4" i="23"/>
  <c r="Q5" i="23"/>
  <c r="S16" i="9"/>
  <c r="U16" i="9"/>
  <c r="C13" i="9"/>
  <c r="V13" i="9" s="1"/>
  <c r="C12" i="9"/>
  <c r="V12" i="9" s="1"/>
  <c r="R31" i="23"/>
  <c r="R32" i="23"/>
  <c r="R22" i="23"/>
  <c r="R21" i="23"/>
  <c r="R30" i="23"/>
  <c r="B7" i="9"/>
  <c r="C7" i="9"/>
  <c r="U7" i="9" s="1"/>
  <c r="C14" i="9"/>
  <c r="V14" i="9" s="1"/>
  <c r="E10" i="9" l="1"/>
  <c r="B9" i="9"/>
  <c r="U14" i="9"/>
  <c r="U12" i="9"/>
  <c r="S12" i="9"/>
  <c r="S13" i="9"/>
  <c r="U13" i="9"/>
  <c r="S14" i="9"/>
  <c r="V7" i="9"/>
  <c r="S7" i="9"/>
  <c r="R34" i="23"/>
  <c r="E17" i="9"/>
  <c r="B17" i="9" s="1"/>
  <c r="C15" i="9"/>
  <c r="C18" i="9"/>
  <c r="C17" i="9"/>
  <c r="B10" i="9" l="1"/>
  <c r="E11" i="9"/>
  <c r="V18" i="9"/>
  <c r="S18" i="9"/>
  <c r="U18" i="9"/>
  <c r="V15" i="9"/>
  <c r="S15" i="9"/>
  <c r="U15" i="9"/>
  <c r="V17" i="9"/>
  <c r="U17" i="9"/>
  <c r="S17" i="9"/>
  <c r="E18" i="9"/>
  <c r="B11" i="9" l="1"/>
  <c r="E12" i="9"/>
  <c r="B18" i="9"/>
  <c r="R20" i="23"/>
  <c r="R23" i="23"/>
  <c r="R24" i="23"/>
  <c r="R25" i="23"/>
  <c r="R26" i="23"/>
  <c r="R27" i="23"/>
  <c r="R28" i="23"/>
  <c r="R29" i="23"/>
  <c r="R33" i="23"/>
  <c r="R12" i="23"/>
  <c r="B12" i="9" l="1"/>
  <c r="E13" i="9"/>
  <c r="R7" i="9"/>
  <c r="E6" i="9"/>
  <c r="E15" i="9" s="1"/>
  <c r="C10" i="9"/>
  <c r="V10" i="9" s="1"/>
  <c r="C11" i="9"/>
  <c r="U11" i="9" s="1"/>
  <c r="U9" i="9"/>
  <c r="B13" i="9" l="1"/>
  <c r="E14" i="9"/>
  <c r="B14" i="9" s="1"/>
  <c r="R16" i="9"/>
  <c r="R12" i="9"/>
  <c r="B15" i="9"/>
  <c r="S11" i="9"/>
  <c r="S10" i="9"/>
  <c r="S9" i="9"/>
  <c r="U10" i="9"/>
  <c r="V11" i="9"/>
  <c r="V9" i="9"/>
  <c r="C5" i="9" l="1"/>
  <c r="C6" i="9"/>
  <c r="B6" i="9"/>
  <c r="R13" i="9" l="1"/>
  <c r="U6" i="9"/>
  <c r="V6" i="9"/>
  <c r="R14" i="9" l="1"/>
  <c r="R5" i="9"/>
  <c r="U5" i="9"/>
  <c r="R15" i="9" l="1"/>
  <c r="R6" i="9"/>
  <c r="S6" i="9"/>
  <c r="V5" i="9"/>
  <c r="S5" i="9"/>
  <c r="R17" i="9" l="1"/>
  <c r="R9" i="9"/>
  <c r="R18" i="9" l="1"/>
  <c r="R10" i="9"/>
  <c r="R11" i="9" l="1"/>
</calcChain>
</file>

<file path=xl/sharedStrings.xml><?xml version="1.0" encoding="utf-8"?>
<sst xmlns="http://schemas.openxmlformats.org/spreadsheetml/2006/main" count="1008" uniqueCount="165">
  <si>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</si>
  <si>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</si>
  <si>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</si>
  <si>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</si>
  <si>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</si>
  <si>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</si>
  <si>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</si>
  <si>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</si>
  <si>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</si>
  <si>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</si>
  <si>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</si>
  <si>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</si>
  <si>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</si>
  <si>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</si>
  <si>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</si>
  <si>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</si>
  <si>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</si>
  <si>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</si>
  <si>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</si>
  <si>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</si>
  <si>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</si>
  <si>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</si>
  <si>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</si>
  <si>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</si>
  <si>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</si>
  <si>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BIM.Data</t>
  </si>
  <si>
    <t>BIM.Prop</t>
  </si>
  <si>
    <t>-</t>
  </si>
  <si>
    <t>Functional</t>
  </si>
  <si>
    <t>Classe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</si>
  <si>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</si>
  <si>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</si>
  <si>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</si>
  <si>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</si>
  <si>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</si>
  <si>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</si>
  <si>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</si>
  <si>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4</t>
  </si>
  <si>
    <t>Anotações 
de ajuda
Classe 1</t>
  </si>
  <si>
    <t>Anotações 
de ajuda
Classe 2</t>
  </si>
  <si>
    <t>SuperData
(1)</t>
  </si>
  <si>
    <t>PropData
(2)</t>
  </si>
  <si>
    <t xml:space="preserve"> valData
(3)</t>
  </si>
  <si>
    <t>SuperProp
(4)</t>
  </si>
  <si>
    <t>Propriedade
(5)</t>
  </si>
  <si>
    <t>Functional
(6)</t>
  </si>
  <si>
    <t>Inv functional 
(7)</t>
  </si>
  <si>
    <t>Transitive
(8)</t>
  </si>
  <si>
    <t>Symmetric
(9)</t>
  </si>
  <si>
    <t>Asymmetric
(10)</t>
  </si>
  <si>
    <t>Reflexive
(11)</t>
  </si>
  <si>
    <t>Irreflexive
(12)</t>
  </si>
  <si>
    <t>Inverse of
(13)</t>
  </si>
  <si>
    <t>Equivalente a
(14)</t>
  </si>
  <si>
    <t>Domain 
(15)</t>
  </si>
  <si>
    <t xml:space="preserve"> Range
(16)</t>
  </si>
  <si>
    <t>Functional 
(19)</t>
  </si>
  <si>
    <t>Descrição
Textual Livre 
(21)</t>
  </si>
  <si>
    <t>Comentário
de Valor
(20)</t>
  </si>
  <si>
    <t>Anot. Ajuda
DATA 
(18)</t>
  </si>
  <si>
    <t>Anot. Ajuda
PROP
(17)</t>
  </si>
  <si>
    <t>Anotações 
de ajuda
Conceito</t>
  </si>
  <si>
    <t>Anotações 
de ajuda2</t>
  </si>
  <si>
    <t>Anotações 
de ajuda1</t>
  </si>
  <si>
    <t>Anotações 
de ajuda3</t>
  </si>
  <si>
    <t>tem.descrição</t>
  </si>
  <si>
    <t>tem.identidade</t>
  </si>
  <si>
    <t>Reflexive</t>
  </si>
  <si>
    <t>Super
Class
3</t>
  </si>
  <si>
    <t>Super
Class
2</t>
  </si>
  <si>
    <t>Super
Class
4</t>
  </si>
  <si>
    <t>tem.identificador</t>
  </si>
  <si>
    <t>tubulação</t>
  </si>
  <si>
    <t>tem.diámetro</t>
  </si>
  <si>
    <t>tem.material</t>
  </si>
  <si>
    <t>tem.isolamento</t>
  </si>
  <si>
    <t>tem.vazão</t>
  </si>
  <si>
    <t>tem.fluído</t>
  </si>
  <si>
    <t>tem.sistema</t>
  </si>
  <si>
    <t>é.tema</t>
  </si>
  <si>
    <t>ESG.Tubo</t>
  </si>
  <si>
    <t>ESG.Conexão</t>
  </si>
  <si>
    <t>ESG.Válvula</t>
  </si>
  <si>
    <t>ESG.Acessório</t>
  </si>
  <si>
    <t>ESG.Bomba</t>
  </si>
  <si>
    <t>ESG.Armazenamento</t>
  </si>
  <si>
    <t>ESG.Dispositivo</t>
  </si>
  <si>
    <t>ESG.Equipamento</t>
  </si>
  <si>
    <t>SEC.Tubo</t>
  </si>
  <si>
    <t>SEC.Conexão</t>
  </si>
  <si>
    <t>SEC.Válvula</t>
  </si>
  <si>
    <t>SEC.Acessório</t>
  </si>
  <si>
    <t>SEC.Bomba</t>
  </si>
  <si>
    <t>SEC.Armazenamento</t>
  </si>
  <si>
    <t>SEC.Dispositivo</t>
  </si>
  <si>
    <t>SEC.Equipamento</t>
  </si>
  <si>
    <t>AFR.Tubo</t>
  </si>
  <si>
    <t>AFR.Conexão</t>
  </si>
  <si>
    <t>AFR.Válvula</t>
  </si>
  <si>
    <t>AFR.Acessório</t>
  </si>
  <si>
    <t>AFR.Bomba</t>
  </si>
  <si>
    <t>AFR.Armazenamento</t>
  </si>
  <si>
    <t>AFR.Dispositivo</t>
  </si>
  <si>
    <t>AFR.Equipamento</t>
  </si>
  <si>
    <t>AQT.Tubo</t>
  </si>
  <si>
    <t>AQT.Conexão</t>
  </si>
  <si>
    <t>AQT.Válvula</t>
  </si>
  <si>
    <t>AQT.Acessório</t>
  </si>
  <si>
    <t>AQT.Bomba</t>
  </si>
  <si>
    <t>AQT.Armazenamento</t>
  </si>
  <si>
    <t>AQT.Dispositivo</t>
  </si>
  <si>
    <t>AQT.Equipamento</t>
  </si>
  <si>
    <t>AguaFria</t>
  </si>
  <si>
    <t>AguaQuente</t>
  </si>
  <si>
    <t>EsgotoPrimário</t>
  </si>
  <si>
    <t>EsgotoSecundário</t>
  </si>
  <si>
    <t>de.hidrosanit</t>
  </si>
  <si>
    <t>funcional</t>
  </si>
  <si>
    <t>ifcDiscreteAccessory</t>
  </si>
  <si>
    <t>ifcPipeFitting</t>
  </si>
  <si>
    <t>ifcPipeSegment</t>
  </si>
  <si>
    <t>ifcPump</t>
  </si>
  <si>
    <t>ifcSanitaryTerminaI</t>
  </si>
  <si>
    <t>ifcTank</t>
  </si>
  <si>
    <t>ifcVaIve</t>
  </si>
  <si>
    <t>ifcWasteTerminal</t>
  </si>
  <si>
    <t>OST_FlexPipeCurves</t>
  </si>
  <si>
    <t>OST_PipeAccessory</t>
  </si>
  <si>
    <t>OST_PipeFitting</t>
  </si>
  <si>
    <t>OST_PipeInsulations</t>
  </si>
  <si>
    <t>OST_PipeSegments</t>
  </si>
  <si>
    <t>OST_PlumbingEquipment</t>
  </si>
  <si>
    <t>OST_PlumbingFixtures</t>
  </si>
  <si>
    <t>Instalação</t>
  </si>
  <si>
    <t>classebim</t>
  </si>
  <si>
    <t>é.categoria</t>
  </si>
  <si>
    <t>ifcDiscreteAccessory or OST_PipeAccessory</t>
  </si>
  <si>
    <t>ifcPipeFitting or OST_PipeFitting</t>
  </si>
  <si>
    <t>( ifcSanitaryTerminaI or ifcWasteTerminal) or OST_PlumbingFixtures</t>
  </si>
  <si>
    <t>( ifcSanitaryTerminaI or ifcWasteTerminal) or OST_PlumbingEquipment</t>
  </si>
  <si>
    <t>ifcPipeSegment or ( OST_PipeSegments or OST_FlexPipeCurves )</t>
  </si>
  <si>
    <t>VEN.Tubo</t>
  </si>
  <si>
    <t>VEN.Conexão</t>
  </si>
  <si>
    <t>VEN.Válvula</t>
  </si>
  <si>
    <t>VEN.Acessório</t>
  </si>
  <si>
    <t>VEN.Bomba</t>
  </si>
  <si>
    <t>VEN.Armazenamento</t>
  </si>
  <si>
    <t>VEN.Dispositivo</t>
  </si>
  <si>
    <t>VEN.Equipamento</t>
  </si>
  <si>
    <t>ifcVaIve or ( OST_PlumbingEquipment or OST_PlumbingFixtures )</t>
  </si>
  <si>
    <t>ifcPump or ( OST_PlumbingEquipment or OST_PlumbingFixtures )</t>
  </si>
  <si>
    <t>ifcTank  or  ( OST_PlumbingEquipment or OST_PlumbingFixtures )</t>
  </si>
  <si>
    <t>Hidrosanitária</t>
  </si>
  <si>
    <t>Hidráulica</t>
  </si>
  <si>
    <t>Esgoto</t>
  </si>
  <si>
    <t>Hid.OST</t>
  </si>
  <si>
    <t>Hid.IFC</t>
  </si>
  <si>
    <t>Hid.IFC or Hid.OST</t>
  </si>
  <si>
    <t>tem.ID</t>
  </si>
  <si>
    <t>é.conectado.a</t>
  </si>
  <si>
    <t>OST_PipingSystem</t>
  </si>
  <si>
    <t>IfcDistributionSystem</t>
  </si>
  <si>
    <t>Sistema.Hidro</t>
  </si>
  <si>
    <t>Peça.Hidro</t>
  </si>
  <si>
    <t>VentilaçãoEsgoto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</si>
</sst>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sz val="9"/>
      <color rgb="FF777777"/>
      <name val="Open Sans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39997558519241921"/>
        <bgColor rgb="FFFEF2CB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rgb="FFEEEEEE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7" fillId="13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8" fillId="18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9" fillId="1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vertical="center"/>
    </xf>
    <xf numFmtId="0" fontId="9" fillId="19" borderId="8" xfId="0" applyFont="1" applyFill="1" applyBorder="1" applyAlignment="1">
      <alignment vertical="center"/>
    </xf>
    <xf numFmtId="0" fontId="2" fillId="7" borderId="8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vertical="center"/>
    </xf>
    <xf numFmtId="0" fontId="7" fillId="13" borderId="9" xfId="0" applyFont="1" applyFill="1" applyBorder="1" applyAlignment="1">
      <alignment vertical="center"/>
    </xf>
    <xf numFmtId="0" fontId="11" fillId="21" borderId="10" xfId="0" applyFont="1" applyFill="1" applyBorder="1" applyAlignment="1">
      <alignment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left" vertical="center"/>
    </xf>
    <xf numFmtId="0" fontId="3" fillId="9" borderId="1" xfId="0" applyNumberFormat="1" applyFont="1" applyFill="1" applyBorder="1" applyAlignment="1">
      <alignment vertical="center"/>
    </xf>
    <xf numFmtId="0" fontId="3" fillId="7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E94F19E9-D549-47B5-9100-DABA61DDEA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5E8551FD-AD13-479A-967E-99E957DBDA0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3D42303D-DF11-4E79-8F84-246C9C2C1B4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B8CC119A-58CF-448D-8686-96D266C9649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D987FA3-A4A6-4109-86B9-BB725A68DE1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4BB92276-0A2F-4522-922B-3FFBAA83F88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3589B34C-C23D-4442-AB14-B6BD8195BD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F20B39F2-9CF4-4082-8B93-DC2E5DD84D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EEBE3B37-7850-4BF2-9ACD-D5E0E49DC51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055B6FFE-8299-47DB-B069-C17536E5093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90CED97F-B5A1-46B1-BE74-DE40359B394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B8D890E-411D-4796-884C-C7DEDFBAC7F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DE56B115-180B-46D1-9E04-F9B60AC3DA2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FC5F8DED-6240-4AEB-9EF0-326AD6E269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489DB12-CB99-4839-A8FF-BDB5C1B2EB2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77212112-F7E6-43A9-9426-78EC1BD4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58C0B32C-848C-41F1-922C-0CCFA63A87D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621D4E8C-77CA-4D95-A1DB-BE73046FC0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DC582AA4-27F5-4578-BDB9-BF9E3130161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9266E7D-0095-46D8-AA04-C34AE36FCFC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668CB0E0-06B7-462F-BF06-3D2744B718E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470819EE-253E-4DD9-B972-4B980625A68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7F095ED6-8C3F-4E12-97A4-96D394705EC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14AFE14A-DC5C-437B-A51A-B58AE412106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87AB3A2-0094-4314-B8FA-6CB204F8A7F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10F84C1-9829-41BC-B7B5-0D3EFF2A8F1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E7131393-B0EA-42C2-89AA-A76245F01C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E6694B67-47AF-477F-8D92-0E313B36122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35FD554B-F451-4263-BDA3-E5A5BF7516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61B2B0AD-8E57-4ED4-BFE8-6183478CEF3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6F79C779-AAC5-420E-BA53-AE753F6EA92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44E9A861-4222-4A25-85C1-627EB68783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AF1999D3-FC55-41DF-8314-9A41F57F86E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EFD35985-E607-4421-B276-5A10D42E07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D27A5B84-BB13-417A-BDDF-2220ADA227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1186535C-C45C-4C2B-8D40-593F69DD88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3F003DDB-1974-4A79-AE51-2274837687D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C3399491-4458-4C01-9110-B7C6C47B39D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56338D26-10B4-4633-98D7-DCAAEA48EE4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3CF3E7F-398C-4BAD-A761-66585DEDE8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00EC6477-E454-45FE-9FC8-6A0CCDD4D8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EFED0B1D-8017-4688-87AE-C4BE945382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8D97E237-54CA-4085-ACE7-95C44A63C5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1B85C2F9-8B67-4911-B3E6-B07DFA1626A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48BD3824-4166-4A8A-9104-5D59F04E8AB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A5BAD0BD-8FE3-4A83-A4AC-7821943817D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F5055A84-C953-480A-AE97-26E9D816663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CF3E2115-F09B-4C96-ABC1-D7747F6F2EC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7EAD8DA7-BF57-4887-AC82-F553559743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FD542450-11C3-42D7-BD01-8241FA170A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1C58A469-1D72-4791-858A-46447EF92E2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1A1C0B05-E806-46FA-967E-5A2C5571FA5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5DFC61-3961-4041-9C34-DB0DDB604F0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47B6C66D-0715-4612-A279-E4EA6116B947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E913B457-1063-4B1C-936A-9EF87050253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45D8F38C-13AD-43DA-8FAB-D13B2F379DF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3C617EC1-F982-4511-B068-46EAB108793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2BFFA5F4-829C-430B-9506-BEFACDB1DB8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C3055B75-C46F-4112-AC8C-31E9B4C96C1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2DAF160E-DC22-4BC7-9A6F-0F4410014C6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260FC65-6327-43C3-A6CC-34F257109A5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5821505F-FCA7-4FF2-A24B-20D76854749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809840C8-3D9A-43BF-9CF8-DE59CE583DB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D8C146B-DF3C-439C-80F2-E344087A733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6A6413D3-2575-4009-8688-7DCB880F989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9BF88B25-3B19-48B1-A41D-F767F6B0749F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636787D5-96BF-49B8-B553-5436559A29C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B6AA83D8-3443-418B-9B24-9B1A8739E9F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33DE2FF9-962F-427B-BC31-41AC5C541C4B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0E7C12C8-8D1C-4307-A526-295DC0A68A4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2EA11608-5E65-496D-BFB6-6A85EE255B7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DB613804-4220-4CA7-9DF6-0D26DD0DB97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B36063C5-4A05-487F-98D4-FCE37C8D9DD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FAE86465-8653-4F0D-B95F-5A9D6927C6F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DD2405A3-E396-4518-AC99-CAF23B74FC6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1676994C-87B8-48B1-974E-FEE8955019F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C7A27DC9-DAD7-4FA7-A8A1-05FB7228DC5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F2B4A593-2FAD-4AC6-97E1-F1B9A4E6557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21A17E59-94BE-4384-A424-55E6D6F2B59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B3A79D0-CF0F-442D-8BC2-59EBF2752EC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EB41E66F-6DE8-4408-8AD6-D0DC8D2056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6D9AB7D6-77B2-4CDA-B023-75D8333317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E9A89C3-C2CD-411A-BB70-4AF68179D3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9C751DBE-DA2B-4A72-806A-CAD521E4EEB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F8262B6D-4320-481B-AB87-43BF5C2532A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A7806B04-4216-49B8-B162-1E905557B45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AA30B17-ECC6-40E9-BCB1-149B480249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68BF5818-ED4F-4C85-BE71-A6D9E991FBF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E5E1D6A2-58BB-493D-904C-CDD2559D9F7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85627EAE-8E78-4BAF-A1C0-160F92D1A2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B03ECE4E-4CCD-41D6-8735-0491A71BFB5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EB91F66-60B0-42EC-BC55-A15E894C9C2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2913512-6068-4D67-98C4-3F87B0D5FD2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2A4E5A9A-CE11-4930-9277-21CA0C228F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B483B61-E0CA-4C42-BC9C-1A57A06E0C7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6B3C199B-9085-4D83-B2B3-5D1DBD0C5E7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19117DDF-FB8D-47FE-BE57-3A6FB45E905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7C30431B-C278-4B44-9C75-DA68079D599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2D51D211-9841-4999-9E0C-2F05BFAA20C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5BE4C879-40BD-42A2-A12B-3AA34C27604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07899620-DE26-4315-B96B-70336F83CF4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09DD3A1D-B0F0-4925-BCAD-1717CD45A7E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89433FD6-B5BD-41EA-AB19-2E6A1934F1D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23B83CB5-851F-4C4E-908B-AE6C0F6A12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3A7D097D-DF57-4A08-92B3-A2E15DDE422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A11BC2E7-B124-422B-8A15-B54B5C66780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755F4297-7CE8-4A22-AB81-F6A36037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C1C63C6D-E53C-44BA-B6D3-AEBAB9A17BE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DB511757-8B17-42B7-A7F2-A957B9FDED6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AC394DA2-5DDF-4E68-BA55-C61ECA952D8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4915CC1-1942-4279-90CD-23DEA2FD7F5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88197497-AF41-4374-B465-4FE7B3AFE31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FA394628-D858-407C-8A32-7D2FF550FB9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A1C7B4F4-CC2C-42A2-8AF5-96F1F338FE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C62B2BD1-73A2-4F11-A715-8D01C97E30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AFC8DE69-A8F5-4D41-BB6A-648DD39E05D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9D20C35F-93D5-4CC9-AC22-523B1E1CA9D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30CDC67F-9705-4610-A302-BF99185E2B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9FB252AF-A161-4D8D-AF8F-2012991F48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EEBFD794-9827-4B2F-9E2F-6C3DA347C8E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4B0BA66A-42F8-4F17-BE30-DB295F8F2EB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CEBF6418-59E6-4CE5-8A8A-4E31639162A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37EDE649-7136-4DA1-867F-D42FFBA54BB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EF6609EA-F7DA-4C03-9BC2-377D2C5F303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CEE24913-E00E-473B-AA97-B3E65A68112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C0F42F0E-3331-45B8-AFF3-1017A16E8A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E135932C-849F-4997-8CDD-9D48B023FD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A780B85C-1F57-4011-B517-7356195DD64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3F44CA97-193F-4387-BD82-497F8B074D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559EE446-4634-4610-AC23-8CD0C75AFE1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14FDA6EE-9840-4E45-9576-9CE91C3BC0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0C34385-E408-4DB4-BB5C-EDD367022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4E8A8F3B-C19F-42D9-82A9-512C95EECBA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1B81B2-D751-4A66-A41A-918C6CE5F6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728258FE-6142-405A-8418-77C224747DC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F69AD695-53C0-4FA9-B167-597D37A1E70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26567629-1C0E-4193-B01B-18FCFB81E2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D502CAD1-8C40-4515-AF14-375DD949A20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983E3246-C6FB-4A42-92C4-4EAEC15BAC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FD4A14B5-CFAB-4789-9C97-272FEC5956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69237B1D-C8C2-461D-A137-21ADC957A5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9EF6A64D-4288-4057-A8B2-BF2149D68A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6DC2AEE9-52B4-4425-A065-2124AD07CD3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A399EE7-E977-4C19-BAD7-7EEE8E36E4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8D1FB589-D981-4253-9DAA-02A62152C68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2A7E3BD9-8EFA-4537-B3EB-685855C0C6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49F043F6-58D2-4FD7-BE85-B5B74F9431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9DE6E52F-6C70-439A-BEB9-40AC92131DF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9F72D5-3D2E-4AA9-9889-2F481E7BC58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6CF98733-96A0-4C80-B98D-74691DB0CD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17D552E5-36C2-4ABA-A27E-F2740861927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D4938C2A-EE4D-41EB-B499-1041652829C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F7D6008E-9CE4-44C4-97F0-2AFB05C158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9F5FE5F-0A0A-40AC-A356-78D8233262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CCE24B2D-90AD-4659-AF54-C8D01BC6125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27650A2B-D160-4384-B047-89AA210F7FF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38D1A61B-DC10-45AE-B54F-2344BBEE3E1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44C82DE-20D6-4B1C-A0E5-3306857EAC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6610C73-DB41-4B2F-A775-3FD9B5E0477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4586F89E-D68C-4DCB-A188-D4DBACE5AD8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44DCA91A-2473-4FED-8896-11259653886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316E216-58B7-47F7-ACA5-14F11AB033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A83DD44B-A1F6-4BE6-9CCA-8744EBE53AB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6BED635E-ADA8-4282-B8A2-00CB88D48ED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75A2EE9E-34D9-4405-AF60-ED2CA875A72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3CCBED9E-33F3-4076-821D-7018B358FA0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46F657FD-AF1E-46DA-B635-4DC60A5C53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A1068E97-7FCC-455F-ABF1-B3971601F5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D0028100-B7C8-4F1F-A2F0-3F5BDF9C4C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CA4C535-B99D-42F9-9D2A-9E0ED8BAF49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3B4CFAC4-B8A6-44FF-B94F-BB0B7C953E9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835DB14A-9DD4-4820-83D5-B0DAA0C56F3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4167FF84-9FD2-4D12-B2E4-6291170E21B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3DB14146-BD46-4C87-84D8-25BA0619E87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6E728D7-BC0E-453D-BF25-191C70A3F0A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33CE3BD7-42B2-4B1E-A4BB-C935437ACC3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B1511CA8-3308-4A50-9B7F-F46844EBFD8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3826B8B0-D079-4640-A971-53F3BF123A61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A302DA60-952E-457C-9E19-9F39A4BF0350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185466DD-DCF4-42FD-9AED-A51EA3B61C8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239C6C2D-FD50-4FEC-9C4C-3DAB669238B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FDB9CCC7-F2E4-49F6-8F3F-E3D35D5595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8F9BE4F4-EA5D-4A2E-A2D6-AA4E1088A9B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8757F6DD-B979-40B8-B73E-30493F673CC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BD63245F-6283-424B-B3F6-E1C2714D735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574A797-EF59-46F7-AF59-DF16A1F1126E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8C1E24D-0142-4528-B120-B4AF2B83BA5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FE621C7B-2A29-4C94-9A73-6AE38B87C16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AE485421-C98B-4671-A2CD-8B68BC3E0ED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07B846A6-AA00-4AB4-ACA4-067D3B24A6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56E119E6-F9DF-4CD8-A95A-B656573DC903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843CA21A-FD4C-439E-9AAA-BBFFB2D6E6A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193BFCBE-9506-4496-BC9D-5EFBB2E1F16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DD200D2D-9C14-4D91-AD45-3D4F0B05741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BE779E8C-0272-44E5-B5A9-B494564D0A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80D9C58-EA15-45DC-B538-DF1632B1F3C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40556620-0C67-49C1-97F5-2AAC531B8167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E9E839FE-FADE-4875-8658-809157A9E45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58778BCC-C4A9-4538-ADC0-7C6D294808D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5EC850BE-4074-43A9-B2CA-0DC89B708F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805349E9-F9D6-426A-898F-8BC1401E80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36696E0B-CD9D-4F57-BCFC-13FF5F68C7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999EB32F-9D4D-4B83-A233-C43EDAC0B15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FEA07A21-82BF-4FBB-A018-58380F99555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E59483FA-CCCA-44C1-A899-07263F6B3A9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BA77667A-F713-4DE6-BA3F-D790B9A2881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FA65F43-30A9-4040-BE4D-420BDDB0891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25634B0C-2E7B-4757-A246-AE969FA5CB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C5B8CD61-7C6B-40A6-9E59-6DEC402939C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EB831C71-AECF-4202-A4C1-3CFAA211FE0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A000D369-8C43-4F31-97AF-693CD2399C7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EC4D21ED-F2D0-40B7-A991-6FE273D286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D9790D7-2FEA-45DA-8801-EEC2E44183E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B568E01-8989-4F7A-BD5E-AA91DDE41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A4481A42-0020-4910-BD3E-824B8FA762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B95BD578-2316-4CC1-A117-29DBCD91355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C010ADD5-186A-49FA-99F2-DBB4492EBE6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8ED932E4-7443-4FC0-B47E-878C7AD727D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A27EB1EA-2F10-4E83-8A09-2A441935CD9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C1AE47FC-37A9-4B60-9B5F-27A30E186A1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78694514-E330-4E79-885F-446214F646F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E7B17D10-E1F1-4376-8629-8B6DC49FF1E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6BC6B151-3235-47C4-95BB-5BB7AF5E39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A5DE8EE3-4CFA-4A8C-A8F6-81C994DA523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4301EEFF-49D9-4F34-BE75-C216A7573D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2CDFAFC4-55E2-473D-8473-15456478FB3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72F576C7-09B7-496A-B6FB-1B92CA7077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576CD15D-98AB-49A9-A335-EDD33977B0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8F5D7F5-E46B-4489-AA6F-86AAA6CB1AD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AF3B1986-7C75-433D-BA97-FB81A35BC78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B1EFFE5-5F3A-4125-8EFB-9214B6FDDF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EE28184E-EAC1-48D1-B514-068A5C9D970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462E388-5717-49E4-B70F-821DE2ABC3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A8495868-2D95-4B48-8D2C-5CEE2C0DEB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5E46D27C-0B2D-4395-9BCD-B19DBB82133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464690A7-690E-4CD1-B4E4-D9FF3FF320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61804944-277A-4C08-90E2-E19EC1976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1A6E8179-3D98-4D63-B00F-26BAC4833C6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C0F3742B-1415-41B9-A0CE-B6FA0B8BE1E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8DC228EA-AA65-4D31-AB67-EBA4A9984FA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FDE3982E-A906-4764-8FF0-4358A284AEE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4F8759F9-0768-40CD-BCF1-CAA5A623265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FBCC9236-9126-449C-9BE1-713941DCE1B8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4CC6E0F-D5A8-4F3A-87E9-0DF7FF734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B0CF4F95-12FB-4B5C-BC3C-D11A3057D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68F35EB7-8AA7-4F32-A838-5C6A9A84F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243C396-61A4-4F2C-A7BD-1EB7E435D6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E64AA8D-917D-43AF-A42E-61551C0881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26B4EC6A-C330-485A-BA21-A01D5D21566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0AA46B10-B9EA-4DD1-B021-069005032BE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E6ECCAEA-8AF1-436E-8EFA-8F1B6CD6D0F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C42D50F0-5B64-4613-8B85-79E71052B1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D86A4B40-8F27-4898-8B95-506EBBC4ABE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50A4DCFD-2789-498F-A19A-308CDAFF5FA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A5242F2E-53E9-4FFF-8B16-0AE7DA8BE1C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FD648C43-9DBB-4456-B772-685F5D353E7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AB6F1919-EBC3-49E2-AC4C-C23853251CA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7233C02E-F3A9-4355-9A5B-B30A82A4B7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9B4925CE-107E-456F-8920-279D578DB51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0B43FBDC-EB31-4FB3-BEF0-EB37E926BBD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C06B8932-213B-4414-8E4E-2268AC2133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2242B570-BDB4-498C-ACAF-BFA3DDE5377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666DCF4-03AC-4FA0-B838-4E853C3E1E6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76204F2A-88EB-400E-A5C1-9FCCF1E9335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15282970-5CED-4B65-B8B8-C7A92CC1934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EB9C9964-3191-4C42-A52E-E1E323354E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90CE2078-C34B-4156-B0B2-6B5618385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D7AC70D6-EF26-4F5F-B278-C6E610358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93D02C18-327A-42C0-901E-D46F782A5EA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CA1E62A-6528-4E84-97E4-191B921027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C36F05B2-CCA1-4DCB-9E54-4456C8E5DDB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D9948699-E89E-402B-8E6E-BCFA5E5C31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5906324-1ED9-449F-B5C5-3316FA158AB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212F238F-8F80-4105-A0D9-381E056DE10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26DE9708-7DFC-4007-B88D-CA9EB1AFD0E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D6E46232-3556-41E1-B123-99A17EEDE4C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3715D068-FFF2-4461-8CA9-8E67EDD763F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F9EEAA81-488F-4929-A107-1273B2C644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3B0C413A-87C1-4CA7-B851-8B4EA2398E8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8F8CDCEE-3A9C-4FA2-A9A2-889923675B9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647BDF67-DD3A-44A9-9C83-2957DD76CA7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618B5A4-A368-4B82-9982-4E5AB6F6838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1BF70492-15A8-44F3-8C98-11657E0B1DE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AD586DAA-17E9-47B7-9A24-21E8A40C92A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C3F9BF94-F647-4A03-9EC7-87EC7914021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B0EFA9F8-42F3-40BF-92FD-7BB1A33A24E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58E995E1-B073-40CC-B9CB-F72E9355263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7DD0AE8-0983-4390-80B9-B75083A4F8C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4CBBEAA6-68B0-463A-8A40-7CA596F8447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7A0F746B-0ED4-43D8-A031-358B79C707C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43861BAC-160A-42C1-B43D-81298366F48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A72BD267-E5F5-44B1-AF74-9C63269A5EF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9555D52-6801-4FD9-B4FB-D8664C57476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4A86DA25-12A9-448D-AA76-42FA92A126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52FE888F-746E-4895-95BD-724D916D129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AD9B69C4-3341-4333-8A30-E6CA495EEB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20AB1F39-189D-49FF-8AFF-C95D732870E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A30ADDB8-A1DE-4ECE-ABBA-6573D37C50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A57656E8-9447-4E6D-A689-8855B98B7FF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F9FFE5A1-E0F2-4EDA-B09A-3E2D9A7A9A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CB21B7FF-FF4C-432A-8836-2B7407ACF82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F74B2F7-3DEA-494E-A862-F4210DFE0C6A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09E9113D-F641-42CD-AC61-1D961F9D8BF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0F31244F-BEDD-4689-9B12-1ECC95F6777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97569F4B-29FE-490A-B32C-541985F13F6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C9C9B76-F4F8-4C98-84F2-DC226153DA8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8FB900C-8223-4E25-8B61-1F4799C553E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440E7D73-9563-4ECC-A537-C2C0D9E4190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FB8247EC-92F3-4560-B8D5-21B4FEBDC657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88C4593-ACC1-4064-902F-9DBE27357CF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D16F53F-A6D1-47A7-859D-B55FBB17421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341F5795-BB82-44AD-AB57-9C30BDE5A66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717B04D2-C8FD-4490-8B3F-8C2A6516385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4849909B-1853-4AF5-9C2D-928DD5861883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56CCAE96-8F8F-46C6-B6F0-B6C5B3F1BE1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712D5F0-FA4B-4155-A2D0-623CCAFA34D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2F25E8AA-4D94-4ACA-9BA0-2D2305B1A25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096FE6FC-0E21-4B86-A91D-18087871E0D2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708380F9-60F5-4086-8394-D5AE7D4CC0E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1669D73D-D110-4544-BC89-0F1CEF009EB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67857199-3783-48F4-9C4B-80308192D720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28093F18-3AA4-45B9-AACD-C6B0AF259C0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9FF8A4C0-211E-49B6-855C-673898D507F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754FBAD8-F3B5-48EB-8C4E-D43F8EA395B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6E7A67FC-32CF-422C-8428-D894334E554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0BD390CB-52F0-4951-B342-20C681FB105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03FC053-23E9-4D8B-B485-AEB4BC709BA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6D802676-D53C-4234-B065-8AB82144A8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8872EB82-EB04-4110-8358-F2EE7D6A180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ADDD4340-0976-439E-845D-0A8A9C4FE2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1E0243D1-E9F9-4FFB-87CE-09D385970B6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38983CE0-2144-41FE-B35C-1CB6B6D5F5D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DBE31FA5-0590-4A19-8A50-868EA912CBD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AAFEE791-5588-4EF4-9396-1E5CCB5AD61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A22EFDDF-23EA-4E7B-B572-F539BFF3D7D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7DEF6EA-4A43-4370-BEEB-087A8FB7369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719CBBF7-FC18-41DA-8441-CE006FF5E01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1106C754-5320-41AA-A937-56DE46AE40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FC09471C-50F1-4F18-A508-5F11CAB1F0A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2BB1DDA-E739-4F23-9614-119E89A5C20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D97453A-EDA9-4BF1-8657-1671FF7B6C4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B0397F40-167C-4C54-84B1-FC649DC2995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BB219E0-9A61-4B61-A45D-635C088085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4FC4E86-6533-4E44-8C7E-B0814C2FAB7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F9B126C-165E-4F06-BB80-AEF777FC48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52BE8C41-0A97-4594-9447-6E91198663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4211C26C-4D9E-40E1-9AC2-49C2472D4D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69F4F80-639B-4531-9EC0-D1F6F96290A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DE442065-8077-4E80-8210-C3EBCA3C175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88CC1AFA-9168-41B3-8C6A-518B6CA8D9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E1F1DCBA-1F57-42D1-AFF0-4CE5452E5626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738F9025-49CD-4669-B4D2-AD76609C257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A44CDB24-2115-47CA-98A2-6A7810B85CC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58C2828D-A12B-4EFD-A61E-46C7796C813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2E9FFD58-6E4F-4518-8D94-D5416BA716C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2FCEA103-F84D-4F04-A0F5-9C031E98AFC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94006A5D-74ED-4E29-8F14-3456A3E32A5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67DC054-4F69-463E-96CE-2417C696B3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D02B7BFC-1AC9-4530-B417-539ADFFDE5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8B834AB2-AA5F-4282-ADA4-2C0A9B50746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899C9C4E-A10D-45D3-8B96-4573C4F41F6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118CB9C-0D15-4DF8-8FE1-12272F2F397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5F1CF360-241C-43AF-BE86-C56173A34FC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0C29C37C-CB20-4415-AC9D-B2EE5269F48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C7174F0B-CFB8-4D79-BA21-8CE154C87E5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8EF04129-534D-49B8-B54B-58128017ED3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5D29A15A-FF0B-46D6-9691-7730817681B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7BC3E37A-080A-456E-B27B-281934B78A0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FEFFD336-8189-4139-8AFD-22DFCF28DC7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83E8AAE2-D6D0-4169-9704-8F775A8DA5D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9AADFCC7-4816-480A-A83A-2864694B1C0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9EE45D50-ADCE-4043-9AE8-52F66D56BA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35868F4C-BB37-4446-8042-E2CDB26FEDB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F93F9B08-8313-414D-9FC7-365D533ED30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33647C7-03E8-4B67-9B5C-9CEB14C918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0C68A4B2-5954-42EF-87B6-1CFAA4FE81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EBC1098-E2C6-4D08-8FF1-B39A5651B488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E8AD0EDC-D787-4F5A-B5B8-E8CACB2A75E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9AF81FFA-5795-4581-9510-C753EA7B95D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ACDB148-DED1-4523-B4E7-3D6B1D97BC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20478D91-70DC-4090-BC8D-4ED5A1DC09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482EDFA7-6EF5-4D66-84AE-B5E1AEFAB7F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08CEB697-A863-4D0F-A8CC-E03B8D3856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CC16F210-EECC-4869-A5C1-862D7CB94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46CA6C81-A726-43E9-A23A-E8B56C8027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ABE5121B-862F-4676-A4BA-5A7B442EE43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587FA948-8F76-4A43-88D3-A72FDB3860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FC1B741B-9A9B-4228-8C6C-2EAD07F6D1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8514148-2F69-48FF-B5CC-4453C6516B9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F123A712-20EB-4151-BB82-F8838964C9A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5F283A-A4C6-4F64-8D97-548DFA4F46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B0BE5D13-8A49-4ED9-921C-FA126F9CE3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6688271D-D3D4-4206-A646-71BF7D293B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3E46C1F4-4C05-4DAC-93AE-FF1B3FE8184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E9ADCA76-60CE-4EAE-A45A-F73572CD16D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3A292901-2007-4425-BA31-B7A5384D226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C039EC4-BEE6-417E-A274-80CC522AF26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4C0094DF-C1BF-46C5-9522-0B82788E88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16C826DA-9C7F-424E-911F-5A8ED9C82E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5A57BFD-F224-4FD2-8083-E9590D61AA3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36EA832-819D-43F1-982F-889A9986217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CD01C62E-C6B5-4FD1-98D3-11C024740A3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6D39AA92-9168-4B6E-9473-B808AA8DD3C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950E8EF4-A8B8-4899-99D2-002D7E9B92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03AECEBC-8BB3-417E-B9DF-B294F04B5D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6858DB12-4E8C-4D0B-8B9E-B17FBC2DBCB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4B6BE4DC-88B7-47D3-8F56-79D05E2E17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DCBACDE6-F8B4-4F57-8332-8AB6CA68EF3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AF9556F3-FFC6-47A7-AEBD-46519D3B43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6B5288F2-3ECE-48FA-BDE6-34855AFBC71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47AD6B0-DF8A-47B2-BF1B-55868B1CD5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44E64C75-49DD-42C1-895A-57CAB9B2C6D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7E39F8A8-E7A4-4C3D-A990-8482CAE6AA8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7C11F121-BAA2-4DFC-A7DD-5AB6710720F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A0F4730-370B-4EC9-A239-3F09F939B7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FA5EE26B-A39A-4F22-9514-360DB7B2D6B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8BCF26DD-E61A-4904-973F-F45019B4688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77335B91-9BCE-4369-9476-2C134D6DD10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E8B59375-B8A8-4269-AEDD-C02B0A71E3F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E4CECFEF-A063-41ED-B7EC-C33E66D3CE6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A133E2FC-E367-4E07-A620-2EDC42CAC6D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16F0500-899F-4976-A4CA-BDFFC2D0E84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2976EC92-0E0E-4B0C-AAA3-4C8D020D0BE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51E41C7B-61F3-405F-B43C-B5ED5BE25A4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DEEF8F00-7B42-4F5A-AB20-8A811112D2D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4793D44B-7086-41E8-981E-75063FCFD1E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25C31678-8C1A-415A-BAB6-EDCDF4763C5E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4BE9E955-1284-49C8-8DD3-34231554DCA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4E4ED9D2-54C5-4A23-83E5-4711B109787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C4CDE15C-4E42-47DD-B521-2787731AA068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97B59466-A8B9-4304-B84C-C4965D7322E5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751E85A-83A3-4944-8434-F37D209B735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395C04BB-33BC-41D5-BCB5-418739D1C80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28582F0A-9250-4012-A3A2-14AC7D7CF6A7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BD00720B-078C-4AF8-A9B3-7FD405E6FD5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CED3A9F8-C48A-4B30-9FFB-AF88A675688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3583660-4906-4E51-8B87-AE0A91FC79B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683B82B1-0838-409B-B665-E1D1B535443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36ECDBB4-8EE4-4AD3-9359-2186C63F7BE1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774DA0EA-F0A4-44A0-85F4-E0C1EB9B36A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99EDB7E9-289D-4CF1-ADA7-BF739906D3D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15039A39-C90D-400C-BFF2-BFDAD3AD3BA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FD47C6A-0A4A-4188-8EE6-204FBD848233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2FABDCF5-9E6A-44E4-B47E-58CACE42596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387AF3FE-7E99-46A1-9B13-4FFBBA5566F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ADFC5673-B947-47D2-B564-C9C8109F37D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5E65FA2F-C55A-4A28-B0BD-629B1EECBA9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C3B3ABAD-3F19-4D56-A910-B1DE53246AF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9E35DBBA-B7D4-4D86-9C7D-C1CD2BD5ADC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0F79FFC6-29EC-4E9D-8A29-160D6875493F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643581C9-91D7-4283-9DC3-FD1CE958356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44AEC52B-CC19-4AE2-B40E-753A8E1BA6E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09741FDA-13DE-4610-AC5C-96BFC6466A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00599196-19F4-42E0-8D99-EECAD8A17F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D3073EFA-D715-4815-86D7-B3F12AB3D83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A442A9AC-F11C-4ABC-A4AE-EF9CE81B96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CE2CD000-7E9A-4298-8ED5-477664DB54E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AC7BD8D7-B471-40E1-9EDE-A262D004156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B799F6E2-3F95-4CC0-9D6D-A1BE7F1BF11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DD4EFAD1-2F5C-428E-BAD1-51B6D8E9C87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7A253721-A32C-4D21-96F2-56C17C73A3F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7B27B8F1-FE28-4D69-9470-62E125766B1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E61225C8-59DE-416B-8CBB-707AB528A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E678CD6-9B81-4AB1-9F2D-73669FAA4C9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8622D99-2D32-498F-AF16-2C219BF90D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055677B3-B64A-40CE-8515-BA44D2C7E62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F18E1ADB-E666-418A-9D8B-F614B47D504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C8D12C3C-26B1-487D-B240-530B06B94C9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7D6929E0-8B88-42DB-9101-EF48B1528E1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2456191B-605E-4475-9A28-735C0A9E605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488977D2-43AC-42B6-9E1A-C6249362426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0D205927-918E-41A8-8BDD-DC882C6F2F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F95A8A86-9152-4152-B8C5-3F4E1CF7E67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400479B7-6DD4-4F81-B6E8-05072F6DCB8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E9CCA485-22E4-48F2-AE5E-4EDBB1179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30B91A77-0F0D-4099-A767-16E6CC4DFD0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3D8B52DE-770D-4AAA-8F03-604F814A952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E973F2C1-F225-4737-AAF0-D68FC0B82A4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5600908-C3DB-43D5-A86B-770B7422ECE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D862B1B5-870C-4544-ACE7-0E07EF03F8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C7522855-E384-4D73-9B79-2FBC4A91C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2D7EC403-8787-4D97-A3C2-F89EAC00D9A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1CA55816-8FE3-43B2-A4E6-18D4D6B33F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5D00B822-B39F-4D34-BEE4-31608A52F4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61F82DD4-BBF6-4258-A3AB-E5E41BB5CFB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823835E7-4DB7-4779-A321-3D1C8CF223D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9485780-311D-470F-BCBC-83E7FD9A05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F889E352-549A-49A0-8553-4E5042A65B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5CA1D76B-F552-464B-A405-0CC63DF8B3E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A8033CAA-18FC-4CEE-8207-5A2E04BD93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A3ADE202-5E3E-492D-AEA4-E81B018E8CB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0B71587F-E8E1-4AA6-94C1-BBFC5E98350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F6EDFB20-F8A5-46F7-9FCA-39E1861EAE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EF04174E-22F4-42A2-982A-F52F79D25C8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6BAC4A73-8CDD-4702-A76C-C239D2CDE48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63816E-F014-46E4-A5A1-1F7FAFBD1F1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504B27DE-D641-4B73-ACEE-47750B494FD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EA12FCC3-94C6-40CB-A7E1-475864DB60D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64662D62-E5B4-450A-9B96-133206DE0FF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591A5CA0-6259-4DA7-9159-387E64F0F39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9FDFDE2-3221-4A6F-9592-712C4B36635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127DAFEF-E95C-40D2-A56B-5B425D83DD3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1D72E61E-7D89-4B42-B255-3BB4B84796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A750F894-B9FD-4B2B-84AF-E2E5547B642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A74BED1-3598-4E21-9802-4D15584A5E0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D04378CE-F5B0-4820-BAB9-8E57D5ABEB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5E36D99-FEA1-4B58-94A3-62ABA8A13A8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90DBCC6-BD60-458E-9987-5F01678CE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BF333F4E-905F-4B99-B77E-3E56BD86724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C325AE5-EF27-4C65-87B2-324CC9DED59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FD73CD06-A98E-4D11-BAF4-0A897D8741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ED7068E2-2A7B-47B1-A907-B71C4DDDA8F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4267C064-E25F-4E89-9DAF-9B1539172AE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2ED9F8C-DEFD-46DB-BB18-70CEDCF72BD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3944D815-C99B-477E-9BC0-B06477E9367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48947BC-3515-4CE3-9993-7F749743941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BC895AC6-7824-471C-A528-1CE42283A6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DEBB2821-53B8-4624-86C3-4BEAB0C538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BE09BF1D-56DC-4434-B4D4-626D32B0A0C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3EBC4C9B-4717-4E47-9942-9AF72B35DD9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13C148E1-3CED-4870-BCC0-C24A81E88E9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BBC2D22F-C9BF-40CE-B0F3-3A36028BCC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9B26CDC8-8D59-4106-8344-08CA06FEDF2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FA5E34A0-813F-4D4A-AAD9-F986DAC728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92096420-F142-485B-9788-3F80C3C478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B5FF4E92-D6F6-439F-B646-9ED743ACAB8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6FA108AC-A749-4198-B169-49921AD1D39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B05B0BF-570B-48A3-B1A3-BDB04E15145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6427D9C6-65B2-48A6-93E8-7A4AE7F76D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298EB5E5-E2A1-4831-80AC-621E819065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D5C6909B-F6E2-47DB-9BD2-03337723156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1BD4B895-EF95-49A1-8F42-D94A630C1BB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F7394BE2-25B7-404D-8F33-3A39CBBAFC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282C7A05-0227-4169-A5DC-D9FBD2C56B0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3B3090A-4D62-45EC-83F5-878D631E3CC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08075FC-C8CC-4AC1-AC88-5BF7F85961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0AE4DCD4-557F-402B-BE74-BE652085E2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633E5C5-A55A-4E12-B2F7-68B7510794C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45D9DE9B-2894-4245-A8EC-70326B53EA6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89C34184-9CF0-4FE9-AEEF-0153CE57874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162653E5-6FC2-4DB3-A49F-DB6C98E6CD8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3607F7FE-8F47-4A4C-B587-01728AEB0F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0E147559-E317-4713-8E8E-8C523DF122D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19DC5AE7-8400-4AE6-89FD-395D679508D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741702DE-2123-4FE5-A912-B06319DA32E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BABDA6C5-B5FC-4A5C-B29C-73E5A980215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09370316-4E09-463D-80F4-BF75E6A8B8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50CF57F0-8993-4915-9180-AD9EF5DAFC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69B55C2C-7204-4A4F-8DA8-2ABB81A802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261123F0-B61E-44B5-89F3-AB0A99E47C7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4D299572-5CB7-40BA-99EC-2BC7C4DE642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E2D42E23-95FF-4FCE-A3C8-E01F75EB1FF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4176D840-03AB-4BF5-AD72-C6F564D9134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D3FD557F-4DE6-4038-B0E0-B68C7F7A501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F0A530C-4C6D-4D1C-9B9D-B1E8482E424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2EC8368E-FAF7-4B25-9ABE-36EC3589315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9DAA0F24-ED8C-451D-A40D-4F8C6384334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75E779AB-7065-4A62-B9B8-42726952B76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DD6BAD7C-76C4-4E36-A960-C22D7383F6E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BC04C3A0-CAFC-409D-93FD-C855FF02C2A4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E7A07617-E54D-4559-BA90-4B120D2421E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424F43AB-3BB0-41D2-AF4E-48E93AC4849A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F891994F-6EC0-4634-B5C0-67DC93751DD5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EA12200-94DC-4416-9D65-D360CE757E2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E670B488-546B-4B96-807C-D880921301A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D3D8E6DB-885F-4475-8191-B43125064D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23939DDC-85B7-4C8B-A478-528C8E86F86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00804319-A490-4DB9-AACB-D6688F94D35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796C8473-7C31-4584-8DBF-0881C43E98B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C829FF5-16B0-497C-8EE2-ED015F0CFFC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5996E7E-C593-467A-82F7-941AEB8E5BC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E2057C90-9768-45F7-9ABA-1826E1C0804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38EDCA51-2512-440D-AFCC-725011B61C82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7AAA09AA-2D21-4D3E-BB3B-050C088FDEA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E8778750-E948-4373-9FA6-32DC979D84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C216B18F-915F-4EE5-8CAE-D099339DC75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4FDBE3F9-81D5-41B6-822F-88D1E0365F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53714E0C-8AE4-4E6E-B177-0B615C65BB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EAADDD8F-40C9-4E0A-ACA2-1BB45D4E487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FC12A3F1-980B-427B-8507-D0714A9444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D0D24494-E367-4153-9E2E-EEBBB388EC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303C0F11-8869-41E0-AA40-BC9EFD932A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DF93851-4EF6-4FAB-A57B-D7554D6A7ED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0CB8A981-9E46-444D-90D3-2472BE7ACD9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73836F43-E682-4E30-95D5-56C1BF50A2E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8F704A4C-BA6E-4749-87C1-D6AF58D1D72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2A6FACDA-3AC4-4A43-9744-5433F0CFCF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D469F4E1-CEA2-4B55-A05D-7683E3AA901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FD86D7FB-7223-4861-A69E-7AFAACC818D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427426F7-E2AA-42A4-94B7-BAF6DA13F7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16DA8C-BAF5-43CD-8F13-4C5481FD2E5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B875A46B-D67F-4473-9960-B053637F3E3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25A0CC18-4050-45B7-9034-BB1C5E8EB1F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93BA04C8-CD65-41E0-A4F1-BB777536991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9660C8CA-52D7-4945-8D8D-7112532B552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E991666E-CFA6-42C0-B696-190833D6A6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4FDC2147-00F5-4145-B3C1-4189EFA466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90228082-7529-4EC3-A0E4-2D3AAD36F3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66221AEB-0413-46C5-8F36-A81264DC3A8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AB743D93-84C9-4728-81E0-8C4A8FC20C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3942D4E9-091D-41A7-BFC6-E120AE79872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B1150D8C-146E-43FA-A1D4-DC26F2B5D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D3721A66-113F-44A3-BE97-0C69E8735A2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87AEBE87-3A40-4A3C-9F37-FCEFE63E73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103CAE37-52CA-4BE3-8881-D452B622317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D9EADE6E-BD87-4744-86D2-AD23BECF8FA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A348D3FE-C340-42B7-A704-825F6F1D89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4490448-5A25-423F-9D77-F82738A583E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2892CA1B-539D-45AC-9B58-BA42A3B5A9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140DAC4B-217C-42F5-B4E8-F015650B2AF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DDE2AE2B-7028-4D68-8D3C-ACA4DA86FC7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B7B333C7-BB7A-49C6-8EAC-ADD7112ECE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1FA0012-E6B3-45BA-947D-960FEC85015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F031E93F-63DA-4A4E-8193-4F76440D5E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A72FCF22-1374-4F3E-BACD-49E9EC03FA0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A5B0FEE1-7205-42A2-A8B5-28C0002638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AD5FCC39-0FD1-470B-8EA5-2093E9B6A5F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ADDD7CA1-CB7D-46AE-BFCA-76F074E0A1F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6987976A-FABE-4D33-BE54-88967F53EAF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17BC142D-35A3-4C55-AC19-C697BF540AD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56DF4457-76BE-4A07-8BF8-5E32C8605BD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5ADC356D-BEFE-4824-943C-4BEFD1726E7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E691EA83-129C-441B-B2AF-4B61F39915D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CA49F4D-1546-47A5-AFFE-8BBE86361E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3D139A68-FE82-4B70-AD9E-4A418F25539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D04B81FB-2948-4CD9-8D41-45CA1A2C9D9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D31D3C52-9217-4BCA-9204-60017338D12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4CACDCC-C4F3-4D2B-B57F-7A3695E4B4D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DC9B17E4-ABDD-4A02-B035-9F6EA741952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A387C151-C2C5-48AC-BA85-7CBE540D7B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973D4EA5-0A7A-464F-A702-BAD73A4B9F6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1CDDFDD4-CC71-4CCB-BED1-149E651F8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60009150-6A3C-458B-A6B4-54AB54F113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0F1F925B-BF5E-4414-8EA3-FB574EB5F09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3640A296-2161-4DFD-AD64-FB5F1AA63EA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B714D555-D15E-4A7B-8C88-FA169B4F656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668AA9FD-D5DF-485D-8922-BBD6BD7DD0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C40BFE88-B476-4BD8-A64D-2829D3787CC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1E115C04-010A-4974-AA9F-ABFC9748FB0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2CC52ABB-9528-4371-89BD-1D00B06D9A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DB5F5674-47FB-4B59-8D99-81FB4FE3968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3ED3891B-1C4B-451C-B9CD-54ECF72DE6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EB38752F-B5B2-4359-B313-F1732A4BFAC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0445AA95-94A7-432F-9469-2E0F094CE6D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546803C0-24D5-4FED-969A-733DB418EA9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935F221B-78F4-4377-AA5C-A146BF37BE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5A4F9617-9BC4-4DC3-9DE0-076FC09703E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FD3C5F41-B86D-4BF5-9142-0FA05023529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4D6BFC7E-573D-48AA-925C-0D6D368A7FB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53B8D3E9-3C9C-4687-83D4-0F6937093B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54CA60AE-DF95-41E8-B23A-65FB4DB5E3D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72F350DF-452C-47B3-AFFD-D0BC84C5A7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67E07AD0-82C9-481D-98E2-695F6CA625C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47D67144-53A8-4017-89E0-84ECFE06747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CD7F65CE-D5C6-42B0-AA73-FA7E6DD37D2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D11B3B80-24F1-494C-8DEE-40B2CD7397D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C805842-929C-474B-B6A1-35E09F453A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F05974F0-6D0E-4694-BFF6-F3A029E47BF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8A7563C3-1C0C-4FCC-B0F5-C16047A3F68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E8E758FD-8F85-43B3-B4AD-5A0A63C98B4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04B27B7B-917A-4893-B0ED-0E220D70C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ED30252-8FDE-4F1A-A1BB-DAFEFF63139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56CD3C08-4F76-4AD9-8481-65D5B1FCE78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58074DDD-ED95-4C5C-90FA-F25A41C7C4D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88817C76-6497-465C-AE33-5C2E6869B5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95E61A-BEE1-4078-8C8B-661E82741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F30528BF-26F3-472B-8D43-FF8D1424EF0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7EB9C09-73B8-4E4F-9C61-1F24235E53B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ABC432F4-FAF8-4A49-9A29-1E6F8BD0891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F4B7F53F-EB44-4DF3-A077-BA4FDF51C8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F0C77B7F-BFF0-4A93-8498-CF8654D7FF1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2205597B-57DF-431E-8064-7F00F4363B2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E69E4D3-69F4-40A8-A8C6-1A893ABD935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B50ACDCA-A786-4076-B182-A7B68731301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9955FD6C-106D-4232-9235-1C04A006954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95DF5D9F-CCD3-4B74-9C0F-9FA2F5958D3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D81D93A-F716-4C88-BDD5-A6E8C1474AC7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C9063F48-77E1-4121-9156-242310D81670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61AB01F-6B4B-48F5-A555-072164AF1F7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120906D2-43EF-4706-8D33-8FF992EDB97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340EA19F-96C4-4342-8035-2F9789B4F3D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420EA93A-4962-4A34-9AF1-07E875C5C096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9012F9C1-4CDC-4EF6-A802-16F2EEA6440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78A205A3-D368-48EE-9586-872C3469D4F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4B7256EC-E37F-4240-9B89-7C6FEF88A23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0A5B553F-D314-4800-9445-6722234B3E6E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66B6B102-5E2F-49D4-8BAF-E308964522B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FC4D36A9-5709-492A-AF20-8A0012A354A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F907936-67AF-4E60-BB3D-035A60C0FD4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C12CAC1C-806F-4549-9C82-07B49CF7ABAC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5AEA3A21-DA56-45E6-8030-E3F341BCFE1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9D4FEC89-4A93-4081-911D-ED13EB8F56E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FB181B01-F8C1-48D9-8FD7-98F18B35EBF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498E99AD-F0D1-4C53-B43F-9A3BBC2A4AA5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6EF460D1-265F-4B04-979C-37601372E7D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0293CC1-505B-4965-B3AE-CBC350CE9E58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E0F585AC-BE45-4463-80FB-4021D9C9E01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F1F1078A-8E1D-46CE-B179-E76486B7F08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FB649DFC-1283-4FD1-8574-5EF75F0260F2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FFB2B177-D561-4D95-AF92-4268F261F8B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9C2D4BBC-1807-44DF-AA21-15EEC72D982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C8C97C28-4F0C-483B-AD91-31C99CE45D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4616EC15-AA8A-4395-B147-66C35F6B54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1B6E5E41-1ED2-4F14-8B43-C1646D26CB3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387023BA-4D9F-4471-BCE3-F369055915F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3209ADBE-9EAC-4E6D-A0E3-DAD4378006C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77A5BBFD-FA59-45C0-A8B0-0318E770B0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8B031231-2714-4213-AC9E-68D520949D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E58E2AB-09EB-4A74-BA2F-5CC59043F74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E530B203-0803-4991-A4F8-BD4576EDDE8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86FBF789-C63A-40E5-93B3-58F8F04325F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7915F9CC-CE6A-455C-BDC1-ABC8791F4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1F46942D-851D-44CE-8A19-9DCD1D3C84A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4CB2F3F8-A95E-455E-88DC-5CCE74620E5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295DCDC-3D07-4CDA-863A-7970DCB85E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0AFF9738-B8E0-4AFA-94A3-65625FDA02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04F8EC89-5827-4281-A5FC-8A66514112E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4796D83A-63CC-477B-A4F1-648D93B4E0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0609A461-8DF6-494D-AFDE-EBB3B519EB1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50D87113-DC13-4EAF-B02F-6B5D6861FD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545EEC56-7022-45E0-9D29-D31B8D46E51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55491A5-E5B5-443D-A304-BD4E3050BC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B25A1E6-0A28-4257-9D1F-9AA75139787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C884E8CE-0391-4397-90E5-85DDA85566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469C1FA4-A6B1-49B1-9683-6BE340E476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4CBF56D5-447F-4C6E-A173-9E8C26450DD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D073E19A-515C-4DCF-8F20-B3427AAD251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A749D4F8-767D-49FB-B0E4-349D2AFFEA3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ABEE2C70-D0F5-4ABC-900E-5238D6F6469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0E1258F-6461-472F-B415-46169089C8E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B04D66D0-16B6-4B76-9C20-D10F8B6C75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B6E525FB-F3D7-4367-8504-CC343170150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C18A626-9956-48F6-8011-E06BCF46E0F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6871213C-48AC-4475-B61A-3B14126BE6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E56E095C-9EB0-413D-BDDA-2213467323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057E784E-D799-4D6A-83BA-6B4B5E8D5F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3B99BA80-6E13-4026-8021-CB950258FF7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603D95AA-C0AE-4C99-ACD1-F18A21F9692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77FCF049-16D0-4F52-A7E0-8C76EB4464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B0474553-3088-442F-9B7C-3A8F7392249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68AA5B70-1E56-40EA-8701-19DA9A8AD4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E312E78-72CC-48CB-9448-C418CE4AFF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8061CAF9-9E5D-47E7-AD6B-33517C22A56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BD08651-7869-487A-B814-A518E89AD91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785881BF-CBD3-4F1B-A5AA-56E93E79A7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F38C9D70-857D-48B7-A49D-60BC247DDFD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EFC8E351-1D28-4BC2-94D7-2D6DC9C3AF6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621F7684-153E-4028-B6E4-2E8B03AA85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3B7F6490-AC23-484E-A4FA-619884F0C2F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DE77D0D1-2459-4FDF-8187-9DE417210DA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U58" totalsRowShown="0" headerRowDxfId="141" dataDxfId="139" headerRowBorderDxfId="140" tableBorderDxfId="138" totalsRowBorderDxfId="137">
  <tableColumns count="21">
    <tableColumn id="1" xr3:uid="{CC4C2CFA-E67E-4336-9BB5-CC95CE209F3A}" name="1" dataDxfId="136"/>
    <tableColumn id="2" xr3:uid="{1E85198B-B82A-4617-B922-C6524B07278C}" name="Raiz" dataDxfId="135"/>
    <tableColumn id="3" xr3:uid="{14BB3795-364E-4135-B30F-1536628A0684}" name="Super_x000a_Class_x000a_2" dataDxfId="134"/>
    <tableColumn id="4" xr3:uid="{CA86440C-110D-4B26-BA53-58A3B612699A}" name="Super_x000a_Class_x000a_3" dataDxfId="133"/>
    <tableColumn id="5" xr3:uid="{CFB6B167-F9A9-4C59-BF78-469C27143A56}" name="Super_x000a_Class_x000a_4" dataDxfId="132"/>
    <tableColumn id="6" xr3:uid="{E9EB2A4A-1C2E-4684-B37C-2B4423D70D33}" name="Classe_x000a_5" dataDxfId="131"/>
    <tableColumn id="7" xr3:uid="{25899769-1F4E-4DCE-A55D-78DB109775E4}" name="EquivalentTo: _x000a_Raiz_x000a_Condições _x000a_necessárias" dataDxfId="130"/>
    <tableColumn id="8" xr3:uid="{60348FC7-7AFD-4399-9633-F8CDCC05E245}" name="EquivalentTo: _x000a_Classe2_x000a_Condições _x000a_necessárias" dataDxfId="129"/>
    <tableColumn id="9" xr3:uid="{392CCFD9-6E98-49E5-B2DB-7DC015141A7A}" name="EquivalentTo: _x000a_Classe3_x000a_Condições _x000a_necessárias" dataDxfId="128"/>
    <tableColumn id="10" xr3:uid="{DE6C2295-D3C1-4B68-B910-8BAEB1BAE01F}" name="EquivalentTo: _x000a_Classe4 _x000a_Condições _x000a_necessárias" dataDxfId="127"/>
    <tableColumn id="11" xr3:uid="{65DCB7B6-4238-4427-B02F-3BEF502BF71B}" name="EquivalentTo: _x000a_Classe5_x000a_Condições _x000a_necessárias" dataDxfId="126"/>
    <tableColumn id="12" xr3:uid="{8BA2A6D5-A321-435C-B6FE-29DC62E231F0}" name="Anotações _x000a_de ajuda_x000a_Classe 1" dataDxfId="125">
      <calculatedColumnFormula>_xlfn.CONCAT("Conceitos: ", B2)</calculatedColumnFormula>
    </tableColumn>
    <tableColumn id="13" xr3:uid="{51FC484F-3B93-4E17-A843-F396271D4F5D}" name="Anotações _x000a_de ajuda_x000a_Classe 2" dataDxfId="124">
      <calculatedColumnFormula>_xlfn.CONCAT(C2," ")</calculatedColumnFormula>
    </tableColumn>
    <tableColumn id="14" xr3:uid="{7D506B35-635A-421F-9FDF-F5A47788A209}" name="Anotações _x000a_de ajuda_x000a_Classe 3" dataDxfId="123">
      <calculatedColumnFormula>_xlfn.CONCAT(D2," ")</calculatedColumnFormula>
    </tableColumn>
    <tableColumn id="15" xr3:uid="{43516DA5-EE35-4A99-A73B-6E2C92F2BE17}" name="Anotações _x000a_de ajuda_x000a_Classe 4" dataDxfId="122">
      <calculatedColumnFormula>_xlfn.CONCAT(E2," ")</calculatedColumnFormula>
    </tableColumn>
    <tableColumn id="22" xr3:uid="{4E2C6E2F-FBDF-486E-9FF7-21C4D4B18283}" name="Anotações _x000a_de ajuda_x000a_Classe 5" dataDxfId="121">
      <calculatedColumnFormula>_xlfn.CONCAT(F2," ")</calculatedColumnFormula>
    </tableColumn>
    <tableColumn id="16" xr3:uid="{BFC47198-B351-4C32-9E17-77914984F825}" name="Anotações _x000a_de ajuda_x000a_Conceito" dataDxfId="120">
      <calculatedColumnFormula>_xlfn.CONCAT(SUBSTITUTE(L2, "null", " ")," ",SUBSTITUTE(M2, "null", " ")," ",SUBSTITUTE(N2, "null", " ")," ",SUBSTITUTE(O2, "null", " ")," ", SUBSTITUTE(F2, "null", " "))</calculatedColumnFormula>
    </tableColumn>
    <tableColumn id="17" xr3:uid="{6BAAEEFE-DA2A-452F-9076-D3CA97DB1856}" name="Anotações _x000a_de ajuda1" dataDxfId="119">
      <calculatedColumnFormula>_xlfn.CONCAT("Consultar  ",S2)</calculatedColumnFormula>
    </tableColumn>
    <tableColumn id="18" xr3:uid="{627A170C-2776-424D-823A-86498C9B9FEC}" name="Anotações _x000a_de ajuda2" dataDxfId="118"/>
    <tableColumn id="19" xr3:uid="{36A56800-FCDE-46C6-9DD3-AC3ADDFE99D1}" name="Anotações _x000a_de ajuda3" dataDxfId="117"/>
    <tableColumn id="20" xr3:uid="{ADAFA88C-78DF-4CAA-AFA5-4B2FE34D2B95}" name="Key" dataDxfId="116">
      <calculatedColumnFormula>_xlfn.CONCAT("Hidra-key_",A2)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19" headerRowDxfId="115" dataDxfId="113" totalsRowDxfId="111" headerRowBorderDxfId="114" tableBorderDxfId="112" totalsRowBorderDxfId="110">
  <tableColumns count="22">
    <tableColumn id="1" xr3:uid="{05405BC3-D147-4C3A-A847-226BE3E20B44}" name="1" totalsRowLabel="Total" dataDxfId="109" totalsRowDxfId="108"/>
    <tableColumn id="2" xr3:uid="{30674569-14FD-401E-814B-CC39EC080692}" name="SuperData_x000a_(1)" dataDxfId="107" totalsRowDxfId="106">
      <calculatedColumnFormula>E2</calculatedColumnFormula>
    </tableColumn>
    <tableColumn id="3" xr3:uid="{42ACD1E1-902E-4432-A297-A8D4E3E6A39B}" name="PropData_x000a_(2)" dataDxfId="105" totalsRowDxfId="104"/>
    <tableColumn id="4" xr3:uid="{08ECA0E2-2D2F-446A-AAF6-2FD891B13A08}" name=" valData_x000a_(3)" dataDxfId="103" totalsRowDxfId="102"/>
    <tableColumn id="5" xr3:uid="{6086C35C-A33E-4114-B141-64B11971C1A1}" name="SuperProp_x000a_(4)" dataDxfId="101" totalsRowDxfId="100"/>
    <tableColumn id="6" xr3:uid="{535DC925-3C97-4408-B83A-988BF345193E}" name="Propriedade_x000a_(5)" dataDxfId="99" totalsRowDxfId="98"/>
    <tableColumn id="7" xr3:uid="{C4D22B6D-94D1-442A-97D3-E1AFB3FE98FC}" name="Functional_x000a_(6)" dataDxfId="97" totalsRowDxfId="96"/>
    <tableColumn id="8" xr3:uid="{254C2A3E-98CC-498D-9D66-425CCE933E22}" name="Inv functional _x000a_(7)" dataDxfId="95" totalsRowDxfId="94"/>
    <tableColumn id="9" xr3:uid="{CA66A745-BB10-4919-97C1-491E2A8AFF79}" name="Transitive_x000a_(8)" dataDxfId="93" totalsRowDxfId="92"/>
    <tableColumn id="10" xr3:uid="{F220F0EB-8A04-44B3-9F33-2CE7DEAEA278}" name="Symmetric_x000a_(9)" dataDxfId="91" totalsRowDxfId="90"/>
    <tableColumn id="11" xr3:uid="{BE3C1D12-0B80-4267-A7C6-AB88FDB359A9}" name="Asymmetric_x000a_(10)" dataDxfId="89" totalsRowDxfId="88"/>
    <tableColumn id="12" xr3:uid="{5956D0C5-9C90-4122-B08D-5295FEDB05A7}" name="Reflexive_x000a_(11)" dataDxfId="87" totalsRowDxfId="86"/>
    <tableColumn id="13" xr3:uid="{8BF12E7B-7E6E-4F93-8167-49BB8D845A8B}" name="Irreflexive_x000a_(12)" dataDxfId="85" totalsRowDxfId="84"/>
    <tableColumn id="14" xr3:uid="{F6A4A8D6-0928-496A-BF0F-0926974BB64E}" name="Inverse of_x000a_(13)" dataDxfId="83" totalsRowDxfId="82"/>
    <tableColumn id="15" xr3:uid="{71CC311B-405A-40DC-A69E-DD1F21998834}" name="Equivalente a_x000a_(14)" dataDxfId="81" totalsRowDxfId="80"/>
    <tableColumn id="16" xr3:uid="{D53389E7-5792-4813-AE78-49A25A9EDAF6}" name="Domain _x000a_(15)" dataDxfId="79" totalsRowDxfId="78">
      <calculatedColumnFormula>P1</calculatedColumnFormula>
    </tableColumn>
    <tableColumn id="17" xr3:uid="{F9388D82-F1CF-4707-8C27-B9B9F68C7435}" name=" Range_x000a_(16)" dataDxfId="77" totalsRowDxfId="76">
      <calculatedColumnFormula>Q1</calculatedColumnFormula>
    </tableColumn>
    <tableColumn id="18" xr3:uid="{458CD5C3-8971-431C-9F74-B445CB1B4F29}" name="Anot. Ajuda_x000a_PROP_x000a_(17)" dataDxfId="75" totalsRowDxfId="74"/>
    <tableColumn id="19" xr3:uid="{79ADE3D3-2E35-47E2-A082-CFFFD7E257CF}" name="Anot. Ajuda_x000a_DATA _x000a_(18)" dataDxfId="73" totalsRowDxfId="72"/>
    <tableColumn id="20" xr3:uid="{B1BB07F3-F9E0-4A1C-8EEB-D0705E508AEE}" name="Functional _x000a_(19)" dataDxfId="71" totalsRowDxfId="70"/>
    <tableColumn id="21" xr3:uid="{08560BEC-DA9D-4E18-9876-37313CE0655A}" name="Comentário_x000a_de Valor_x000a_(20)" dataDxfId="69" totalsRowDxfId="68">
      <calculatedColumnFormula>_xlfn.CONCAT("Refere-se a propriedade  ",F2, "  &gt;  ",C2)</calculatedColumnFormula>
    </tableColumn>
    <tableColumn id="22" xr3:uid="{B9A108B1-E631-4A2B-AADF-793AB36493B4}" name="Descrição_x000a_Textual Livre _x000a_(21)" totalsRowFunction="count" dataDxfId="67" totalsRowDxfId="66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65" dataDxfId="63" headerRowBorderDxfId="64" tableBorderDxfId="62" totalsRowBorderDxfId="61">
  <tableColumns count="21">
    <tableColumn id="1" xr3:uid="{4F26C7F2-7D06-40CB-B848-F667194D9647}" name="1" dataDxfId="60"/>
    <tableColumn id="2" xr3:uid="{F921A453-730B-4AC8-852C-EFFDCF030CCA}" name="Disjunta 1" dataDxfId="59"/>
    <tableColumn id="3" xr3:uid="{23BEAC2C-6ADF-4C5A-B64D-4A2189CA8ACD}" name="Disjunta 2" dataDxfId="58"/>
    <tableColumn id="4" xr3:uid="{21B9136C-D0D8-484E-A2BE-E4977101D4DB}" name="Disjunta 3" dataDxfId="57"/>
    <tableColumn id="5" xr3:uid="{1A43957A-CCF1-44E5-BCCD-13F81C3A45EC}" name="Disjunta 4" dataDxfId="56"/>
    <tableColumn id="6" xr3:uid="{25855431-7914-4676-BDEF-21EDC5AEA531}" name="Disjunta 5" dataDxfId="55"/>
    <tableColumn id="7" xr3:uid="{B9C6D84B-4C90-464D-8249-79E106486DD3}" name="Disjunta 6" dataDxfId="54"/>
    <tableColumn id="8" xr3:uid="{F3E92F9C-C39B-4C1E-85C9-15118FEFA66F}" name="Disjunta 7" dataDxfId="53"/>
    <tableColumn id="9" xr3:uid="{3CC69936-B860-4ABA-AA56-15BBA0C1C3F5}" name="Disjunta 8" dataDxfId="52"/>
    <tableColumn id="10" xr3:uid="{3FB0F5C3-9FB7-46C3-8C1A-CE12E425D658}" name="Disjunta 9" dataDxfId="51"/>
    <tableColumn id="11" xr3:uid="{5D16196F-CC26-45A8-8B0C-4607A903F65A}" name="Disjunta 10" dataDxfId="50"/>
    <tableColumn id="12" xr3:uid="{41A23864-2363-4896-9F54-55AC6CFCE6CD}" name="Disjunta 11" dataDxfId="49"/>
    <tableColumn id="13" xr3:uid="{DC03A272-46F6-40A7-BA62-43D8BD6241CC}" name="Disjunta 12" dataDxfId="48"/>
    <tableColumn id="14" xr3:uid="{3C362C12-0371-4E21-9F34-4F9FCD93495D}" name="Disjunta 13" dataDxfId="47"/>
    <tableColumn id="15" xr3:uid="{07396994-8990-4C41-96A2-BAB03ABDB677}" name="Disjunta 14" dataDxfId="46"/>
    <tableColumn id="16" xr3:uid="{A03247BB-A7CD-4588-AD22-F4D4AA18275C}" name="Disjunta 15" dataDxfId="45"/>
    <tableColumn id="17" xr3:uid="{875CA327-F02E-49D1-ABB5-F3413E63868F}" name="Disjunta 16" dataDxfId="44"/>
    <tableColumn id="18" xr3:uid="{6843B603-EBBA-43D1-8F1B-214357E4C544}" name="Disjunta 17" dataDxfId="43"/>
    <tableColumn id="19" xr3:uid="{08263685-78DC-449B-9B4F-5565A721B82C}" name="Disjunta 18" dataDxfId="42"/>
    <tableColumn id="20" xr3:uid="{C3656408-6EB9-4B43-8A8E-4D686919DD2A}" name="Disjunta 19" dataDxfId="41"/>
    <tableColumn id="21" xr3:uid="{4D5BB609-CA03-4420-BBFE-E94235011FEA}" name="Disjunta 20" dataDxfId="4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58"/>
  <sheetViews>
    <sheetView tabSelected="1" zoomScale="190" zoomScaleNormal="190" workbookViewId="0">
      <pane ySplit="1" topLeftCell="A2" activePane="bottomLeft" state="frozen"/>
      <selection activeCell="G32" sqref="G32"/>
      <selection pane="bottomLeft" activeCell="E51" sqref="E51:E58"/>
    </sheetView>
  </sheetViews>
  <sheetFormatPr baseColWidth="10" defaultColWidth="11.140625" defaultRowHeight="8.25" customHeight="1" x14ac:dyDescent="0.25"/>
  <cols>
    <col min="1" max="1" width="2.140625" style="4" bestFit="1" customWidth="1"/>
    <col min="2" max="2" width="6.140625" style="12" bestFit="1" customWidth="1"/>
    <col min="3" max="3" width="8.140625" style="4" customWidth="1"/>
    <col min="4" max="4" width="7.7109375" style="4" bestFit="1" customWidth="1"/>
    <col min="5" max="5" width="9.140625" style="48" bestFit="1" customWidth="1"/>
    <col min="6" max="6" width="14.140625" style="12" bestFit="1" customWidth="1"/>
    <col min="7" max="8" width="7.42578125" style="22" customWidth="1"/>
    <col min="9" max="9" width="9.7109375" style="22" bestFit="1" customWidth="1"/>
    <col min="10" max="10" width="7.42578125" style="22" customWidth="1"/>
    <col min="11" max="11" width="35" style="22" customWidth="1"/>
    <col min="12" max="12" width="11.85546875" style="12" bestFit="1" customWidth="1"/>
    <col min="13" max="13" width="8.28515625" style="12" customWidth="1"/>
    <col min="14" max="14" width="8" style="12" bestFit="1" customWidth="1"/>
    <col min="15" max="15" width="10.5703125" style="12" bestFit="1" customWidth="1"/>
    <col min="16" max="16" width="12.140625" style="12" customWidth="1"/>
    <col min="17" max="17" width="45.42578125" style="12" bestFit="1" customWidth="1"/>
    <col min="18" max="18" width="8" style="12" bestFit="1" customWidth="1"/>
    <col min="19" max="19" width="7.5703125" style="4" customWidth="1"/>
    <col min="20" max="20" width="7.5703125" style="12" customWidth="1"/>
    <col min="21" max="21" width="9" style="4" bestFit="1" customWidth="1"/>
    <col min="22" max="16384" width="11.140625" style="12"/>
  </cols>
  <sheetData>
    <row r="1" spans="1:21" ht="36" customHeight="1" x14ac:dyDescent="0.25">
      <c r="A1" s="38" t="s">
        <v>24</v>
      </c>
      <c r="B1" s="34" t="s">
        <v>2</v>
      </c>
      <c r="C1" s="34" t="s">
        <v>69</v>
      </c>
      <c r="D1" s="34" t="s">
        <v>68</v>
      </c>
      <c r="E1" s="34" t="s">
        <v>70</v>
      </c>
      <c r="F1" s="34" t="s">
        <v>29</v>
      </c>
      <c r="G1" s="35" t="s">
        <v>30</v>
      </c>
      <c r="H1" s="35" t="s">
        <v>31</v>
      </c>
      <c r="I1" s="35" t="s">
        <v>32</v>
      </c>
      <c r="J1" s="35" t="s">
        <v>33</v>
      </c>
      <c r="K1" s="35" t="s">
        <v>34</v>
      </c>
      <c r="L1" s="36" t="s">
        <v>38</v>
      </c>
      <c r="M1" s="36" t="s">
        <v>39</v>
      </c>
      <c r="N1" s="36" t="s">
        <v>36</v>
      </c>
      <c r="O1" s="36" t="s">
        <v>37</v>
      </c>
      <c r="P1" s="36" t="s">
        <v>35</v>
      </c>
      <c r="Q1" s="36" t="s">
        <v>61</v>
      </c>
      <c r="R1" s="36" t="s">
        <v>63</v>
      </c>
      <c r="S1" s="36" t="s">
        <v>62</v>
      </c>
      <c r="T1" s="36" t="s">
        <v>64</v>
      </c>
      <c r="U1" s="37" t="s">
        <v>1</v>
      </c>
    </row>
    <row r="2" spans="1:21" ht="8.25" customHeight="1" x14ac:dyDescent="0.25">
      <c r="A2" s="76">
        <v>2</v>
      </c>
      <c r="B2" s="77" t="s">
        <v>133</v>
      </c>
      <c r="C2" s="77" t="s">
        <v>152</v>
      </c>
      <c r="D2" s="77" t="s">
        <v>162</v>
      </c>
      <c r="E2" s="66" t="s">
        <v>156</v>
      </c>
      <c r="F2" s="44" t="s">
        <v>161</v>
      </c>
      <c r="G2" s="46" t="s">
        <v>3</v>
      </c>
      <c r="H2" s="46" t="s">
        <v>3</v>
      </c>
      <c r="I2" s="45" t="s">
        <v>157</v>
      </c>
      <c r="J2" s="46" t="s">
        <v>3</v>
      </c>
      <c r="K2" s="46" t="s">
        <v>3</v>
      </c>
      <c r="L2" s="79" t="str">
        <f t="shared" ref="L2:L3" si="0">_xlfn.CONCAT("Conceitos: ", B2)</f>
        <v>Conceitos: Instalação</v>
      </c>
      <c r="M2" s="79" t="str">
        <f t="shared" ref="M2:M3" si="1">_xlfn.CONCAT(C2," ")</f>
        <v xml:space="preserve">Hidrosanitária </v>
      </c>
      <c r="N2" s="79" t="str">
        <f t="shared" ref="N2:N3" si="2">_xlfn.CONCAT(D2," ")</f>
        <v xml:space="preserve">Sistema.Hidro </v>
      </c>
      <c r="O2" s="79" t="str">
        <f t="shared" ref="O2:O3" si="3">_xlfn.CONCAT(E2," ")</f>
        <v xml:space="preserve">Hid.IFC </v>
      </c>
      <c r="P2" s="63" t="str">
        <f t="shared" ref="P2:P3" si="4">_xlfn.CONCAT(F2," ")</f>
        <v xml:space="preserve">IfcDistributionSystem </v>
      </c>
      <c r="Q2" s="79" t="str">
        <f t="shared" ref="Q2:Q3" si="5">_xlfn.CONCAT(SUBSTITUTE(L2, "null", " ")," ",SUBSTITUTE(M2, "null", " ")," ",SUBSTITUTE(N2, "null", " ")," ",SUBSTITUTE(O2, "null", " ")," ", SUBSTITUTE(F2, "null", " "))</f>
        <v>Conceitos: Instalação Hidrosanitária  Sistema.Hidro  Hid.IFC  IfcDistributionSystem</v>
      </c>
      <c r="R2" s="79" t="str">
        <f t="shared" ref="R2:R3" si="6">_xlfn.CONCAT("Consultar  ",S2)</f>
        <v xml:space="preserve">Consultar  </v>
      </c>
      <c r="S2" s="40"/>
      <c r="T2" s="40"/>
      <c r="U2" s="80" t="str">
        <f t="shared" ref="U2:U58" si="7">_xlfn.CONCAT("Hidra-key_",A2)</f>
        <v>Hidra-key_2</v>
      </c>
    </row>
    <row r="3" spans="1:21" ht="8.25" customHeight="1" x14ac:dyDescent="0.25">
      <c r="A3" s="76">
        <v>3</v>
      </c>
      <c r="B3" s="77" t="s">
        <v>133</v>
      </c>
      <c r="C3" s="77" t="s">
        <v>152</v>
      </c>
      <c r="D3" s="77" t="s">
        <v>162</v>
      </c>
      <c r="E3" s="78" t="s">
        <v>155</v>
      </c>
      <c r="F3" s="65" t="s">
        <v>160</v>
      </c>
      <c r="G3" s="46" t="s">
        <v>3</v>
      </c>
      <c r="H3" s="46" t="s">
        <v>3</v>
      </c>
      <c r="I3" s="46" t="s">
        <v>3</v>
      </c>
      <c r="J3" s="46" t="s">
        <v>3</v>
      </c>
      <c r="K3" s="46" t="s">
        <v>3</v>
      </c>
      <c r="L3" s="63" t="str">
        <f t="shared" si="0"/>
        <v>Conceitos: Instalação</v>
      </c>
      <c r="M3" s="63" t="str">
        <f t="shared" si="1"/>
        <v xml:space="preserve">Hidrosanitária </v>
      </c>
      <c r="N3" s="63" t="str">
        <f t="shared" si="2"/>
        <v xml:space="preserve">Sistema.Hidro </v>
      </c>
      <c r="O3" s="63" t="str">
        <f t="shared" si="3"/>
        <v xml:space="preserve">Hid.OST </v>
      </c>
      <c r="P3" s="63" t="str">
        <f t="shared" si="4"/>
        <v xml:space="preserve">OST_PipingSystem </v>
      </c>
      <c r="Q3" s="63" t="str">
        <f t="shared" si="5"/>
        <v>Conceitos: Instalação Hidrosanitária  Sistema.Hidro  Hid.OST  OST_PipingSystem</v>
      </c>
      <c r="R3" s="63" t="str">
        <f t="shared" si="6"/>
        <v>Consultar  -</v>
      </c>
      <c r="S3" s="64" t="s">
        <v>27</v>
      </c>
      <c r="T3" s="64" t="s">
        <v>27</v>
      </c>
      <c r="U3" s="80" t="str">
        <f t="shared" si="7"/>
        <v>Hidra-key_3</v>
      </c>
    </row>
    <row r="4" spans="1:21" ht="8.25" customHeight="1" x14ac:dyDescent="0.25">
      <c r="A4" s="76">
        <v>4</v>
      </c>
      <c r="B4" s="60" t="s">
        <v>133</v>
      </c>
      <c r="C4" s="60" t="s">
        <v>152</v>
      </c>
      <c r="D4" s="60" t="s">
        <v>163</v>
      </c>
      <c r="E4" s="66" t="s">
        <v>156</v>
      </c>
      <c r="F4" s="65" t="s">
        <v>118</v>
      </c>
      <c r="G4" s="45" t="s">
        <v>3</v>
      </c>
      <c r="H4" s="46" t="s">
        <v>3</v>
      </c>
      <c r="I4" s="45" t="s">
        <v>157</v>
      </c>
      <c r="J4" s="45" t="s">
        <v>3</v>
      </c>
      <c r="K4" s="45" t="s">
        <v>3</v>
      </c>
      <c r="L4" s="39" t="str">
        <f t="shared" ref="L4:L58" si="8">_xlfn.CONCAT("Conceitos: ", B4)</f>
        <v>Conceitos: Instalação</v>
      </c>
      <c r="M4" s="39" t="str">
        <f t="shared" ref="M4:M11" si="9">_xlfn.CONCAT(C4," ")</f>
        <v xml:space="preserve">Hidrosanitária </v>
      </c>
      <c r="N4" s="39" t="str">
        <f t="shared" ref="N4:N11" si="10">_xlfn.CONCAT(D4," ")</f>
        <v xml:space="preserve">Peça.Hidro </v>
      </c>
      <c r="O4" s="39" t="str">
        <f t="shared" ref="O4:O11" si="11">_xlfn.CONCAT(E4," ")</f>
        <v xml:space="preserve">Hid.IFC </v>
      </c>
      <c r="P4" s="39" t="str">
        <f t="shared" ref="P4:P35" si="12">_xlfn.CONCAT(F4," ")</f>
        <v xml:space="preserve">ifcDiscreteAccessory </v>
      </c>
      <c r="Q4" s="39" t="str">
        <f t="shared" ref="Q4:Q58" si="13">_xlfn.CONCAT(SUBSTITUTE(L4, "null", " ")," ",SUBSTITUTE(M4, "null", " ")," ",SUBSTITUTE(N4, "null", " ")," ",SUBSTITUTE(O4, "null", " ")," ", SUBSTITUTE(F4, "null", " "))</f>
        <v>Conceitos: Instalação Hidrosanitária  Peça.Hidro  Hid.IFC  ifcDiscreteAccessory</v>
      </c>
      <c r="R4" s="47" t="str">
        <f t="shared" ref="R4:R11" si="14">_xlfn.CONCAT("Consultar  ",S4)</f>
        <v>Consultar  -</v>
      </c>
      <c r="S4" s="40" t="s">
        <v>27</v>
      </c>
      <c r="T4" s="40" t="s">
        <v>27</v>
      </c>
      <c r="U4" s="80" t="str">
        <f t="shared" si="7"/>
        <v>Hidra-key_4</v>
      </c>
    </row>
    <row r="5" spans="1:21" ht="8.25" customHeight="1" x14ac:dyDescent="0.25">
      <c r="A5" s="76">
        <v>5</v>
      </c>
      <c r="B5" s="60" t="s">
        <v>133</v>
      </c>
      <c r="C5" s="60" t="s">
        <v>152</v>
      </c>
      <c r="D5" s="60" t="s">
        <v>163</v>
      </c>
      <c r="E5" s="66" t="s">
        <v>156</v>
      </c>
      <c r="F5" s="65" t="s">
        <v>119</v>
      </c>
      <c r="G5" s="45" t="s">
        <v>3</v>
      </c>
      <c r="H5" s="46" t="s">
        <v>3</v>
      </c>
      <c r="I5" s="45" t="s">
        <v>3</v>
      </c>
      <c r="J5" s="45" t="s">
        <v>3</v>
      </c>
      <c r="K5" s="45" t="s">
        <v>3</v>
      </c>
      <c r="L5" s="39" t="str">
        <f t="shared" si="8"/>
        <v>Conceitos: Instalação</v>
      </c>
      <c r="M5" s="39" t="str">
        <f t="shared" si="9"/>
        <v xml:space="preserve">Hidrosanitária </v>
      </c>
      <c r="N5" s="39" t="str">
        <f t="shared" si="10"/>
        <v xml:space="preserve">Peça.Hidro </v>
      </c>
      <c r="O5" s="39" t="str">
        <f t="shared" si="11"/>
        <v xml:space="preserve">Hid.IFC </v>
      </c>
      <c r="P5" s="39" t="str">
        <f t="shared" si="12"/>
        <v xml:space="preserve">ifcPipeFitting </v>
      </c>
      <c r="Q5" s="39" t="str">
        <f t="shared" si="13"/>
        <v>Conceitos: Instalação Hidrosanitária  Peça.Hidro  Hid.IFC  ifcPipeFitting</v>
      </c>
      <c r="R5" s="47" t="str">
        <f t="shared" si="14"/>
        <v>Consultar  -</v>
      </c>
      <c r="S5" s="40" t="s">
        <v>27</v>
      </c>
      <c r="T5" s="40" t="s">
        <v>27</v>
      </c>
      <c r="U5" s="80" t="str">
        <f t="shared" si="7"/>
        <v>Hidra-key_5</v>
      </c>
    </row>
    <row r="6" spans="1:21" ht="8.25" customHeight="1" x14ac:dyDescent="0.25">
      <c r="A6" s="76">
        <v>6</v>
      </c>
      <c r="B6" s="60" t="s">
        <v>133</v>
      </c>
      <c r="C6" s="60" t="s">
        <v>152</v>
      </c>
      <c r="D6" s="60" t="s">
        <v>163</v>
      </c>
      <c r="E6" s="66" t="s">
        <v>156</v>
      </c>
      <c r="F6" s="65" t="s">
        <v>120</v>
      </c>
      <c r="G6" s="45" t="s">
        <v>3</v>
      </c>
      <c r="H6" s="46" t="s">
        <v>3</v>
      </c>
      <c r="I6" s="45" t="s">
        <v>3</v>
      </c>
      <c r="J6" s="45" t="s">
        <v>3</v>
      </c>
      <c r="K6" s="45" t="s">
        <v>3</v>
      </c>
      <c r="L6" s="39" t="str">
        <f t="shared" si="8"/>
        <v>Conceitos: Instalação</v>
      </c>
      <c r="M6" s="39" t="str">
        <f t="shared" si="9"/>
        <v xml:space="preserve">Hidrosanitária </v>
      </c>
      <c r="N6" s="39" t="str">
        <f t="shared" si="10"/>
        <v xml:space="preserve">Peça.Hidro </v>
      </c>
      <c r="O6" s="39" t="str">
        <f t="shared" si="11"/>
        <v xml:space="preserve">Hid.IFC </v>
      </c>
      <c r="P6" s="39" t="str">
        <f t="shared" si="12"/>
        <v xml:space="preserve">ifcPipeSegment </v>
      </c>
      <c r="Q6" s="39" t="str">
        <f t="shared" si="13"/>
        <v>Conceitos: Instalação Hidrosanitária  Peça.Hidro  Hid.IFC  ifcPipeSegment</v>
      </c>
      <c r="R6" s="47" t="str">
        <f t="shared" si="14"/>
        <v>Consultar  -</v>
      </c>
      <c r="S6" s="40" t="s">
        <v>27</v>
      </c>
      <c r="T6" s="40" t="s">
        <v>27</v>
      </c>
      <c r="U6" s="80" t="str">
        <f t="shared" si="7"/>
        <v>Hidra-key_6</v>
      </c>
    </row>
    <row r="7" spans="1:21" ht="8.25" customHeight="1" x14ac:dyDescent="0.25">
      <c r="A7" s="76">
        <v>7</v>
      </c>
      <c r="B7" s="60" t="s">
        <v>133</v>
      </c>
      <c r="C7" s="60" t="s">
        <v>152</v>
      </c>
      <c r="D7" s="60" t="s">
        <v>163</v>
      </c>
      <c r="E7" s="66" t="s">
        <v>156</v>
      </c>
      <c r="F7" s="65" t="s">
        <v>121</v>
      </c>
      <c r="G7" s="45" t="s">
        <v>3</v>
      </c>
      <c r="H7" s="46" t="s">
        <v>3</v>
      </c>
      <c r="I7" s="45" t="s">
        <v>3</v>
      </c>
      <c r="J7" s="45" t="s">
        <v>3</v>
      </c>
      <c r="K7" s="45" t="s">
        <v>3</v>
      </c>
      <c r="L7" s="39" t="str">
        <f t="shared" si="8"/>
        <v>Conceitos: Instalação</v>
      </c>
      <c r="M7" s="39" t="str">
        <f t="shared" si="9"/>
        <v xml:space="preserve">Hidrosanitária </v>
      </c>
      <c r="N7" s="39" t="str">
        <f t="shared" si="10"/>
        <v xml:space="preserve">Peça.Hidro </v>
      </c>
      <c r="O7" s="39" t="str">
        <f t="shared" si="11"/>
        <v xml:space="preserve">Hid.IFC </v>
      </c>
      <c r="P7" s="39" t="str">
        <f t="shared" si="12"/>
        <v xml:space="preserve">ifcPump </v>
      </c>
      <c r="Q7" s="39" t="str">
        <f t="shared" si="13"/>
        <v>Conceitos: Instalação Hidrosanitária  Peça.Hidro  Hid.IFC  ifcPump</v>
      </c>
      <c r="R7" s="47" t="str">
        <f t="shared" si="14"/>
        <v>Consultar  -</v>
      </c>
      <c r="S7" s="40" t="s">
        <v>27</v>
      </c>
      <c r="T7" s="40" t="s">
        <v>27</v>
      </c>
      <c r="U7" s="80" t="str">
        <f t="shared" si="7"/>
        <v>Hidra-key_7</v>
      </c>
    </row>
    <row r="8" spans="1:21" s="75" customFormat="1" ht="8.25" customHeight="1" thickBot="1" x14ac:dyDescent="0.3">
      <c r="A8" s="76">
        <v>8</v>
      </c>
      <c r="B8" s="60" t="s">
        <v>133</v>
      </c>
      <c r="C8" s="60" t="s">
        <v>152</v>
      </c>
      <c r="D8" s="60" t="s">
        <v>163</v>
      </c>
      <c r="E8" s="66" t="s">
        <v>156</v>
      </c>
      <c r="F8" s="65" t="s">
        <v>122</v>
      </c>
      <c r="G8" s="45" t="s">
        <v>3</v>
      </c>
      <c r="H8" s="46" t="s">
        <v>3</v>
      </c>
      <c r="I8" s="45" t="s">
        <v>3</v>
      </c>
      <c r="J8" s="45" t="s">
        <v>3</v>
      </c>
      <c r="K8" s="45" t="s">
        <v>3</v>
      </c>
      <c r="L8" s="39" t="str">
        <f t="shared" si="8"/>
        <v>Conceitos: Instalação</v>
      </c>
      <c r="M8" s="39" t="str">
        <f t="shared" si="9"/>
        <v xml:space="preserve">Hidrosanitária </v>
      </c>
      <c r="N8" s="39" t="str">
        <f t="shared" si="10"/>
        <v xml:space="preserve">Peça.Hidro </v>
      </c>
      <c r="O8" s="39" t="str">
        <f t="shared" si="11"/>
        <v xml:space="preserve">Hid.IFC </v>
      </c>
      <c r="P8" s="39" t="str">
        <f t="shared" si="12"/>
        <v xml:space="preserve">ifcSanitaryTerminaI </v>
      </c>
      <c r="Q8" s="39" t="str">
        <f t="shared" si="13"/>
        <v>Conceitos: Instalação Hidrosanitária  Peça.Hidro  Hid.IFC  ifcSanitaryTerminaI</v>
      </c>
      <c r="R8" s="47" t="str">
        <f t="shared" si="14"/>
        <v>Consultar  -</v>
      </c>
      <c r="S8" s="40" t="s">
        <v>27</v>
      </c>
      <c r="T8" s="40" t="s">
        <v>27</v>
      </c>
      <c r="U8" s="80" t="str">
        <f t="shared" si="7"/>
        <v>Hidra-key_8</v>
      </c>
    </row>
    <row r="9" spans="1:21" s="75" customFormat="1" ht="8.25" customHeight="1" thickBot="1" x14ac:dyDescent="0.3">
      <c r="A9" s="76">
        <v>9</v>
      </c>
      <c r="B9" s="60" t="s">
        <v>133</v>
      </c>
      <c r="C9" s="60" t="s">
        <v>152</v>
      </c>
      <c r="D9" s="60" t="s">
        <v>163</v>
      </c>
      <c r="E9" s="66" t="s">
        <v>156</v>
      </c>
      <c r="F9" s="65" t="s">
        <v>123</v>
      </c>
      <c r="G9" s="45" t="s">
        <v>3</v>
      </c>
      <c r="H9" s="46" t="s">
        <v>3</v>
      </c>
      <c r="I9" s="45" t="s">
        <v>3</v>
      </c>
      <c r="J9" s="45" t="s">
        <v>3</v>
      </c>
      <c r="K9" s="45" t="s">
        <v>3</v>
      </c>
      <c r="L9" s="39" t="str">
        <f t="shared" si="8"/>
        <v>Conceitos: Instalação</v>
      </c>
      <c r="M9" s="39" t="str">
        <f t="shared" si="9"/>
        <v xml:space="preserve">Hidrosanitária </v>
      </c>
      <c r="N9" s="39" t="str">
        <f t="shared" si="10"/>
        <v xml:space="preserve">Peça.Hidro </v>
      </c>
      <c r="O9" s="39" t="str">
        <f t="shared" si="11"/>
        <v xml:space="preserve">Hid.IFC </v>
      </c>
      <c r="P9" s="39" t="str">
        <f t="shared" si="12"/>
        <v xml:space="preserve">ifcTank </v>
      </c>
      <c r="Q9" s="39" t="str">
        <f t="shared" si="13"/>
        <v>Conceitos: Instalação Hidrosanitária  Peça.Hidro  Hid.IFC  ifcTank</v>
      </c>
      <c r="R9" s="47" t="str">
        <f t="shared" si="14"/>
        <v>Consultar  -</v>
      </c>
      <c r="S9" s="40" t="s">
        <v>27</v>
      </c>
      <c r="T9" s="40" t="s">
        <v>27</v>
      </c>
      <c r="U9" s="80" t="str">
        <f t="shared" si="7"/>
        <v>Hidra-key_9</v>
      </c>
    </row>
    <row r="10" spans="1:21" s="75" customFormat="1" ht="8.25" customHeight="1" thickBot="1" x14ac:dyDescent="0.3">
      <c r="A10" s="76">
        <v>10</v>
      </c>
      <c r="B10" s="60" t="s">
        <v>133</v>
      </c>
      <c r="C10" s="60" t="s">
        <v>152</v>
      </c>
      <c r="D10" s="60" t="s">
        <v>163</v>
      </c>
      <c r="E10" s="66" t="s">
        <v>156</v>
      </c>
      <c r="F10" s="65" t="s">
        <v>124</v>
      </c>
      <c r="G10" s="45" t="s">
        <v>3</v>
      </c>
      <c r="H10" s="46" t="s">
        <v>3</v>
      </c>
      <c r="I10" s="45" t="s">
        <v>3</v>
      </c>
      <c r="J10" s="45" t="s">
        <v>3</v>
      </c>
      <c r="K10" s="45" t="s">
        <v>3</v>
      </c>
      <c r="L10" s="39" t="str">
        <f t="shared" si="8"/>
        <v>Conceitos: Instalação</v>
      </c>
      <c r="M10" s="39" t="str">
        <f t="shared" si="9"/>
        <v xml:space="preserve">Hidrosanitária </v>
      </c>
      <c r="N10" s="39" t="str">
        <f t="shared" si="10"/>
        <v xml:space="preserve">Peça.Hidro </v>
      </c>
      <c r="O10" s="39" t="str">
        <f t="shared" si="11"/>
        <v xml:space="preserve">Hid.IFC </v>
      </c>
      <c r="P10" s="39" t="str">
        <f t="shared" si="12"/>
        <v xml:space="preserve">ifcVaIve </v>
      </c>
      <c r="Q10" s="39" t="str">
        <f t="shared" si="13"/>
        <v>Conceitos: Instalação Hidrosanitária  Peça.Hidro  Hid.IFC  ifcVaIve</v>
      </c>
      <c r="R10" s="47" t="str">
        <f t="shared" si="14"/>
        <v>Consultar  -</v>
      </c>
      <c r="S10" s="40" t="s">
        <v>27</v>
      </c>
      <c r="T10" s="40" t="s">
        <v>27</v>
      </c>
      <c r="U10" s="80" t="str">
        <f t="shared" si="7"/>
        <v>Hidra-key_10</v>
      </c>
    </row>
    <row r="11" spans="1:21" ht="8.25" customHeight="1" x14ac:dyDescent="0.25">
      <c r="A11" s="76">
        <v>11</v>
      </c>
      <c r="B11" s="60" t="s">
        <v>133</v>
      </c>
      <c r="C11" s="60" t="s">
        <v>152</v>
      </c>
      <c r="D11" s="60" t="s">
        <v>163</v>
      </c>
      <c r="E11" s="66" t="s">
        <v>156</v>
      </c>
      <c r="F11" s="65" t="s">
        <v>125</v>
      </c>
      <c r="G11" s="45" t="s">
        <v>3</v>
      </c>
      <c r="H11" s="45" t="s">
        <v>3</v>
      </c>
      <c r="I11" s="45" t="s">
        <v>3</v>
      </c>
      <c r="J11" s="45" t="s">
        <v>3</v>
      </c>
      <c r="K11" s="45" t="s">
        <v>3</v>
      </c>
      <c r="L11" s="39" t="str">
        <f t="shared" si="8"/>
        <v>Conceitos: Instalação</v>
      </c>
      <c r="M11" s="39" t="str">
        <f t="shared" si="9"/>
        <v xml:space="preserve">Hidrosanitária </v>
      </c>
      <c r="N11" s="39" t="str">
        <f t="shared" si="10"/>
        <v xml:space="preserve">Peça.Hidro </v>
      </c>
      <c r="O11" s="39" t="str">
        <f t="shared" si="11"/>
        <v xml:space="preserve">Hid.IFC </v>
      </c>
      <c r="P11" s="39" t="str">
        <f t="shared" si="12"/>
        <v xml:space="preserve">ifcWasteTerminal </v>
      </c>
      <c r="Q11" s="39" t="str">
        <f t="shared" si="13"/>
        <v>Conceitos: Instalação Hidrosanitária  Peça.Hidro  Hid.IFC  ifcWasteTerminal</v>
      </c>
      <c r="R11" s="39" t="str">
        <f t="shared" si="14"/>
        <v>Consultar  -</v>
      </c>
      <c r="S11" s="40" t="s">
        <v>27</v>
      </c>
      <c r="T11" s="40" t="s">
        <v>27</v>
      </c>
      <c r="U11" s="80" t="str">
        <f t="shared" si="7"/>
        <v>Hidra-key_11</v>
      </c>
    </row>
    <row r="12" spans="1:21" ht="8.25" customHeight="1" x14ac:dyDescent="0.25">
      <c r="A12" s="76">
        <v>12</v>
      </c>
      <c r="B12" s="60" t="s">
        <v>133</v>
      </c>
      <c r="C12" s="60" t="s">
        <v>152</v>
      </c>
      <c r="D12" s="60" t="s">
        <v>163</v>
      </c>
      <c r="E12" s="66" t="s">
        <v>155</v>
      </c>
      <c r="F12" s="65" t="s">
        <v>126</v>
      </c>
      <c r="G12" s="45" t="s">
        <v>3</v>
      </c>
      <c r="H12" s="45" t="s">
        <v>3</v>
      </c>
      <c r="I12" s="45" t="s">
        <v>3</v>
      </c>
      <c r="J12" s="45" t="s">
        <v>3</v>
      </c>
      <c r="K12" s="45" t="s">
        <v>3</v>
      </c>
      <c r="L12" s="39" t="str">
        <f t="shared" si="8"/>
        <v>Conceitos: Instalação</v>
      </c>
      <c r="M12" s="39" t="str">
        <f t="shared" ref="M12:M58" si="15">_xlfn.CONCAT(C12," ")</f>
        <v xml:space="preserve">Hidrosanitária </v>
      </c>
      <c r="N12" s="39" t="str">
        <f t="shared" ref="N12:N58" si="16">_xlfn.CONCAT(D12," ")</f>
        <v xml:space="preserve">Peça.Hidro </v>
      </c>
      <c r="O12" s="39" t="str">
        <f t="shared" ref="O12:O58" si="17">_xlfn.CONCAT(E12," ")</f>
        <v xml:space="preserve">Hid.OST </v>
      </c>
      <c r="P12" s="39" t="str">
        <f t="shared" si="12"/>
        <v xml:space="preserve">OST_FlexPipeCurves </v>
      </c>
      <c r="Q12" s="39" t="str">
        <f t="shared" si="13"/>
        <v>Conceitos: Instalação Hidrosanitária  Peça.Hidro  Hid.OST  OST_FlexPipeCurves</v>
      </c>
      <c r="R12" s="39" t="str">
        <f>_xlfn.CONCAT("Consultar  ",S12)</f>
        <v>Consultar  -</v>
      </c>
      <c r="S12" s="40" t="s">
        <v>27</v>
      </c>
      <c r="T12" s="40" t="s">
        <v>27</v>
      </c>
      <c r="U12" s="80" t="str">
        <f t="shared" si="7"/>
        <v>Hidra-key_12</v>
      </c>
    </row>
    <row r="13" spans="1:21" ht="8.25" customHeight="1" x14ac:dyDescent="0.25">
      <c r="A13" s="76">
        <v>13</v>
      </c>
      <c r="B13" s="60" t="s">
        <v>133</v>
      </c>
      <c r="C13" s="60" t="s">
        <v>152</v>
      </c>
      <c r="D13" s="60" t="s">
        <v>163</v>
      </c>
      <c r="E13" s="66" t="s">
        <v>155</v>
      </c>
      <c r="F13" s="65" t="s">
        <v>127</v>
      </c>
      <c r="G13" s="45" t="s">
        <v>3</v>
      </c>
      <c r="H13" s="45" t="s">
        <v>3</v>
      </c>
      <c r="I13" s="45" t="s">
        <v>3</v>
      </c>
      <c r="J13" s="45" t="s">
        <v>3</v>
      </c>
      <c r="K13" s="45" t="s">
        <v>3</v>
      </c>
      <c r="L13" s="39" t="str">
        <f t="shared" si="8"/>
        <v>Conceitos: Instalação</v>
      </c>
      <c r="M13" s="39" t="str">
        <f t="shared" si="15"/>
        <v xml:space="preserve">Hidrosanitária </v>
      </c>
      <c r="N13" s="39" t="str">
        <f t="shared" si="16"/>
        <v xml:space="preserve">Peça.Hidro </v>
      </c>
      <c r="O13" s="39" t="str">
        <f t="shared" si="17"/>
        <v xml:space="preserve">Hid.OST </v>
      </c>
      <c r="P13" s="39" t="str">
        <f t="shared" si="12"/>
        <v xml:space="preserve">OST_PipeAccessory </v>
      </c>
      <c r="Q13" s="39" t="str">
        <f t="shared" si="13"/>
        <v>Conceitos: Instalação Hidrosanitária  Peça.Hidro  Hid.OST  OST_PipeAccessory</v>
      </c>
      <c r="R13" s="39" t="str">
        <f t="shared" ref="R13:R19" si="18">_xlfn.CONCAT("Consultar  ",S13)</f>
        <v>Consultar  -</v>
      </c>
      <c r="S13" s="40" t="s">
        <v>27</v>
      </c>
      <c r="T13" s="40" t="s">
        <v>27</v>
      </c>
      <c r="U13" s="80" t="str">
        <f t="shared" si="7"/>
        <v>Hidra-key_13</v>
      </c>
    </row>
    <row r="14" spans="1:21" ht="8.25" customHeight="1" x14ac:dyDescent="0.25">
      <c r="A14" s="76">
        <v>14</v>
      </c>
      <c r="B14" s="60" t="s">
        <v>133</v>
      </c>
      <c r="C14" s="60" t="s">
        <v>152</v>
      </c>
      <c r="D14" s="60" t="s">
        <v>163</v>
      </c>
      <c r="E14" s="66" t="s">
        <v>155</v>
      </c>
      <c r="F14" s="65" t="s">
        <v>128</v>
      </c>
      <c r="G14" s="45" t="s">
        <v>3</v>
      </c>
      <c r="H14" s="46" t="s">
        <v>3</v>
      </c>
      <c r="I14" s="45" t="s">
        <v>3</v>
      </c>
      <c r="J14" s="45" t="s">
        <v>3</v>
      </c>
      <c r="K14" s="45" t="s">
        <v>3</v>
      </c>
      <c r="L14" s="39" t="str">
        <f t="shared" si="8"/>
        <v>Conceitos: Instalação</v>
      </c>
      <c r="M14" s="63" t="str">
        <f t="shared" si="15"/>
        <v xml:space="preserve">Hidrosanitária </v>
      </c>
      <c r="N14" s="63" t="str">
        <f t="shared" si="16"/>
        <v xml:space="preserve">Peça.Hidro </v>
      </c>
      <c r="O14" s="63" t="str">
        <f t="shared" si="17"/>
        <v xml:space="preserve">Hid.OST </v>
      </c>
      <c r="P14" s="39" t="str">
        <f t="shared" si="12"/>
        <v xml:space="preserve">OST_PipeFitting </v>
      </c>
      <c r="Q14" s="39" t="str">
        <f t="shared" si="13"/>
        <v>Conceitos: Instalação Hidrosanitária  Peça.Hidro  Hid.OST  OST_PipeFitting</v>
      </c>
      <c r="R14" s="39" t="str">
        <f t="shared" si="18"/>
        <v>Consultar  -</v>
      </c>
      <c r="S14" s="40" t="s">
        <v>27</v>
      </c>
      <c r="T14" s="40" t="s">
        <v>27</v>
      </c>
      <c r="U14" s="80" t="str">
        <f t="shared" si="7"/>
        <v>Hidra-key_14</v>
      </c>
    </row>
    <row r="15" spans="1:21" ht="8.25" customHeight="1" x14ac:dyDescent="0.25">
      <c r="A15" s="76">
        <v>15</v>
      </c>
      <c r="B15" s="60" t="s">
        <v>133</v>
      </c>
      <c r="C15" s="60" t="s">
        <v>152</v>
      </c>
      <c r="D15" s="60" t="s">
        <v>163</v>
      </c>
      <c r="E15" s="66" t="s">
        <v>155</v>
      </c>
      <c r="F15" s="65" t="s">
        <v>129</v>
      </c>
      <c r="G15" s="45" t="s">
        <v>3</v>
      </c>
      <c r="H15" s="46" t="s">
        <v>3</v>
      </c>
      <c r="I15" s="45" t="s">
        <v>3</v>
      </c>
      <c r="J15" s="45" t="s">
        <v>3</v>
      </c>
      <c r="K15" s="45" t="s">
        <v>3</v>
      </c>
      <c r="L15" s="39" t="str">
        <f t="shared" si="8"/>
        <v>Conceitos: Instalação</v>
      </c>
      <c r="M15" s="63" t="str">
        <f t="shared" si="15"/>
        <v xml:space="preserve">Hidrosanitária </v>
      </c>
      <c r="N15" s="63" t="str">
        <f t="shared" si="16"/>
        <v xml:space="preserve">Peça.Hidro </v>
      </c>
      <c r="O15" s="63" t="str">
        <f t="shared" si="17"/>
        <v xml:space="preserve">Hid.OST </v>
      </c>
      <c r="P15" s="39" t="str">
        <f t="shared" si="12"/>
        <v xml:space="preserve">OST_PipeInsulations </v>
      </c>
      <c r="Q15" s="39" t="str">
        <f t="shared" si="13"/>
        <v>Conceitos: Instalação Hidrosanitária  Peça.Hidro  Hid.OST  OST_PipeInsulations</v>
      </c>
      <c r="R15" s="39" t="str">
        <f t="shared" si="18"/>
        <v>Consultar  -</v>
      </c>
      <c r="S15" s="40" t="s">
        <v>27</v>
      </c>
      <c r="T15" s="40" t="s">
        <v>27</v>
      </c>
      <c r="U15" s="80" t="str">
        <f t="shared" si="7"/>
        <v>Hidra-key_15</v>
      </c>
    </row>
    <row r="16" spans="1:21" ht="8.25" customHeight="1" x14ac:dyDescent="0.25">
      <c r="A16" s="76">
        <v>16</v>
      </c>
      <c r="B16" s="60" t="s">
        <v>133</v>
      </c>
      <c r="C16" s="60" t="s">
        <v>152</v>
      </c>
      <c r="D16" s="60" t="s">
        <v>163</v>
      </c>
      <c r="E16" s="66" t="s">
        <v>155</v>
      </c>
      <c r="F16" s="65" t="s">
        <v>130</v>
      </c>
      <c r="G16" s="45" t="s">
        <v>3</v>
      </c>
      <c r="H16" s="46" t="s">
        <v>3</v>
      </c>
      <c r="I16" s="45" t="s">
        <v>3</v>
      </c>
      <c r="J16" s="45" t="s">
        <v>3</v>
      </c>
      <c r="K16" s="45" t="s">
        <v>3</v>
      </c>
      <c r="L16" s="39" t="str">
        <f t="shared" si="8"/>
        <v>Conceitos: Instalação</v>
      </c>
      <c r="M16" s="63" t="str">
        <f t="shared" si="15"/>
        <v xml:space="preserve">Hidrosanitária </v>
      </c>
      <c r="N16" s="63" t="str">
        <f t="shared" si="16"/>
        <v xml:space="preserve">Peça.Hidro </v>
      </c>
      <c r="O16" s="63" t="str">
        <f t="shared" si="17"/>
        <v xml:space="preserve">Hid.OST </v>
      </c>
      <c r="P16" s="39" t="str">
        <f t="shared" si="12"/>
        <v xml:space="preserve">OST_PipeSegments </v>
      </c>
      <c r="Q16" s="39" t="str">
        <f t="shared" si="13"/>
        <v>Conceitos: Instalação Hidrosanitária  Peça.Hidro  Hid.OST  OST_PipeSegments</v>
      </c>
      <c r="R16" s="39" t="str">
        <f t="shared" si="18"/>
        <v>Consultar  -</v>
      </c>
      <c r="S16" s="40" t="s">
        <v>27</v>
      </c>
      <c r="T16" s="40" t="s">
        <v>27</v>
      </c>
      <c r="U16" s="80" t="str">
        <f t="shared" si="7"/>
        <v>Hidra-key_16</v>
      </c>
    </row>
    <row r="17" spans="1:21" ht="8.25" customHeight="1" x14ac:dyDescent="0.25">
      <c r="A17" s="76">
        <v>17</v>
      </c>
      <c r="B17" s="60" t="s">
        <v>133</v>
      </c>
      <c r="C17" s="60" t="s">
        <v>152</v>
      </c>
      <c r="D17" s="60" t="s">
        <v>163</v>
      </c>
      <c r="E17" s="66" t="s">
        <v>155</v>
      </c>
      <c r="F17" s="65" t="s">
        <v>131</v>
      </c>
      <c r="G17" s="45" t="s">
        <v>3</v>
      </c>
      <c r="H17" s="46" t="s">
        <v>3</v>
      </c>
      <c r="I17" s="45" t="s">
        <v>3</v>
      </c>
      <c r="J17" s="45" t="s">
        <v>3</v>
      </c>
      <c r="K17" s="45" t="s">
        <v>3</v>
      </c>
      <c r="L17" s="39" t="str">
        <f t="shared" si="8"/>
        <v>Conceitos: Instalação</v>
      </c>
      <c r="M17" s="63" t="str">
        <f t="shared" si="15"/>
        <v xml:space="preserve">Hidrosanitária </v>
      </c>
      <c r="N17" s="63" t="str">
        <f t="shared" si="16"/>
        <v xml:space="preserve">Peça.Hidro </v>
      </c>
      <c r="O17" s="63" t="str">
        <f t="shared" si="17"/>
        <v xml:space="preserve">Hid.OST </v>
      </c>
      <c r="P17" s="39" t="str">
        <f t="shared" si="12"/>
        <v xml:space="preserve">OST_PlumbingEquipment </v>
      </c>
      <c r="Q17" s="39" t="str">
        <f t="shared" si="13"/>
        <v>Conceitos: Instalação Hidrosanitária  Peça.Hidro  Hid.OST  OST_PlumbingEquipment</v>
      </c>
      <c r="R17" s="39" t="str">
        <f t="shared" si="18"/>
        <v>Consultar  -</v>
      </c>
      <c r="S17" s="40" t="s">
        <v>27</v>
      </c>
      <c r="T17" s="40" t="s">
        <v>27</v>
      </c>
      <c r="U17" s="80" t="str">
        <f t="shared" si="7"/>
        <v>Hidra-key_17</v>
      </c>
    </row>
    <row r="18" spans="1:21" ht="8.25" customHeight="1" x14ac:dyDescent="0.25">
      <c r="A18" s="76">
        <v>18</v>
      </c>
      <c r="B18" s="60" t="s">
        <v>133</v>
      </c>
      <c r="C18" s="60" t="s">
        <v>152</v>
      </c>
      <c r="D18" s="60" t="s">
        <v>163</v>
      </c>
      <c r="E18" s="66" t="s">
        <v>155</v>
      </c>
      <c r="F18" s="65" t="s">
        <v>132</v>
      </c>
      <c r="G18" s="45" t="s">
        <v>3</v>
      </c>
      <c r="H18" s="46" t="s">
        <v>3</v>
      </c>
      <c r="I18" s="45" t="s">
        <v>3</v>
      </c>
      <c r="J18" s="45" t="s">
        <v>3</v>
      </c>
      <c r="K18" s="45" t="s">
        <v>3</v>
      </c>
      <c r="L18" s="39" t="str">
        <f t="shared" si="8"/>
        <v>Conceitos: Instalação</v>
      </c>
      <c r="M18" s="63" t="str">
        <f t="shared" si="15"/>
        <v xml:space="preserve">Hidrosanitária </v>
      </c>
      <c r="N18" s="63" t="str">
        <f t="shared" si="16"/>
        <v xml:space="preserve">Peça.Hidro </v>
      </c>
      <c r="O18" s="63" t="str">
        <f t="shared" si="17"/>
        <v xml:space="preserve">Hid.OST </v>
      </c>
      <c r="P18" s="39" t="str">
        <f t="shared" si="12"/>
        <v xml:space="preserve">OST_PlumbingFixtures </v>
      </c>
      <c r="Q18" s="39" t="str">
        <f t="shared" si="13"/>
        <v>Conceitos: Instalação Hidrosanitária  Peça.Hidro  Hid.OST  OST_PlumbingFixtures</v>
      </c>
      <c r="R18" s="39" t="str">
        <f t="shared" si="18"/>
        <v>Consultar  -</v>
      </c>
      <c r="S18" s="40" t="s">
        <v>27</v>
      </c>
      <c r="T18" s="40" t="s">
        <v>27</v>
      </c>
      <c r="U18" s="80" t="str">
        <f t="shared" si="7"/>
        <v>Hidra-key_18</v>
      </c>
    </row>
    <row r="19" spans="1:21" ht="8.25" customHeight="1" x14ac:dyDescent="0.25">
      <c r="A19" s="76">
        <v>19</v>
      </c>
      <c r="B19" s="60" t="s">
        <v>133</v>
      </c>
      <c r="C19" s="60" t="s">
        <v>152</v>
      </c>
      <c r="D19" s="60" t="s">
        <v>153</v>
      </c>
      <c r="E19" s="44" t="s">
        <v>112</v>
      </c>
      <c r="F19" s="20" t="s">
        <v>96</v>
      </c>
      <c r="G19" s="45" t="s">
        <v>3</v>
      </c>
      <c r="H19" s="46" t="s">
        <v>3</v>
      </c>
      <c r="I19" s="45" t="s">
        <v>3</v>
      </c>
      <c r="J19" s="45" t="s">
        <v>3</v>
      </c>
      <c r="K19" s="45" t="s">
        <v>140</v>
      </c>
      <c r="L19" s="39" t="str">
        <f t="shared" si="8"/>
        <v>Conceitos: Instalação</v>
      </c>
      <c r="M19" s="63" t="str">
        <f t="shared" si="15"/>
        <v xml:space="preserve">Hidrosanitária </v>
      </c>
      <c r="N19" s="63" t="str">
        <f t="shared" si="16"/>
        <v xml:space="preserve">Hidráulica </v>
      </c>
      <c r="O19" s="63" t="str">
        <f t="shared" si="17"/>
        <v xml:space="preserve">AguaFria </v>
      </c>
      <c r="P19" s="39" t="str">
        <f t="shared" si="12"/>
        <v xml:space="preserve">AFR.Tubo </v>
      </c>
      <c r="Q19" s="39" t="str">
        <f t="shared" si="13"/>
        <v>Conceitos: Instalação Hidrosanitária  Hidráulica  AguaFria  AFR.Tubo</v>
      </c>
      <c r="R19" s="39" t="str">
        <f t="shared" si="18"/>
        <v>Consultar  -</v>
      </c>
      <c r="S19" s="40" t="s">
        <v>27</v>
      </c>
      <c r="T19" s="40" t="s">
        <v>27</v>
      </c>
      <c r="U19" s="80" t="str">
        <f t="shared" si="7"/>
        <v>Hidra-key_19</v>
      </c>
    </row>
    <row r="20" spans="1:21" ht="8.25" customHeight="1" x14ac:dyDescent="0.25">
      <c r="A20" s="76">
        <v>20</v>
      </c>
      <c r="B20" s="60" t="s">
        <v>133</v>
      </c>
      <c r="C20" s="60" t="s">
        <v>152</v>
      </c>
      <c r="D20" s="60" t="s">
        <v>153</v>
      </c>
      <c r="E20" s="44" t="s">
        <v>112</v>
      </c>
      <c r="F20" s="20" t="s">
        <v>97</v>
      </c>
      <c r="G20" s="45" t="s">
        <v>3</v>
      </c>
      <c r="H20" s="46" t="s">
        <v>3</v>
      </c>
      <c r="I20" s="45" t="s">
        <v>3</v>
      </c>
      <c r="J20" s="45" t="s">
        <v>3</v>
      </c>
      <c r="K20" s="45" t="s">
        <v>137</v>
      </c>
      <c r="L20" s="39" t="str">
        <f t="shared" si="8"/>
        <v>Conceitos: Instalação</v>
      </c>
      <c r="M20" s="63" t="str">
        <f t="shared" si="15"/>
        <v xml:space="preserve">Hidrosanitária </v>
      </c>
      <c r="N20" s="63" t="str">
        <f t="shared" si="16"/>
        <v xml:space="preserve">Hidráulica </v>
      </c>
      <c r="O20" s="63" t="str">
        <f t="shared" si="17"/>
        <v xml:space="preserve">AguaFria </v>
      </c>
      <c r="P20" s="39" t="str">
        <f t="shared" si="12"/>
        <v xml:space="preserve">AFR.Conexão </v>
      </c>
      <c r="Q20" s="39" t="str">
        <f t="shared" si="13"/>
        <v>Conceitos: Instalação Hidrosanitária  Hidráulica  AguaFria  AFR.Conexão</v>
      </c>
      <c r="R20" s="47" t="str">
        <f t="shared" ref="R20:R38" si="19">_xlfn.CONCAT("Consultar  ",S20)</f>
        <v>Consultar  -</v>
      </c>
      <c r="S20" s="40" t="s">
        <v>27</v>
      </c>
      <c r="T20" s="40" t="s">
        <v>27</v>
      </c>
      <c r="U20" s="80" t="str">
        <f t="shared" si="7"/>
        <v>Hidra-key_20</v>
      </c>
    </row>
    <row r="21" spans="1:21" ht="8.25" customHeight="1" x14ac:dyDescent="0.25">
      <c r="A21" s="76">
        <v>21</v>
      </c>
      <c r="B21" s="60" t="s">
        <v>133</v>
      </c>
      <c r="C21" s="60" t="s">
        <v>152</v>
      </c>
      <c r="D21" s="60" t="s">
        <v>153</v>
      </c>
      <c r="E21" s="44" t="s">
        <v>112</v>
      </c>
      <c r="F21" s="20" t="s">
        <v>98</v>
      </c>
      <c r="G21" s="45" t="s">
        <v>3</v>
      </c>
      <c r="H21" s="46" t="s">
        <v>3</v>
      </c>
      <c r="I21" s="45" t="s">
        <v>3</v>
      </c>
      <c r="J21" s="45" t="s">
        <v>3</v>
      </c>
      <c r="K21" s="45" t="s">
        <v>149</v>
      </c>
      <c r="L21" s="39" t="str">
        <f t="shared" si="8"/>
        <v>Conceitos: Instalação</v>
      </c>
      <c r="M21" s="63" t="str">
        <f t="shared" si="15"/>
        <v xml:space="preserve">Hidrosanitária </v>
      </c>
      <c r="N21" s="63" t="str">
        <f t="shared" si="16"/>
        <v xml:space="preserve">Hidráulica </v>
      </c>
      <c r="O21" s="63" t="str">
        <f t="shared" si="17"/>
        <v xml:space="preserve">AguaFria </v>
      </c>
      <c r="P21" s="39" t="str">
        <f t="shared" si="12"/>
        <v xml:space="preserve">AFR.Válvula </v>
      </c>
      <c r="Q21" s="39" t="str">
        <f t="shared" si="13"/>
        <v>Conceitos: Instalação Hidrosanitária  Hidráulica  AguaFria  AFR.Válvula</v>
      </c>
      <c r="R21" s="47" t="str">
        <f t="shared" ref="R21:R22" si="20">_xlfn.CONCAT("Consultar  ",S21)</f>
        <v>Consultar  -</v>
      </c>
      <c r="S21" s="40" t="s">
        <v>27</v>
      </c>
      <c r="T21" s="40" t="s">
        <v>27</v>
      </c>
      <c r="U21" s="80" t="str">
        <f t="shared" si="7"/>
        <v>Hidra-key_21</v>
      </c>
    </row>
    <row r="22" spans="1:21" ht="8.25" customHeight="1" x14ac:dyDescent="0.25">
      <c r="A22" s="76">
        <v>22</v>
      </c>
      <c r="B22" s="60" t="s">
        <v>133</v>
      </c>
      <c r="C22" s="60" t="s">
        <v>152</v>
      </c>
      <c r="D22" s="60" t="s">
        <v>153</v>
      </c>
      <c r="E22" s="44" t="s">
        <v>112</v>
      </c>
      <c r="F22" s="20" t="s">
        <v>99</v>
      </c>
      <c r="G22" s="45" t="s">
        <v>3</v>
      </c>
      <c r="H22" s="46" t="s">
        <v>3</v>
      </c>
      <c r="I22" s="45" t="s">
        <v>3</v>
      </c>
      <c r="J22" s="45" t="s">
        <v>3</v>
      </c>
      <c r="K22" s="45" t="s">
        <v>136</v>
      </c>
      <c r="L22" s="39" t="str">
        <f t="shared" si="8"/>
        <v>Conceitos: Instalação</v>
      </c>
      <c r="M22" s="63" t="str">
        <f t="shared" si="15"/>
        <v xml:space="preserve">Hidrosanitária </v>
      </c>
      <c r="N22" s="63" t="str">
        <f t="shared" si="16"/>
        <v xml:space="preserve">Hidráulica </v>
      </c>
      <c r="O22" s="63" t="str">
        <f t="shared" si="17"/>
        <v xml:space="preserve">AguaFria </v>
      </c>
      <c r="P22" s="39" t="str">
        <f t="shared" si="12"/>
        <v xml:space="preserve">AFR.Acessório </v>
      </c>
      <c r="Q22" s="39" t="str">
        <f t="shared" si="13"/>
        <v>Conceitos: Instalação Hidrosanitária  Hidráulica  AguaFria  AFR.Acessório</v>
      </c>
      <c r="R22" s="47" t="str">
        <f t="shared" si="20"/>
        <v>Consultar  -</v>
      </c>
      <c r="S22" s="40" t="s">
        <v>27</v>
      </c>
      <c r="T22" s="40" t="s">
        <v>27</v>
      </c>
      <c r="U22" s="80" t="str">
        <f t="shared" si="7"/>
        <v>Hidra-key_22</v>
      </c>
    </row>
    <row r="23" spans="1:21" ht="8.25" customHeight="1" x14ac:dyDescent="0.25">
      <c r="A23" s="76">
        <v>23</v>
      </c>
      <c r="B23" s="60" t="s">
        <v>133</v>
      </c>
      <c r="C23" s="60" t="s">
        <v>152</v>
      </c>
      <c r="D23" s="60" t="s">
        <v>153</v>
      </c>
      <c r="E23" s="44" t="s">
        <v>112</v>
      </c>
      <c r="F23" s="20" t="s">
        <v>100</v>
      </c>
      <c r="G23" s="45" t="s">
        <v>3</v>
      </c>
      <c r="H23" s="46" t="s">
        <v>3</v>
      </c>
      <c r="I23" s="45" t="s">
        <v>3</v>
      </c>
      <c r="J23" s="45" t="s">
        <v>3</v>
      </c>
      <c r="K23" s="45" t="s">
        <v>150</v>
      </c>
      <c r="L23" s="39" t="str">
        <f t="shared" si="8"/>
        <v>Conceitos: Instalação</v>
      </c>
      <c r="M23" s="63" t="str">
        <f t="shared" si="15"/>
        <v xml:space="preserve">Hidrosanitária </v>
      </c>
      <c r="N23" s="63" t="str">
        <f t="shared" si="16"/>
        <v xml:space="preserve">Hidráulica </v>
      </c>
      <c r="O23" s="63" t="str">
        <f t="shared" si="17"/>
        <v xml:space="preserve">AguaFria </v>
      </c>
      <c r="P23" s="39" t="str">
        <f t="shared" si="12"/>
        <v xml:space="preserve">AFR.Bomba </v>
      </c>
      <c r="Q23" s="39" t="str">
        <f t="shared" si="13"/>
        <v>Conceitos: Instalação Hidrosanitária  Hidráulica  AguaFria  AFR.Bomba</v>
      </c>
      <c r="R23" s="47" t="str">
        <f t="shared" si="19"/>
        <v>Consultar  -</v>
      </c>
      <c r="S23" s="40" t="s">
        <v>27</v>
      </c>
      <c r="T23" s="40" t="s">
        <v>27</v>
      </c>
      <c r="U23" s="80" t="str">
        <f t="shared" si="7"/>
        <v>Hidra-key_23</v>
      </c>
    </row>
    <row r="24" spans="1:21" ht="8.25" customHeight="1" x14ac:dyDescent="0.25">
      <c r="A24" s="76">
        <v>24</v>
      </c>
      <c r="B24" s="60" t="s">
        <v>133</v>
      </c>
      <c r="C24" s="60" t="s">
        <v>152</v>
      </c>
      <c r="D24" s="60" t="s">
        <v>153</v>
      </c>
      <c r="E24" s="44" t="s">
        <v>112</v>
      </c>
      <c r="F24" s="20" t="s">
        <v>101</v>
      </c>
      <c r="G24" s="45" t="s">
        <v>3</v>
      </c>
      <c r="H24" s="46" t="s">
        <v>3</v>
      </c>
      <c r="I24" s="45" t="s">
        <v>3</v>
      </c>
      <c r="J24" s="45" t="s">
        <v>3</v>
      </c>
      <c r="K24" s="45" t="s">
        <v>151</v>
      </c>
      <c r="L24" s="39" t="str">
        <f t="shared" si="8"/>
        <v>Conceitos: Instalação</v>
      </c>
      <c r="M24" s="63" t="str">
        <f t="shared" si="15"/>
        <v xml:space="preserve">Hidrosanitária </v>
      </c>
      <c r="N24" s="63" t="str">
        <f t="shared" si="16"/>
        <v xml:space="preserve">Hidráulica </v>
      </c>
      <c r="O24" s="63" t="str">
        <f t="shared" si="17"/>
        <v xml:space="preserve">AguaFria </v>
      </c>
      <c r="P24" s="39" t="str">
        <f t="shared" si="12"/>
        <v xml:space="preserve">AFR.Armazenamento </v>
      </c>
      <c r="Q24" s="39" t="str">
        <f t="shared" si="13"/>
        <v>Conceitos: Instalação Hidrosanitária  Hidráulica  AguaFria  AFR.Armazenamento</v>
      </c>
      <c r="R24" s="47" t="str">
        <f t="shared" si="19"/>
        <v>Consultar  -</v>
      </c>
      <c r="S24" s="40" t="s">
        <v>27</v>
      </c>
      <c r="T24" s="40" t="s">
        <v>27</v>
      </c>
      <c r="U24" s="80" t="str">
        <f t="shared" si="7"/>
        <v>Hidra-key_24</v>
      </c>
    </row>
    <row r="25" spans="1:21" ht="7.9" customHeight="1" x14ac:dyDescent="0.25">
      <c r="A25" s="76">
        <v>25</v>
      </c>
      <c r="B25" s="60" t="s">
        <v>133</v>
      </c>
      <c r="C25" s="60" t="s">
        <v>152</v>
      </c>
      <c r="D25" s="60" t="s">
        <v>153</v>
      </c>
      <c r="E25" s="44" t="s">
        <v>112</v>
      </c>
      <c r="F25" s="20" t="s">
        <v>102</v>
      </c>
      <c r="G25" s="45" t="s">
        <v>3</v>
      </c>
      <c r="H25" s="46" t="s">
        <v>3</v>
      </c>
      <c r="I25" s="45" t="s">
        <v>3</v>
      </c>
      <c r="J25" s="45" t="s">
        <v>3</v>
      </c>
      <c r="K25" s="45" t="s">
        <v>138</v>
      </c>
      <c r="L25" s="39" t="str">
        <f t="shared" si="8"/>
        <v>Conceitos: Instalação</v>
      </c>
      <c r="M25" s="63" t="str">
        <f t="shared" si="15"/>
        <v xml:space="preserve">Hidrosanitária </v>
      </c>
      <c r="N25" s="63" t="str">
        <f t="shared" si="16"/>
        <v xml:space="preserve">Hidráulica </v>
      </c>
      <c r="O25" s="63" t="str">
        <f t="shared" si="17"/>
        <v xml:space="preserve">AguaFria </v>
      </c>
      <c r="P25" s="39" t="str">
        <f t="shared" si="12"/>
        <v xml:space="preserve">AFR.Dispositivo </v>
      </c>
      <c r="Q25" s="39" t="str">
        <f t="shared" si="13"/>
        <v>Conceitos: Instalação Hidrosanitária  Hidráulica  AguaFria  AFR.Dispositivo</v>
      </c>
      <c r="R25" s="47" t="str">
        <f t="shared" si="19"/>
        <v>Consultar  -</v>
      </c>
      <c r="S25" s="40" t="s">
        <v>27</v>
      </c>
      <c r="T25" s="40" t="s">
        <v>27</v>
      </c>
      <c r="U25" s="80" t="str">
        <f t="shared" si="7"/>
        <v>Hidra-key_25</v>
      </c>
    </row>
    <row r="26" spans="1:21" s="48" customFormat="1" ht="8.25" customHeight="1" x14ac:dyDescent="0.25">
      <c r="A26" s="76">
        <v>26</v>
      </c>
      <c r="B26" s="60" t="s">
        <v>133</v>
      </c>
      <c r="C26" s="60" t="s">
        <v>152</v>
      </c>
      <c r="D26" s="60" t="s">
        <v>153</v>
      </c>
      <c r="E26" s="44" t="s">
        <v>112</v>
      </c>
      <c r="F26" s="20" t="s">
        <v>103</v>
      </c>
      <c r="G26" s="45" t="s">
        <v>3</v>
      </c>
      <c r="H26" s="46" t="s">
        <v>3</v>
      </c>
      <c r="I26" s="45" t="s">
        <v>3</v>
      </c>
      <c r="J26" s="45" t="s">
        <v>3</v>
      </c>
      <c r="K26" s="45" t="s">
        <v>139</v>
      </c>
      <c r="L26" s="39" t="str">
        <f t="shared" si="8"/>
        <v>Conceitos: Instalação</v>
      </c>
      <c r="M26" s="63" t="str">
        <f t="shared" si="15"/>
        <v xml:space="preserve">Hidrosanitária </v>
      </c>
      <c r="N26" s="63" t="str">
        <f t="shared" si="16"/>
        <v xml:space="preserve">Hidráulica </v>
      </c>
      <c r="O26" s="63" t="str">
        <f t="shared" si="17"/>
        <v xml:space="preserve">AguaFria </v>
      </c>
      <c r="P26" s="39" t="str">
        <f t="shared" si="12"/>
        <v xml:space="preserve">AFR.Equipamento </v>
      </c>
      <c r="Q26" s="39" t="str">
        <f t="shared" si="13"/>
        <v>Conceitos: Instalação Hidrosanitária  Hidráulica  AguaFria  AFR.Equipamento</v>
      </c>
      <c r="R26" s="47" t="str">
        <f t="shared" si="19"/>
        <v>Consultar  -</v>
      </c>
      <c r="S26" s="40" t="s">
        <v>27</v>
      </c>
      <c r="T26" s="40" t="s">
        <v>27</v>
      </c>
      <c r="U26" s="80" t="str">
        <f t="shared" si="7"/>
        <v>Hidra-key_26</v>
      </c>
    </row>
    <row r="27" spans="1:21" s="48" customFormat="1" ht="8.25" customHeight="1" x14ac:dyDescent="0.25">
      <c r="A27" s="76">
        <v>27</v>
      </c>
      <c r="B27" s="60" t="s">
        <v>133</v>
      </c>
      <c r="C27" s="60" t="s">
        <v>152</v>
      </c>
      <c r="D27" s="60" t="s">
        <v>153</v>
      </c>
      <c r="E27" s="44" t="s">
        <v>113</v>
      </c>
      <c r="F27" s="20" t="s">
        <v>104</v>
      </c>
      <c r="G27" s="45" t="s">
        <v>3</v>
      </c>
      <c r="H27" s="46" t="s">
        <v>3</v>
      </c>
      <c r="I27" s="45" t="s">
        <v>3</v>
      </c>
      <c r="J27" s="45" t="s">
        <v>3</v>
      </c>
      <c r="K27" s="45" t="s">
        <v>140</v>
      </c>
      <c r="L27" s="39" t="str">
        <f t="shared" si="8"/>
        <v>Conceitos: Instalação</v>
      </c>
      <c r="M27" s="63" t="str">
        <f t="shared" si="15"/>
        <v xml:space="preserve">Hidrosanitária </v>
      </c>
      <c r="N27" s="63" t="str">
        <f t="shared" si="16"/>
        <v xml:space="preserve">Hidráulica </v>
      </c>
      <c r="O27" s="63" t="str">
        <f t="shared" si="17"/>
        <v xml:space="preserve">AguaQuente </v>
      </c>
      <c r="P27" s="39" t="str">
        <f t="shared" si="12"/>
        <v xml:space="preserve">AQT.Tubo </v>
      </c>
      <c r="Q27" s="39" t="str">
        <f t="shared" si="13"/>
        <v>Conceitos: Instalação Hidrosanitária  Hidráulica  AguaQuente  AQT.Tubo</v>
      </c>
      <c r="R27" s="47" t="str">
        <f t="shared" si="19"/>
        <v>Consultar  -</v>
      </c>
      <c r="S27" s="40" t="s">
        <v>27</v>
      </c>
      <c r="T27" s="40" t="s">
        <v>27</v>
      </c>
      <c r="U27" s="80" t="str">
        <f t="shared" si="7"/>
        <v>Hidra-key_27</v>
      </c>
    </row>
    <row r="28" spans="1:21" s="48" customFormat="1" ht="8.25" customHeight="1" x14ac:dyDescent="0.25">
      <c r="A28" s="76">
        <v>28</v>
      </c>
      <c r="B28" s="60" t="s">
        <v>133</v>
      </c>
      <c r="C28" s="60" t="s">
        <v>152</v>
      </c>
      <c r="D28" s="60" t="s">
        <v>153</v>
      </c>
      <c r="E28" s="44" t="s">
        <v>113</v>
      </c>
      <c r="F28" s="20" t="s">
        <v>105</v>
      </c>
      <c r="G28" s="45" t="s">
        <v>3</v>
      </c>
      <c r="H28" s="46" t="s">
        <v>3</v>
      </c>
      <c r="I28" s="45" t="s">
        <v>3</v>
      </c>
      <c r="J28" s="45" t="s">
        <v>3</v>
      </c>
      <c r="K28" s="45" t="s">
        <v>137</v>
      </c>
      <c r="L28" s="39" t="str">
        <f t="shared" si="8"/>
        <v>Conceitos: Instalação</v>
      </c>
      <c r="M28" s="63" t="str">
        <f t="shared" si="15"/>
        <v xml:space="preserve">Hidrosanitária </v>
      </c>
      <c r="N28" s="63" t="str">
        <f t="shared" si="16"/>
        <v xml:space="preserve">Hidráulica </v>
      </c>
      <c r="O28" s="63" t="str">
        <f t="shared" si="17"/>
        <v xml:space="preserve">AguaQuente </v>
      </c>
      <c r="P28" s="39" t="str">
        <f t="shared" si="12"/>
        <v xml:space="preserve">AQT.Conexão </v>
      </c>
      <c r="Q28" s="39" t="str">
        <f t="shared" si="13"/>
        <v>Conceitos: Instalação Hidrosanitária  Hidráulica  AguaQuente  AQT.Conexão</v>
      </c>
      <c r="R28" s="47" t="str">
        <f t="shared" si="19"/>
        <v>Consultar  -</v>
      </c>
      <c r="S28" s="40" t="s">
        <v>27</v>
      </c>
      <c r="T28" s="40" t="s">
        <v>27</v>
      </c>
      <c r="U28" s="80" t="str">
        <f t="shared" si="7"/>
        <v>Hidra-key_28</v>
      </c>
    </row>
    <row r="29" spans="1:21" s="48" customFormat="1" ht="8.25" customHeight="1" x14ac:dyDescent="0.25">
      <c r="A29" s="76">
        <v>29</v>
      </c>
      <c r="B29" s="60" t="s">
        <v>133</v>
      </c>
      <c r="C29" s="60" t="s">
        <v>152</v>
      </c>
      <c r="D29" s="60" t="s">
        <v>153</v>
      </c>
      <c r="E29" s="44" t="s">
        <v>113</v>
      </c>
      <c r="F29" s="20" t="s">
        <v>106</v>
      </c>
      <c r="G29" s="45" t="s">
        <v>3</v>
      </c>
      <c r="H29" s="46" t="s">
        <v>3</v>
      </c>
      <c r="I29" s="45" t="s">
        <v>3</v>
      </c>
      <c r="J29" s="45" t="s">
        <v>3</v>
      </c>
      <c r="K29" s="45" t="s">
        <v>149</v>
      </c>
      <c r="L29" s="39" t="str">
        <f t="shared" si="8"/>
        <v>Conceitos: Instalação</v>
      </c>
      <c r="M29" s="63" t="str">
        <f t="shared" si="15"/>
        <v xml:space="preserve">Hidrosanitária </v>
      </c>
      <c r="N29" s="63" t="str">
        <f t="shared" si="16"/>
        <v xml:space="preserve">Hidráulica </v>
      </c>
      <c r="O29" s="63" t="str">
        <f t="shared" si="17"/>
        <v xml:space="preserve">AguaQuente </v>
      </c>
      <c r="P29" s="39" t="str">
        <f t="shared" si="12"/>
        <v xml:space="preserve">AQT.Válvula </v>
      </c>
      <c r="Q29" s="39" t="str">
        <f t="shared" si="13"/>
        <v>Conceitos: Instalação Hidrosanitária  Hidráulica  AguaQuente  AQT.Válvula</v>
      </c>
      <c r="R29" s="47" t="str">
        <f t="shared" si="19"/>
        <v>Consultar  -</v>
      </c>
      <c r="S29" s="40" t="s">
        <v>27</v>
      </c>
      <c r="T29" s="40" t="s">
        <v>27</v>
      </c>
      <c r="U29" s="80" t="str">
        <f t="shared" si="7"/>
        <v>Hidra-key_29</v>
      </c>
    </row>
    <row r="30" spans="1:21" ht="8.25" customHeight="1" x14ac:dyDescent="0.25">
      <c r="A30" s="76">
        <v>30</v>
      </c>
      <c r="B30" s="60" t="s">
        <v>133</v>
      </c>
      <c r="C30" s="60" t="s">
        <v>152</v>
      </c>
      <c r="D30" s="60" t="s">
        <v>153</v>
      </c>
      <c r="E30" s="44" t="s">
        <v>113</v>
      </c>
      <c r="F30" s="20" t="s">
        <v>107</v>
      </c>
      <c r="G30" s="45" t="s">
        <v>3</v>
      </c>
      <c r="H30" s="46" t="s">
        <v>3</v>
      </c>
      <c r="I30" s="45" t="s">
        <v>3</v>
      </c>
      <c r="J30" s="45" t="s">
        <v>3</v>
      </c>
      <c r="K30" s="45" t="s">
        <v>136</v>
      </c>
      <c r="L30" s="39" t="str">
        <f t="shared" si="8"/>
        <v>Conceitos: Instalação</v>
      </c>
      <c r="M30" s="63" t="str">
        <f t="shared" si="15"/>
        <v xml:space="preserve">Hidrosanitária </v>
      </c>
      <c r="N30" s="63" t="str">
        <f t="shared" si="16"/>
        <v xml:space="preserve">Hidráulica </v>
      </c>
      <c r="O30" s="63" t="str">
        <f t="shared" si="17"/>
        <v xml:space="preserve">AguaQuente </v>
      </c>
      <c r="P30" s="39" t="str">
        <f t="shared" si="12"/>
        <v xml:space="preserve">AQT.Acessório </v>
      </c>
      <c r="Q30" s="39" t="str">
        <f t="shared" si="13"/>
        <v>Conceitos: Instalação Hidrosanitária  Hidráulica  AguaQuente  AQT.Acessório</v>
      </c>
      <c r="R30" s="47" t="str">
        <f t="shared" ref="R30" si="21">_xlfn.CONCAT("Consultar  ",S30)</f>
        <v>Consultar  -</v>
      </c>
      <c r="S30" s="40" t="s">
        <v>27</v>
      </c>
      <c r="T30" s="40" t="s">
        <v>27</v>
      </c>
      <c r="U30" s="80" t="str">
        <f t="shared" si="7"/>
        <v>Hidra-key_30</v>
      </c>
    </row>
    <row r="31" spans="1:21" ht="8.25" customHeight="1" x14ac:dyDescent="0.25">
      <c r="A31" s="76">
        <v>31</v>
      </c>
      <c r="B31" s="60" t="s">
        <v>133</v>
      </c>
      <c r="C31" s="60" t="s">
        <v>152</v>
      </c>
      <c r="D31" s="60" t="s">
        <v>153</v>
      </c>
      <c r="E31" s="44" t="s">
        <v>113</v>
      </c>
      <c r="F31" s="20" t="s">
        <v>108</v>
      </c>
      <c r="G31" s="45" t="s">
        <v>3</v>
      </c>
      <c r="H31" s="46" t="s">
        <v>3</v>
      </c>
      <c r="I31" s="45" t="s">
        <v>3</v>
      </c>
      <c r="J31" s="45" t="s">
        <v>3</v>
      </c>
      <c r="K31" s="45" t="s">
        <v>150</v>
      </c>
      <c r="L31" s="39" t="str">
        <f t="shared" si="8"/>
        <v>Conceitos: Instalação</v>
      </c>
      <c r="M31" s="63" t="str">
        <f t="shared" si="15"/>
        <v xml:space="preserve">Hidrosanitária </v>
      </c>
      <c r="N31" s="63" t="str">
        <f t="shared" si="16"/>
        <v xml:space="preserve">Hidráulica </v>
      </c>
      <c r="O31" s="63" t="str">
        <f t="shared" si="17"/>
        <v xml:space="preserve">AguaQuente </v>
      </c>
      <c r="P31" s="39" t="str">
        <f t="shared" si="12"/>
        <v xml:space="preserve">AQT.Bomba </v>
      </c>
      <c r="Q31" s="39" t="str">
        <f t="shared" si="13"/>
        <v>Conceitos: Instalação Hidrosanitária  Hidráulica  AguaQuente  AQT.Bomba</v>
      </c>
      <c r="R31" s="39" t="str">
        <f>_xlfn.CONCAT("Consultar  ",S31)</f>
        <v>Consultar  -</v>
      </c>
      <c r="S31" s="40" t="s">
        <v>27</v>
      </c>
      <c r="T31" s="40" t="s">
        <v>27</v>
      </c>
      <c r="U31" s="80" t="str">
        <f t="shared" si="7"/>
        <v>Hidra-key_31</v>
      </c>
    </row>
    <row r="32" spans="1:21" ht="8.25" customHeight="1" x14ac:dyDescent="0.25">
      <c r="A32" s="76">
        <v>32</v>
      </c>
      <c r="B32" s="60" t="s">
        <v>133</v>
      </c>
      <c r="C32" s="60" t="s">
        <v>152</v>
      </c>
      <c r="D32" s="60" t="s">
        <v>153</v>
      </c>
      <c r="E32" s="44" t="s">
        <v>113</v>
      </c>
      <c r="F32" s="20" t="s">
        <v>109</v>
      </c>
      <c r="G32" s="45" t="s">
        <v>3</v>
      </c>
      <c r="H32" s="46" t="s">
        <v>3</v>
      </c>
      <c r="I32" s="45" t="s">
        <v>3</v>
      </c>
      <c r="J32" s="45" t="s">
        <v>3</v>
      </c>
      <c r="K32" s="45" t="s">
        <v>151</v>
      </c>
      <c r="L32" s="39" t="str">
        <f t="shared" si="8"/>
        <v>Conceitos: Instalação</v>
      </c>
      <c r="M32" s="63" t="str">
        <f t="shared" si="15"/>
        <v xml:space="preserve">Hidrosanitária </v>
      </c>
      <c r="N32" s="63" t="str">
        <f t="shared" si="16"/>
        <v xml:space="preserve">Hidráulica </v>
      </c>
      <c r="O32" s="63" t="str">
        <f t="shared" si="17"/>
        <v xml:space="preserve">AguaQuente </v>
      </c>
      <c r="P32" s="39" t="str">
        <f t="shared" si="12"/>
        <v xml:space="preserve">AQT.Armazenamento </v>
      </c>
      <c r="Q32" s="39" t="str">
        <f t="shared" si="13"/>
        <v>Conceitos: Instalação Hidrosanitária  Hidráulica  AguaQuente  AQT.Armazenamento</v>
      </c>
      <c r="R32" s="39" t="str">
        <f>_xlfn.CONCAT("Consultar  ",S32)</f>
        <v>Consultar  -</v>
      </c>
      <c r="S32" s="40" t="s">
        <v>27</v>
      </c>
      <c r="T32" s="40" t="s">
        <v>27</v>
      </c>
      <c r="U32" s="80" t="str">
        <f t="shared" si="7"/>
        <v>Hidra-key_32</v>
      </c>
    </row>
    <row r="33" spans="1:21" ht="8.25" customHeight="1" x14ac:dyDescent="0.25">
      <c r="A33" s="76">
        <v>33</v>
      </c>
      <c r="B33" s="60" t="s">
        <v>133</v>
      </c>
      <c r="C33" s="60" t="s">
        <v>152</v>
      </c>
      <c r="D33" s="60" t="s">
        <v>153</v>
      </c>
      <c r="E33" s="44" t="s">
        <v>113</v>
      </c>
      <c r="F33" s="20" t="s">
        <v>110</v>
      </c>
      <c r="G33" s="45" t="s">
        <v>3</v>
      </c>
      <c r="H33" s="46" t="s">
        <v>3</v>
      </c>
      <c r="I33" s="45" t="s">
        <v>3</v>
      </c>
      <c r="J33" s="45" t="s">
        <v>3</v>
      </c>
      <c r="K33" s="45" t="s">
        <v>138</v>
      </c>
      <c r="L33" s="39" t="str">
        <f t="shared" si="8"/>
        <v>Conceitos: Instalação</v>
      </c>
      <c r="M33" s="63" t="str">
        <f t="shared" si="15"/>
        <v xml:space="preserve">Hidrosanitária </v>
      </c>
      <c r="N33" s="63" t="str">
        <f t="shared" si="16"/>
        <v xml:space="preserve">Hidráulica </v>
      </c>
      <c r="O33" s="63" t="str">
        <f t="shared" si="17"/>
        <v xml:space="preserve">AguaQuente </v>
      </c>
      <c r="P33" s="39" t="str">
        <f t="shared" si="12"/>
        <v xml:space="preserve">AQT.Dispositivo </v>
      </c>
      <c r="Q33" s="39" t="str">
        <f t="shared" si="13"/>
        <v>Conceitos: Instalação Hidrosanitária  Hidráulica  AguaQuente  AQT.Dispositivo</v>
      </c>
      <c r="R33" s="47" t="str">
        <f t="shared" si="19"/>
        <v>Consultar  -</v>
      </c>
      <c r="S33" s="40" t="s">
        <v>27</v>
      </c>
      <c r="T33" s="40" t="s">
        <v>27</v>
      </c>
      <c r="U33" s="80" t="str">
        <f t="shared" si="7"/>
        <v>Hidra-key_33</v>
      </c>
    </row>
    <row r="34" spans="1:21" ht="8.25" customHeight="1" x14ac:dyDescent="0.25">
      <c r="A34" s="76">
        <v>34</v>
      </c>
      <c r="B34" s="60" t="s">
        <v>133</v>
      </c>
      <c r="C34" s="60" t="s">
        <v>152</v>
      </c>
      <c r="D34" s="60" t="s">
        <v>153</v>
      </c>
      <c r="E34" s="44" t="s">
        <v>113</v>
      </c>
      <c r="F34" s="20" t="s">
        <v>111</v>
      </c>
      <c r="G34" s="28" t="s">
        <v>3</v>
      </c>
      <c r="H34" s="32" t="s">
        <v>3</v>
      </c>
      <c r="I34" s="28" t="s">
        <v>3</v>
      </c>
      <c r="J34" s="28" t="s">
        <v>3</v>
      </c>
      <c r="K34" s="45" t="s">
        <v>139</v>
      </c>
      <c r="L34" s="39" t="str">
        <f t="shared" si="8"/>
        <v>Conceitos: Instalação</v>
      </c>
      <c r="M34" s="63" t="str">
        <f t="shared" si="15"/>
        <v xml:space="preserve">Hidrosanitária </v>
      </c>
      <c r="N34" s="63" t="str">
        <f t="shared" si="16"/>
        <v xml:space="preserve">Hidráulica </v>
      </c>
      <c r="O34" s="63" t="str">
        <f t="shared" si="17"/>
        <v xml:space="preserve">AguaQuente </v>
      </c>
      <c r="P34" s="39" t="str">
        <f t="shared" si="12"/>
        <v xml:space="preserve">AQT.Equipamento </v>
      </c>
      <c r="Q34" s="39" t="str">
        <f t="shared" si="13"/>
        <v>Conceitos: Instalação Hidrosanitária  Hidráulica  AguaQuente  AQT.Equipamento</v>
      </c>
      <c r="R34" s="47" t="str">
        <f t="shared" si="19"/>
        <v>Consultar  -</v>
      </c>
      <c r="S34" s="40" t="s">
        <v>27</v>
      </c>
      <c r="T34" s="40" t="s">
        <v>27</v>
      </c>
      <c r="U34" s="80" t="str">
        <f t="shared" si="7"/>
        <v>Hidra-key_34</v>
      </c>
    </row>
    <row r="35" spans="1:21" ht="8.25" customHeight="1" x14ac:dyDescent="0.25">
      <c r="A35" s="76">
        <v>35</v>
      </c>
      <c r="B35" s="60" t="s">
        <v>133</v>
      </c>
      <c r="C35" s="60" t="s">
        <v>152</v>
      </c>
      <c r="D35" s="60" t="s">
        <v>154</v>
      </c>
      <c r="E35" s="44" t="s">
        <v>114</v>
      </c>
      <c r="F35" s="20" t="s">
        <v>80</v>
      </c>
      <c r="G35" s="45" t="s">
        <v>3</v>
      </c>
      <c r="H35" s="46" t="s">
        <v>3</v>
      </c>
      <c r="I35" s="45" t="s">
        <v>3</v>
      </c>
      <c r="J35" s="45" t="s">
        <v>3</v>
      </c>
      <c r="K35" s="45" t="s">
        <v>140</v>
      </c>
      <c r="L35" s="39" t="str">
        <f t="shared" si="8"/>
        <v>Conceitos: Instalação</v>
      </c>
      <c r="M35" s="63" t="str">
        <f t="shared" si="15"/>
        <v xml:space="preserve">Hidrosanitária </v>
      </c>
      <c r="N35" s="63" t="str">
        <f t="shared" si="16"/>
        <v xml:space="preserve">Esgoto </v>
      </c>
      <c r="O35" s="63" t="str">
        <f t="shared" si="17"/>
        <v xml:space="preserve">EsgotoPrimário </v>
      </c>
      <c r="P35" s="39" t="str">
        <f t="shared" si="12"/>
        <v xml:space="preserve">ESG.Tubo </v>
      </c>
      <c r="Q35" s="39" t="str">
        <f t="shared" si="13"/>
        <v>Conceitos: Instalação Hidrosanitária  Esgoto  EsgotoPrimário  ESG.Tubo</v>
      </c>
      <c r="R35" s="47" t="str">
        <f t="shared" si="19"/>
        <v>Consultar  -</v>
      </c>
      <c r="S35" s="40" t="s">
        <v>27</v>
      </c>
      <c r="T35" s="40" t="s">
        <v>27</v>
      </c>
      <c r="U35" s="80" t="str">
        <f t="shared" si="7"/>
        <v>Hidra-key_35</v>
      </c>
    </row>
    <row r="36" spans="1:21" ht="8.25" customHeight="1" x14ac:dyDescent="0.25">
      <c r="A36" s="76">
        <v>36</v>
      </c>
      <c r="B36" s="60" t="s">
        <v>133</v>
      </c>
      <c r="C36" s="60" t="s">
        <v>152</v>
      </c>
      <c r="D36" s="60" t="s">
        <v>154</v>
      </c>
      <c r="E36" s="44" t="s">
        <v>114</v>
      </c>
      <c r="F36" s="20" t="s">
        <v>81</v>
      </c>
      <c r="G36" s="45" t="s">
        <v>3</v>
      </c>
      <c r="H36" s="46" t="s">
        <v>3</v>
      </c>
      <c r="I36" s="45" t="s">
        <v>3</v>
      </c>
      <c r="J36" s="45" t="s">
        <v>3</v>
      </c>
      <c r="K36" s="45" t="s">
        <v>137</v>
      </c>
      <c r="L36" s="39" t="str">
        <f t="shared" si="8"/>
        <v>Conceitos: Instalação</v>
      </c>
      <c r="M36" s="63" t="str">
        <f t="shared" si="15"/>
        <v xml:space="preserve">Hidrosanitária </v>
      </c>
      <c r="N36" s="63" t="str">
        <f t="shared" si="16"/>
        <v xml:space="preserve">Esgoto </v>
      </c>
      <c r="O36" s="63" t="str">
        <f t="shared" si="17"/>
        <v xml:space="preserve">EsgotoPrimário </v>
      </c>
      <c r="P36" s="39" t="str">
        <f t="shared" ref="P36:P58" si="22">_xlfn.CONCAT(F36," ")</f>
        <v xml:space="preserve">ESG.Conexão </v>
      </c>
      <c r="Q36" s="39" t="str">
        <f t="shared" si="13"/>
        <v>Conceitos: Instalação Hidrosanitária  Esgoto  EsgotoPrimário  ESG.Conexão</v>
      </c>
      <c r="R36" s="47" t="str">
        <f t="shared" si="19"/>
        <v>Consultar  -</v>
      </c>
      <c r="S36" s="40" t="s">
        <v>27</v>
      </c>
      <c r="T36" s="40" t="s">
        <v>27</v>
      </c>
      <c r="U36" s="80" t="str">
        <f t="shared" si="7"/>
        <v>Hidra-key_36</v>
      </c>
    </row>
    <row r="37" spans="1:21" ht="8.25" customHeight="1" x14ac:dyDescent="0.25">
      <c r="A37" s="76">
        <v>37</v>
      </c>
      <c r="B37" s="60" t="s">
        <v>133</v>
      </c>
      <c r="C37" s="60" t="s">
        <v>152</v>
      </c>
      <c r="D37" s="60" t="s">
        <v>154</v>
      </c>
      <c r="E37" s="44" t="s">
        <v>114</v>
      </c>
      <c r="F37" s="20" t="s">
        <v>82</v>
      </c>
      <c r="G37" s="45" t="s">
        <v>3</v>
      </c>
      <c r="H37" s="46" t="s">
        <v>3</v>
      </c>
      <c r="I37" s="45" t="s">
        <v>3</v>
      </c>
      <c r="J37" s="45" t="s">
        <v>3</v>
      </c>
      <c r="K37" s="45" t="s">
        <v>149</v>
      </c>
      <c r="L37" s="39" t="str">
        <f t="shared" si="8"/>
        <v>Conceitos: Instalação</v>
      </c>
      <c r="M37" s="63" t="str">
        <f t="shared" si="15"/>
        <v xml:space="preserve">Hidrosanitária </v>
      </c>
      <c r="N37" s="63" t="str">
        <f t="shared" si="16"/>
        <v xml:space="preserve">Esgoto </v>
      </c>
      <c r="O37" s="63" t="str">
        <f t="shared" si="17"/>
        <v xml:space="preserve">EsgotoPrimário </v>
      </c>
      <c r="P37" s="39" t="str">
        <f t="shared" si="22"/>
        <v xml:space="preserve">ESG.Válvula </v>
      </c>
      <c r="Q37" s="39" t="str">
        <f t="shared" si="13"/>
        <v>Conceitos: Instalação Hidrosanitária  Esgoto  EsgotoPrimário  ESG.Válvula</v>
      </c>
      <c r="R37" s="47" t="str">
        <f t="shared" si="19"/>
        <v>Consultar  -</v>
      </c>
      <c r="S37" s="40" t="s">
        <v>27</v>
      </c>
      <c r="T37" s="40" t="s">
        <v>27</v>
      </c>
      <c r="U37" s="80" t="str">
        <f t="shared" si="7"/>
        <v>Hidra-key_37</v>
      </c>
    </row>
    <row r="38" spans="1:21" ht="8.25" customHeight="1" x14ac:dyDescent="0.25">
      <c r="A38" s="76">
        <v>38</v>
      </c>
      <c r="B38" s="60" t="s">
        <v>133</v>
      </c>
      <c r="C38" s="60" t="s">
        <v>152</v>
      </c>
      <c r="D38" s="60" t="s">
        <v>154</v>
      </c>
      <c r="E38" s="44" t="s">
        <v>114</v>
      </c>
      <c r="F38" s="20" t="s">
        <v>83</v>
      </c>
      <c r="G38" s="45" t="s">
        <v>3</v>
      </c>
      <c r="H38" s="46" t="s">
        <v>3</v>
      </c>
      <c r="I38" s="45" t="s">
        <v>3</v>
      </c>
      <c r="J38" s="45" t="s">
        <v>3</v>
      </c>
      <c r="K38" s="45" t="s">
        <v>136</v>
      </c>
      <c r="L38" s="39" t="str">
        <f t="shared" si="8"/>
        <v>Conceitos: Instalação</v>
      </c>
      <c r="M38" s="63" t="str">
        <f t="shared" si="15"/>
        <v xml:space="preserve">Hidrosanitária </v>
      </c>
      <c r="N38" s="63" t="str">
        <f t="shared" si="16"/>
        <v xml:space="preserve">Esgoto </v>
      </c>
      <c r="O38" s="63" t="str">
        <f t="shared" si="17"/>
        <v xml:space="preserve">EsgotoPrimário </v>
      </c>
      <c r="P38" s="39" t="str">
        <f t="shared" si="22"/>
        <v xml:space="preserve">ESG.Acessório </v>
      </c>
      <c r="Q38" s="39" t="str">
        <f t="shared" si="13"/>
        <v>Conceitos: Instalação Hidrosanitária  Esgoto  EsgotoPrimário  ESG.Acessório</v>
      </c>
      <c r="R38" s="47" t="str">
        <f t="shared" si="19"/>
        <v>Consultar  -</v>
      </c>
      <c r="S38" s="40" t="s">
        <v>27</v>
      </c>
      <c r="T38" s="40" t="s">
        <v>27</v>
      </c>
      <c r="U38" s="80" t="str">
        <f t="shared" si="7"/>
        <v>Hidra-key_38</v>
      </c>
    </row>
    <row r="39" spans="1:21" ht="8.25" customHeight="1" x14ac:dyDescent="0.25">
      <c r="A39" s="76">
        <v>39</v>
      </c>
      <c r="B39" s="60" t="s">
        <v>133</v>
      </c>
      <c r="C39" s="60" t="s">
        <v>152</v>
      </c>
      <c r="D39" s="60" t="s">
        <v>154</v>
      </c>
      <c r="E39" s="44" t="s">
        <v>114</v>
      </c>
      <c r="F39" s="20" t="s">
        <v>84</v>
      </c>
      <c r="G39" s="45" t="s">
        <v>3</v>
      </c>
      <c r="H39" s="46" t="s">
        <v>3</v>
      </c>
      <c r="I39" s="45" t="s">
        <v>3</v>
      </c>
      <c r="J39" s="45" t="s">
        <v>3</v>
      </c>
      <c r="K39" s="45" t="s">
        <v>150</v>
      </c>
      <c r="L39" s="39" t="str">
        <f t="shared" si="8"/>
        <v>Conceitos: Instalação</v>
      </c>
      <c r="M39" s="63" t="str">
        <f t="shared" si="15"/>
        <v xml:space="preserve">Hidrosanitária </v>
      </c>
      <c r="N39" s="63" t="str">
        <f t="shared" si="16"/>
        <v xml:space="preserve">Esgoto </v>
      </c>
      <c r="O39" s="63" t="str">
        <f t="shared" si="17"/>
        <v xml:space="preserve">EsgotoPrimário </v>
      </c>
      <c r="P39" s="39" t="str">
        <f t="shared" si="22"/>
        <v xml:space="preserve">ESG.Bomba </v>
      </c>
      <c r="Q39" s="39" t="str">
        <f t="shared" si="13"/>
        <v>Conceitos: Instalação Hidrosanitária  Esgoto  EsgotoPrimário  ESG.Bomba</v>
      </c>
      <c r="R39" s="39" t="str">
        <f>_xlfn.CONCAT("Consultar  ",S39)</f>
        <v>Consultar  -</v>
      </c>
      <c r="S39" s="40" t="s">
        <v>27</v>
      </c>
      <c r="T39" s="40" t="s">
        <v>27</v>
      </c>
      <c r="U39" s="80" t="str">
        <f t="shared" si="7"/>
        <v>Hidra-key_39</v>
      </c>
    </row>
    <row r="40" spans="1:21" ht="8.25" customHeight="1" x14ac:dyDescent="0.25">
      <c r="A40" s="76">
        <v>40</v>
      </c>
      <c r="B40" s="60" t="s">
        <v>133</v>
      </c>
      <c r="C40" s="60" t="s">
        <v>152</v>
      </c>
      <c r="D40" s="60" t="s">
        <v>154</v>
      </c>
      <c r="E40" s="44" t="s">
        <v>114</v>
      </c>
      <c r="F40" s="20" t="s">
        <v>85</v>
      </c>
      <c r="G40" s="45" t="s">
        <v>3</v>
      </c>
      <c r="H40" s="46" t="s">
        <v>3</v>
      </c>
      <c r="I40" s="45" t="s">
        <v>3</v>
      </c>
      <c r="J40" s="45" t="s">
        <v>3</v>
      </c>
      <c r="K40" s="45" t="s">
        <v>151</v>
      </c>
      <c r="L40" s="39" t="str">
        <f t="shared" si="8"/>
        <v>Conceitos: Instalação</v>
      </c>
      <c r="M40" s="63" t="str">
        <f t="shared" si="15"/>
        <v xml:space="preserve">Hidrosanitária </v>
      </c>
      <c r="N40" s="63" t="str">
        <f t="shared" si="16"/>
        <v xml:space="preserve">Esgoto </v>
      </c>
      <c r="O40" s="63" t="str">
        <f t="shared" si="17"/>
        <v xml:space="preserve">EsgotoPrimário </v>
      </c>
      <c r="P40" s="39" t="str">
        <f t="shared" si="22"/>
        <v xml:space="preserve">ESG.Armazenamento </v>
      </c>
      <c r="Q40" s="39" t="str">
        <f t="shared" si="13"/>
        <v>Conceitos: Instalação Hidrosanitária  Esgoto  EsgotoPrimário  ESG.Armazenamento</v>
      </c>
      <c r="R40" s="39" t="str">
        <f>_xlfn.CONCAT("Consultar  ",S40)</f>
        <v>Consultar  -</v>
      </c>
      <c r="S40" s="40" t="s">
        <v>27</v>
      </c>
      <c r="T40" s="40" t="s">
        <v>27</v>
      </c>
      <c r="U40" s="80" t="str">
        <f t="shared" si="7"/>
        <v>Hidra-key_40</v>
      </c>
    </row>
    <row r="41" spans="1:21" ht="8.25" customHeight="1" x14ac:dyDescent="0.25">
      <c r="A41" s="76">
        <v>41</v>
      </c>
      <c r="B41" s="60" t="s">
        <v>133</v>
      </c>
      <c r="C41" s="60" t="s">
        <v>152</v>
      </c>
      <c r="D41" s="60" t="s">
        <v>154</v>
      </c>
      <c r="E41" s="44" t="s">
        <v>114</v>
      </c>
      <c r="F41" s="20" t="s">
        <v>86</v>
      </c>
      <c r="G41" s="45" t="s">
        <v>3</v>
      </c>
      <c r="H41" s="46" t="s">
        <v>3</v>
      </c>
      <c r="I41" s="45" t="s">
        <v>3</v>
      </c>
      <c r="J41" s="45" t="s">
        <v>3</v>
      </c>
      <c r="K41" s="45" t="s">
        <v>138</v>
      </c>
      <c r="L41" s="39" t="str">
        <f t="shared" si="8"/>
        <v>Conceitos: Instalação</v>
      </c>
      <c r="M41" s="63" t="str">
        <f t="shared" si="15"/>
        <v xml:space="preserve">Hidrosanitária </v>
      </c>
      <c r="N41" s="63" t="str">
        <f t="shared" si="16"/>
        <v xml:space="preserve">Esgoto </v>
      </c>
      <c r="O41" s="63" t="str">
        <f t="shared" si="17"/>
        <v xml:space="preserve">EsgotoPrimário </v>
      </c>
      <c r="P41" s="39" t="str">
        <f t="shared" si="22"/>
        <v xml:space="preserve">ESG.Dispositivo </v>
      </c>
      <c r="Q41" s="39" t="str">
        <f t="shared" si="13"/>
        <v>Conceitos: Instalação Hidrosanitária  Esgoto  EsgotoPrimário  ESG.Dispositivo</v>
      </c>
      <c r="R41" s="47" t="str">
        <f t="shared" ref="R41:R46" si="23">_xlfn.CONCAT("Consultar  ",S41)</f>
        <v>Consultar  -</v>
      </c>
      <c r="S41" s="40" t="s">
        <v>27</v>
      </c>
      <c r="T41" s="40" t="s">
        <v>27</v>
      </c>
      <c r="U41" s="80" t="str">
        <f t="shared" si="7"/>
        <v>Hidra-key_41</v>
      </c>
    </row>
    <row r="42" spans="1:21" ht="8.25" customHeight="1" x14ac:dyDescent="0.25">
      <c r="A42" s="76">
        <v>42</v>
      </c>
      <c r="B42" s="60" t="s">
        <v>133</v>
      </c>
      <c r="C42" s="60" t="s">
        <v>152</v>
      </c>
      <c r="D42" s="60" t="s">
        <v>154</v>
      </c>
      <c r="E42" s="44" t="s">
        <v>114</v>
      </c>
      <c r="F42" s="20" t="s">
        <v>87</v>
      </c>
      <c r="G42" s="28" t="s">
        <v>3</v>
      </c>
      <c r="H42" s="32" t="s">
        <v>3</v>
      </c>
      <c r="I42" s="28" t="s">
        <v>3</v>
      </c>
      <c r="J42" s="28" t="s">
        <v>3</v>
      </c>
      <c r="K42" s="45" t="s">
        <v>139</v>
      </c>
      <c r="L42" s="39" t="str">
        <f t="shared" si="8"/>
        <v>Conceitos: Instalação</v>
      </c>
      <c r="M42" s="63" t="str">
        <f t="shared" si="15"/>
        <v xml:space="preserve">Hidrosanitária </v>
      </c>
      <c r="N42" s="63" t="str">
        <f t="shared" si="16"/>
        <v xml:space="preserve">Esgoto </v>
      </c>
      <c r="O42" s="63" t="str">
        <f t="shared" si="17"/>
        <v xml:space="preserve">EsgotoPrimário </v>
      </c>
      <c r="P42" s="39" t="str">
        <f t="shared" si="22"/>
        <v xml:space="preserve">ESG.Equipamento </v>
      </c>
      <c r="Q42" s="39" t="str">
        <f t="shared" si="13"/>
        <v>Conceitos: Instalação Hidrosanitária  Esgoto  EsgotoPrimário  ESG.Equipamento</v>
      </c>
      <c r="R42" s="47" t="str">
        <f t="shared" si="23"/>
        <v>Consultar  -</v>
      </c>
      <c r="S42" s="40" t="s">
        <v>27</v>
      </c>
      <c r="T42" s="40" t="s">
        <v>27</v>
      </c>
      <c r="U42" s="80" t="str">
        <f t="shared" si="7"/>
        <v>Hidra-key_42</v>
      </c>
    </row>
    <row r="43" spans="1:21" ht="8.25" customHeight="1" x14ac:dyDescent="0.25">
      <c r="A43" s="76">
        <v>43</v>
      </c>
      <c r="B43" s="60" t="s">
        <v>133</v>
      </c>
      <c r="C43" s="60" t="s">
        <v>152</v>
      </c>
      <c r="D43" s="60" t="s">
        <v>154</v>
      </c>
      <c r="E43" s="44" t="s">
        <v>115</v>
      </c>
      <c r="F43" s="20" t="s">
        <v>88</v>
      </c>
      <c r="G43" s="45" t="s">
        <v>3</v>
      </c>
      <c r="H43" s="46" t="s">
        <v>3</v>
      </c>
      <c r="I43" s="45" t="s">
        <v>3</v>
      </c>
      <c r="J43" s="45" t="s">
        <v>3</v>
      </c>
      <c r="K43" s="45" t="s">
        <v>140</v>
      </c>
      <c r="L43" s="39" t="str">
        <f t="shared" si="8"/>
        <v>Conceitos: Instalação</v>
      </c>
      <c r="M43" s="63" t="str">
        <f t="shared" si="15"/>
        <v xml:space="preserve">Hidrosanitária </v>
      </c>
      <c r="N43" s="63" t="str">
        <f t="shared" si="16"/>
        <v xml:space="preserve">Esgoto </v>
      </c>
      <c r="O43" s="63" t="str">
        <f t="shared" si="17"/>
        <v xml:space="preserve">EsgotoSecundário </v>
      </c>
      <c r="P43" s="39" t="str">
        <f t="shared" si="22"/>
        <v xml:space="preserve">SEC.Tubo </v>
      </c>
      <c r="Q43" s="39" t="str">
        <f t="shared" si="13"/>
        <v>Conceitos: Instalação Hidrosanitária  Esgoto  EsgotoSecundário  SEC.Tubo</v>
      </c>
      <c r="R43" s="47" t="str">
        <f t="shared" si="23"/>
        <v>Consultar  -</v>
      </c>
      <c r="S43" s="40" t="s">
        <v>27</v>
      </c>
      <c r="T43" s="40" t="s">
        <v>27</v>
      </c>
      <c r="U43" s="80" t="str">
        <f t="shared" si="7"/>
        <v>Hidra-key_43</v>
      </c>
    </row>
    <row r="44" spans="1:21" ht="8.25" customHeight="1" x14ac:dyDescent="0.25">
      <c r="A44" s="76">
        <v>44</v>
      </c>
      <c r="B44" s="60" t="s">
        <v>133</v>
      </c>
      <c r="C44" s="60" t="s">
        <v>152</v>
      </c>
      <c r="D44" s="60" t="s">
        <v>154</v>
      </c>
      <c r="E44" s="44" t="s">
        <v>115</v>
      </c>
      <c r="F44" s="20" t="s">
        <v>89</v>
      </c>
      <c r="G44" s="45" t="s">
        <v>3</v>
      </c>
      <c r="H44" s="46" t="s">
        <v>3</v>
      </c>
      <c r="I44" s="45" t="s">
        <v>3</v>
      </c>
      <c r="J44" s="45" t="s">
        <v>3</v>
      </c>
      <c r="K44" s="45" t="s">
        <v>137</v>
      </c>
      <c r="L44" s="39" t="str">
        <f t="shared" si="8"/>
        <v>Conceitos: Instalação</v>
      </c>
      <c r="M44" s="63" t="str">
        <f t="shared" si="15"/>
        <v xml:space="preserve">Hidrosanitária </v>
      </c>
      <c r="N44" s="63" t="str">
        <f t="shared" si="16"/>
        <v xml:space="preserve">Esgoto </v>
      </c>
      <c r="O44" s="63" t="str">
        <f t="shared" si="17"/>
        <v xml:space="preserve">EsgotoSecundário </v>
      </c>
      <c r="P44" s="39" t="str">
        <f t="shared" si="22"/>
        <v xml:space="preserve">SEC.Conexão </v>
      </c>
      <c r="Q44" s="39" t="str">
        <f t="shared" si="13"/>
        <v>Conceitos: Instalação Hidrosanitária  Esgoto  EsgotoSecundário  SEC.Conexão</v>
      </c>
      <c r="R44" s="47" t="str">
        <f t="shared" si="23"/>
        <v>Consultar  -</v>
      </c>
      <c r="S44" s="40" t="s">
        <v>27</v>
      </c>
      <c r="T44" s="40" t="s">
        <v>27</v>
      </c>
      <c r="U44" s="80" t="str">
        <f t="shared" si="7"/>
        <v>Hidra-key_44</v>
      </c>
    </row>
    <row r="45" spans="1:21" ht="8.25" customHeight="1" x14ac:dyDescent="0.25">
      <c r="A45" s="76">
        <v>45</v>
      </c>
      <c r="B45" s="60" t="s">
        <v>133</v>
      </c>
      <c r="C45" s="60" t="s">
        <v>152</v>
      </c>
      <c r="D45" s="60" t="s">
        <v>154</v>
      </c>
      <c r="E45" s="44" t="s">
        <v>115</v>
      </c>
      <c r="F45" s="20" t="s">
        <v>90</v>
      </c>
      <c r="G45" s="45" t="s">
        <v>3</v>
      </c>
      <c r="H45" s="46" t="s">
        <v>3</v>
      </c>
      <c r="I45" s="45" t="s">
        <v>3</v>
      </c>
      <c r="J45" s="45" t="s">
        <v>3</v>
      </c>
      <c r="K45" s="45" t="s">
        <v>149</v>
      </c>
      <c r="L45" s="39" t="str">
        <f t="shared" si="8"/>
        <v>Conceitos: Instalação</v>
      </c>
      <c r="M45" s="63" t="str">
        <f t="shared" si="15"/>
        <v xml:space="preserve">Hidrosanitária </v>
      </c>
      <c r="N45" s="63" t="str">
        <f t="shared" si="16"/>
        <v xml:space="preserve">Esgoto </v>
      </c>
      <c r="O45" s="63" t="str">
        <f t="shared" si="17"/>
        <v xml:space="preserve">EsgotoSecundário </v>
      </c>
      <c r="P45" s="39" t="str">
        <f t="shared" si="22"/>
        <v xml:space="preserve">SEC.Válvula </v>
      </c>
      <c r="Q45" s="39" t="str">
        <f t="shared" si="13"/>
        <v>Conceitos: Instalação Hidrosanitária  Esgoto  EsgotoSecundário  SEC.Válvula</v>
      </c>
      <c r="R45" s="47" t="str">
        <f t="shared" si="23"/>
        <v>Consultar  -</v>
      </c>
      <c r="S45" s="40" t="s">
        <v>27</v>
      </c>
      <c r="T45" s="40" t="s">
        <v>27</v>
      </c>
      <c r="U45" s="80" t="str">
        <f t="shared" si="7"/>
        <v>Hidra-key_45</v>
      </c>
    </row>
    <row r="46" spans="1:21" ht="8.25" customHeight="1" x14ac:dyDescent="0.25">
      <c r="A46" s="76">
        <v>46</v>
      </c>
      <c r="B46" s="60" t="s">
        <v>133</v>
      </c>
      <c r="C46" s="60" t="s">
        <v>152</v>
      </c>
      <c r="D46" s="60" t="s">
        <v>154</v>
      </c>
      <c r="E46" s="44" t="s">
        <v>115</v>
      </c>
      <c r="F46" s="20" t="s">
        <v>91</v>
      </c>
      <c r="G46" s="45" t="s">
        <v>3</v>
      </c>
      <c r="H46" s="46" t="s">
        <v>3</v>
      </c>
      <c r="I46" s="45" t="s">
        <v>3</v>
      </c>
      <c r="J46" s="45" t="s">
        <v>3</v>
      </c>
      <c r="K46" s="45" t="s">
        <v>136</v>
      </c>
      <c r="L46" s="39" t="str">
        <f t="shared" si="8"/>
        <v>Conceitos: Instalação</v>
      </c>
      <c r="M46" s="63" t="str">
        <f t="shared" si="15"/>
        <v xml:space="preserve">Hidrosanitária </v>
      </c>
      <c r="N46" s="63" t="str">
        <f t="shared" si="16"/>
        <v xml:space="preserve">Esgoto </v>
      </c>
      <c r="O46" s="63" t="str">
        <f t="shared" si="17"/>
        <v xml:space="preserve">EsgotoSecundário </v>
      </c>
      <c r="P46" s="39" t="str">
        <f t="shared" si="22"/>
        <v xml:space="preserve">SEC.Acessório </v>
      </c>
      <c r="Q46" s="39" t="str">
        <f t="shared" si="13"/>
        <v>Conceitos: Instalação Hidrosanitária  Esgoto  EsgotoSecundário  SEC.Acessório</v>
      </c>
      <c r="R46" s="47" t="str">
        <f t="shared" si="23"/>
        <v>Consultar  -</v>
      </c>
      <c r="S46" s="40" t="s">
        <v>27</v>
      </c>
      <c r="T46" s="40" t="s">
        <v>27</v>
      </c>
      <c r="U46" s="80" t="str">
        <f t="shared" si="7"/>
        <v>Hidra-key_46</v>
      </c>
    </row>
    <row r="47" spans="1:21" ht="8.25" customHeight="1" x14ac:dyDescent="0.25">
      <c r="A47" s="76">
        <v>47</v>
      </c>
      <c r="B47" s="60" t="s">
        <v>133</v>
      </c>
      <c r="C47" s="60" t="s">
        <v>152</v>
      </c>
      <c r="D47" s="60" t="s">
        <v>154</v>
      </c>
      <c r="E47" s="44" t="s">
        <v>115</v>
      </c>
      <c r="F47" s="20" t="s">
        <v>92</v>
      </c>
      <c r="G47" s="45" t="s">
        <v>3</v>
      </c>
      <c r="H47" s="46" t="s">
        <v>3</v>
      </c>
      <c r="I47" s="45" t="s">
        <v>3</v>
      </c>
      <c r="J47" s="45" t="s">
        <v>3</v>
      </c>
      <c r="K47" s="45" t="s">
        <v>150</v>
      </c>
      <c r="L47" s="39" t="str">
        <f t="shared" si="8"/>
        <v>Conceitos: Instalação</v>
      </c>
      <c r="M47" s="63" t="str">
        <f t="shared" si="15"/>
        <v xml:space="preserve">Hidrosanitária </v>
      </c>
      <c r="N47" s="63" t="str">
        <f t="shared" si="16"/>
        <v xml:space="preserve">Esgoto </v>
      </c>
      <c r="O47" s="63" t="str">
        <f t="shared" si="17"/>
        <v xml:space="preserve">EsgotoSecundário </v>
      </c>
      <c r="P47" s="39" t="str">
        <f t="shared" si="22"/>
        <v xml:space="preserve">SEC.Bomba </v>
      </c>
      <c r="Q47" s="39" t="str">
        <f t="shared" si="13"/>
        <v>Conceitos: Instalação Hidrosanitária  Esgoto  EsgotoSecundário  SEC.Bomba</v>
      </c>
      <c r="R47" s="39" t="str">
        <f>_xlfn.CONCAT("Consultar  ",S47)</f>
        <v>Consultar  -</v>
      </c>
      <c r="S47" s="40" t="s">
        <v>27</v>
      </c>
      <c r="T47" s="40" t="s">
        <v>27</v>
      </c>
      <c r="U47" s="80" t="str">
        <f t="shared" si="7"/>
        <v>Hidra-key_47</v>
      </c>
    </row>
    <row r="48" spans="1:21" ht="8.25" customHeight="1" x14ac:dyDescent="0.25">
      <c r="A48" s="76">
        <v>48</v>
      </c>
      <c r="B48" s="60" t="s">
        <v>133</v>
      </c>
      <c r="C48" s="60" t="s">
        <v>152</v>
      </c>
      <c r="D48" s="60" t="s">
        <v>154</v>
      </c>
      <c r="E48" s="44" t="s">
        <v>115</v>
      </c>
      <c r="F48" s="20" t="s">
        <v>93</v>
      </c>
      <c r="G48" s="45" t="s">
        <v>3</v>
      </c>
      <c r="H48" s="46" t="s">
        <v>3</v>
      </c>
      <c r="I48" s="45" t="s">
        <v>3</v>
      </c>
      <c r="J48" s="45" t="s">
        <v>3</v>
      </c>
      <c r="K48" s="45" t="s">
        <v>151</v>
      </c>
      <c r="L48" s="39" t="str">
        <f t="shared" si="8"/>
        <v>Conceitos: Instalação</v>
      </c>
      <c r="M48" s="63" t="str">
        <f t="shared" si="15"/>
        <v xml:space="preserve">Hidrosanitária </v>
      </c>
      <c r="N48" s="63" t="str">
        <f t="shared" si="16"/>
        <v xml:space="preserve">Esgoto </v>
      </c>
      <c r="O48" s="63" t="str">
        <f t="shared" si="17"/>
        <v xml:space="preserve">EsgotoSecundário </v>
      </c>
      <c r="P48" s="39" t="str">
        <f t="shared" si="22"/>
        <v xml:space="preserve">SEC.Armazenamento </v>
      </c>
      <c r="Q48" s="39" t="str">
        <f t="shared" si="13"/>
        <v>Conceitos: Instalação Hidrosanitária  Esgoto  EsgotoSecundário  SEC.Armazenamento</v>
      </c>
      <c r="R48" s="39" t="str">
        <f>_xlfn.CONCAT("Consultar  ",S48)</f>
        <v>Consultar  -</v>
      </c>
      <c r="S48" s="40" t="s">
        <v>27</v>
      </c>
      <c r="T48" s="40" t="s">
        <v>27</v>
      </c>
      <c r="U48" s="80" t="str">
        <f t="shared" si="7"/>
        <v>Hidra-key_48</v>
      </c>
    </row>
    <row r="49" spans="1:21" ht="8.25" customHeight="1" x14ac:dyDescent="0.25">
      <c r="A49" s="76">
        <v>49</v>
      </c>
      <c r="B49" s="60" t="s">
        <v>133</v>
      </c>
      <c r="C49" s="60" t="s">
        <v>152</v>
      </c>
      <c r="D49" s="60" t="s">
        <v>154</v>
      </c>
      <c r="E49" s="44" t="s">
        <v>115</v>
      </c>
      <c r="F49" s="20" t="s">
        <v>94</v>
      </c>
      <c r="G49" s="45" t="s">
        <v>3</v>
      </c>
      <c r="H49" s="46" t="s">
        <v>3</v>
      </c>
      <c r="I49" s="45" t="s">
        <v>3</v>
      </c>
      <c r="J49" s="45" t="s">
        <v>3</v>
      </c>
      <c r="K49" s="45" t="s">
        <v>138</v>
      </c>
      <c r="L49" s="39" t="str">
        <f t="shared" si="8"/>
        <v>Conceitos: Instalação</v>
      </c>
      <c r="M49" s="63" t="str">
        <f t="shared" si="15"/>
        <v xml:space="preserve">Hidrosanitária </v>
      </c>
      <c r="N49" s="63" t="str">
        <f t="shared" si="16"/>
        <v xml:space="preserve">Esgoto </v>
      </c>
      <c r="O49" s="63" t="str">
        <f t="shared" si="17"/>
        <v xml:space="preserve">EsgotoSecundário </v>
      </c>
      <c r="P49" s="39" t="str">
        <f t="shared" si="22"/>
        <v xml:space="preserve">SEC.Dispositivo </v>
      </c>
      <c r="Q49" s="39" t="str">
        <f t="shared" si="13"/>
        <v>Conceitos: Instalação Hidrosanitária  Esgoto  EsgotoSecundário  SEC.Dispositivo</v>
      </c>
      <c r="R49" s="47" t="str">
        <f t="shared" ref="R49:R54" si="24">_xlfn.CONCAT("Consultar  ",S49)</f>
        <v>Consultar  -</v>
      </c>
      <c r="S49" s="40" t="s">
        <v>27</v>
      </c>
      <c r="T49" s="40" t="s">
        <v>27</v>
      </c>
      <c r="U49" s="80" t="str">
        <f t="shared" si="7"/>
        <v>Hidra-key_49</v>
      </c>
    </row>
    <row r="50" spans="1:21" ht="8.25" customHeight="1" x14ac:dyDescent="0.25">
      <c r="A50" s="76">
        <v>50</v>
      </c>
      <c r="B50" s="60" t="s">
        <v>133</v>
      </c>
      <c r="C50" s="60" t="s">
        <v>152</v>
      </c>
      <c r="D50" s="60" t="s">
        <v>154</v>
      </c>
      <c r="E50" s="44" t="s">
        <v>115</v>
      </c>
      <c r="F50" s="20" t="s">
        <v>95</v>
      </c>
      <c r="G50" s="28" t="s">
        <v>3</v>
      </c>
      <c r="H50" s="32" t="s">
        <v>3</v>
      </c>
      <c r="I50" s="28" t="s">
        <v>3</v>
      </c>
      <c r="J50" s="28" t="s">
        <v>3</v>
      </c>
      <c r="K50" s="45" t="s">
        <v>139</v>
      </c>
      <c r="L50" s="39" t="str">
        <f t="shared" si="8"/>
        <v>Conceitos: Instalação</v>
      </c>
      <c r="M50" s="63" t="str">
        <f t="shared" si="15"/>
        <v xml:space="preserve">Hidrosanitária </v>
      </c>
      <c r="N50" s="63" t="str">
        <f t="shared" si="16"/>
        <v xml:space="preserve">Esgoto </v>
      </c>
      <c r="O50" s="63" t="str">
        <f t="shared" si="17"/>
        <v xml:space="preserve">EsgotoSecundário </v>
      </c>
      <c r="P50" s="39" t="str">
        <f t="shared" si="22"/>
        <v xml:space="preserve">SEC.Equipamento </v>
      </c>
      <c r="Q50" s="39" t="str">
        <f t="shared" si="13"/>
        <v>Conceitos: Instalação Hidrosanitária  Esgoto  EsgotoSecundário  SEC.Equipamento</v>
      </c>
      <c r="R50" s="47" t="str">
        <f t="shared" si="24"/>
        <v>Consultar  -</v>
      </c>
      <c r="S50" s="40" t="s">
        <v>27</v>
      </c>
      <c r="T50" s="40" t="s">
        <v>27</v>
      </c>
      <c r="U50" s="80" t="str">
        <f t="shared" si="7"/>
        <v>Hidra-key_50</v>
      </c>
    </row>
    <row r="51" spans="1:21" ht="8.25" customHeight="1" x14ac:dyDescent="0.25">
      <c r="A51" s="76">
        <v>51</v>
      </c>
      <c r="B51" s="60" t="s">
        <v>133</v>
      </c>
      <c r="C51" s="60" t="s">
        <v>152</v>
      </c>
      <c r="D51" s="60" t="s">
        <v>154</v>
      </c>
      <c r="E51" s="44" t="s">
        <v>164</v>
      </c>
      <c r="F51" s="20" t="s">
        <v>141</v>
      </c>
      <c r="G51" s="28" t="s">
        <v>3</v>
      </c>
      <c r="H51" s="28" t="s">
        <v>3</v>
      </c>
      <c r="I51" s="28" t="s">
        <v>3</v>
      </c>
      <c r="J51" s="28" t="s">
        <v>3</v>
      </c>
      <c r="K51" s="45" t="s">
        <v>140</v>
      </c>
      <c r="L51" s="39" t="str">
        <f t="shared" si="8"/>
        <v>Conceitos: Instalação</v>
      </c>
      <c r="M51" s="63" t="str">
        <f t="shared" si="15"/>
        <v xml:space="preserve">Hidrosanitária </v>
      </c>
      <c r="N51" s="63" t="str">
        <f t="shared" si="16"/>
        <v xml:space="preserve">Esgoto </v>
      </c>
      <c r="O51" s="63" t="str">
        <f t="shared" si="17"/>
        <v xml:space="preserve">VentilaçãoEsgoto </v>
      </c>
      <c r="P51" s="39" t="str">
        <f t="shared" si="22"/>
        <v xml:space="preserve">VEN.Tubo </v>
      </c>
      <c r="Q51" s="39" t="str">
        <f t="shared" si="13"/>
        <v>Conceitos: Instalação Hidrosanitária  Esgoto  VentilaçãoEsgoto  VEN.Tubo</v>
      </c>
      <c r="R51" s="39" t="str">
        <f t="shared" si="24"/>
        <v>Consultar  -</v>
      </c>
      <c r="S51" s="40" t="s">
        <v>27</v>
      </c>
      <c r="T51" s="40" t="s">
        <v>27</v>
      </c>
      <c r="U51" s="80" t="str">
        <f t="shared" si="7"/>
        <v>Hidra-key_51</v>
      </c>
    </row>
    <row r="52" spans="1:21" ht="8.25" customHeight="1" x14ac:dyDescent="0.25">
      <c r="A52" s="76">
        <v>52</v>
      </c>
      <c r="B52" s="60" t="s">
        <v>133</v>
      </c>
      <c r="C52" s="60" t="s">
        <v>152</v>
      </c>
      <c r="D52" s="60" t="s">
        <v>154</v>
      </c>
      <c r="E52" s="44" t="s">
        <v>164</v>
      </c>
      <c r="F52" s="20" t="s">
        <v>142</v>
      </c>
      <c r="G52" s="28" t="s">
        <v>3</v>
      </c>
      <c r="H52" s="28" t="s">
        <v>3</v>
      </c>
      <c r="I52" s="28" t="s">
        <v>3</v>
      </c>
      <c r="J52" s="28" t="s">
        <v>3</v>
      </c>
      <c r="K52" s="45" t="s">
        <v>137</v>
      </c>
      <c r="L52" s="39" t="str">
        <f t="shared" si="8"/>
        <v>Conceitos: Instalação</v>
      </c>
      <c r="M52" s="63" t="str">
        <f t="shared" si="15"/>
        <v xml:space="preserve">Hidrosanitária </v>
      </c>
      <c r="N52" s="63" t="str">
        <f t="shared" si="16"/>
        <v xml:space="preserve">Esgoto </v>
      </c>
      <c r="O52" s="63" t="str">
        <f t="shared" si="17"/>
        <v xml:space="preserve">VentilaçãoEsgoto </v>
      </c>
      <c r="P52" s="39" t="str">
        <f t="shared" si="22"/>
        <v xml:space="preserve">VEN.Conexão </v>
      </c>
      <c r="Q52" s="39" t="str">
        <f t="shared" si="13"/>
        <v>Conceitos: Instalação Hidrosanitária  Esgoto  VentilaçãoEsgoto  VEN.Conexão</v>
      </c>
      <c r="R52" s="39" t="str">
        <f t="shared" si="24"/>
        <v>Consultar  -</v>
      </c>
      <c r="S52" s="40" t="s">
        <v>27</v>
      </c>
      <c r="T52" s="40" t="s">
        <v>27</v>
      </c>
      <c r="U52" s="80" t="str">
        <f t="shared" si="7"/>
        <v>Hidra-key_52</v>
      </c>
    </row>
    <row r="53" spans="1:21" ht="8.25" customHeight="1" x14ac:dyDescent="0.25">
      <c r="A53" s="76">
        <v>53</v>
      </c>
      <c r="B53" s="60" t="s">
        <v>133</v>
      </c>
      <c r="C53" s="60" t="s">
        <v>152</v>
      </c>
      <c r="D53" s="60" t="s">
        <v>154</v>
      </c>
      <c r="E53" s="44" t="s">
        <v>164</v>
      </c>
      <c r="F53" s="20" t="s">
        <v>143</v>
      </c>
      <c r="G53" s="28" t="s">
        <v>3</v>
      </c>
      <c r="H53" s="28" t="s">
        <v>3</v>
      </c>
      <c r="I53" s="28" t="s">
        <v>3</v>
      </c>
      <c r="J53" s="28" t="s">
        <v>3</v>
      </c>
      <c r="K53" s="45" t="s">
        <v>149</v>
      </c>
      <c r="L53" s="39" t="str">
        <f t="shared" si="8"/>
        <v>Conceitos: Instalação</v>
      </c>
      <c r="M53" s="63" t="str">
        <f t="shared" si="15"/>
        <v xml:space="preserve">Hidrosanitária </v>
      </c>
      <c r="N53" s="63" t="str">
        <f t="shared" si="16"/>
        <v xml:space="preserve">Esgoto </v>
      </c>
      <c r="O53" s="63" t="str">
        <f t="shared" si="17"/>
        <v xml:space="preserve">VentilaçãoEsgoto </v>
      </c>
      <c r="P53" s="39" t="str">
        <f t="shared" si="22"/>
        <v xml:space="preserve">VEN.Válvula </v>
      </c>
      <c r="Q53" s="39" t="str">
        <f t="shared" si="13"/>
        <v>Conceitos: Instalação Hidrosanitária  Esgoto  VentilaçãoEsgoto  VEN.Válvula</v>
      </c>
      <c r="R53" s="39" t="str">
        <f t="shared" si="24"/>
        <v>Consultar  -</v>
      </c>
      <c r="S53" s="40" t="s">
        <v>27</v>
      </c>
      <c r="T53" s="40" t="s">
        <v>27</v>
      </c>
      <c r="U53" s="80" t="str">
        <f t="shared" si="7"/>
        <v>Hidra-key_53</v>
      </c>
    </row>
    <row r="54" spans="1:21" ht="8.25" customHeight="1" x14ac:dyDescent="0.25">
      <c r="A54" s="76">
        <v>54</v>
      </c>
      <c r="B54" s="60" t="s">
        <v>133</v>
      </c>
      <c r="C54" s="60" t="s">
        <v>152</v>
      </c>
      <c r="D54" s="60" t="s">
        <v>154</v>
      </c>
      <c r="E54" s="44" t="s">
        <v>164</v>
      </c>
      <c r="F54" s="20" t="s">
        <v>144</v>
      </c>
      <c r="G54" s="28" t="s">
        <v>3</v>
      </c>
      <c r="H54" s="28" t="s">
        <v>3</v>
      </c>
      <c r="I54" s="28" t="s">
        <v>3</v>
      </c>
      <c r="J54" s="28" t="s">
        <v>3</v>
      </c>
      <c r="K54" s="45" t="s">
        <v>136</v>
      </c>
      <c r="L54" s="39" t="str">
        <f t="shared" si="8"/>
        <v>Conceitos: Instalação</v>
      </c>
      <c r="M54" s="63" t="str">
        <f t="shared" si="15"/>
        <v xml:space="preserve">Hidrosanitária </v>
      </c>
      <c r="N54" s="63" t="str">
        <f t="shared" si="16"/>
        <v xml:space="preserve">Esgoto </v>
      </c>
      <c r="O54" s="63" t="str">
        <f t="shared" si="17"/>
        <v xml:space="preserve">VentilaçãoEsgoto </v>
      </c>
      <c r="P54" s="39" t="str">
        <f t="shared" si="22"/>
        <v xml:space="preserve">VEN.Acessório </v>
      </c>
      <c r="Q54" s="39" t="str">
        <f t="shared" si="13"/>
        <v>Conceitos: Instalação Hidrosanitária  Esgoto  VentilaçãoEsgoto  VEN.Acessório</v>
      </c>
      <c r="R54" s="39" t="str">
        <f t="shared" si="24"/>
        <v>Consultar  -</v>
      </c>
      <c r="S54" s="40" t="s">
        <v>27</v>
      </c>
      <c r="T54" s="40" t="s">
        <v>27</v>
      </c>
      <c r="U54" s="80" t="str">
        <f t="shared" si="7"/>
        <v>Hidra-key_54</v>
      </c>
    </row>
    <row r="55" spans="1:21" ht="8.25" customHeight="1" x14ac:dyDescent="0.25">
      <c r="A55" s="76">
        <v>55</v>
      </c>
      <c r="B55" s="60" t="s">
        <v>133</v>
      </c>
      <c r="C55" s="60" t="s">
        <v>152</v>
      </c>
      <c r="D55" s="60" t="s">
        <v>154</v>
      </c>
      <c r="E55" s="44" t="s">
        <v>164</v>
      </c>
      <c r="F55" s="20" t="s">
        <v>145</v>
      </c>
      <c r="G55" s="28" t="s">
        <v>3</v>
      </c>
      <c r="H55" s="28" t="s">
        <v>3</v>
      </c>
      <c r="I55" s="28" t="s">
        <v>3</v>
      </c>
      <c r="J55" s="28" t="s">
        <v>3</v>
      </c>
      <c r="K55" s="45" t="s">
        <v>150</v>
      </c>
      <c r="L55" s="39" t="str">
        <f t="shared" si="8"/>
        <v>Conceitos: Instalação</v>
      </c>
      <c r="M55" s="63" t="str">
        <f t="shared" si="15"/>
        <v xml:space="preserve">Hidrosanitária </v>
      </c>
      <c r="N55" s="63" t="str">
        <f t="shared" si="16"/>
        <v xml:space="preserve">Esgoto </v>
      </c>
      <c r="O55" s="63" t="str">
        <f t="shared" si="17"/>
        <v xml:space="preserve">VentilaçãoEsgoto </v>
      </c>
      <c r="P55" s="39" t="str">
        <f t="shared" si="22"/>
        <v xml:space="preserve">VEN.Bomba </v>
      </c>
      <c r="Q55" s="39" t="str">
        <f t="shared" si="13"/>
        <v>Conceitos: Instalação Hidrosanitária  Esgoto  VentilaçãoEsgoto  VEN.Bomba</v>
      </c>
      <c r="R55" s="39" t="str">
        <f>_xlfn.CONCAT("Consultar  ",S55)</f>
        <v>Consultar  -</v>
      </c>
      <c r="S55" s="40" t="s">
        <v>27</v>
      </c>
      <c r="T55" s="40" t="s">
        <v>27</v>
      </c>
      <c r="U55" s="80" t="str">
        <f t="shared" si="7"/>
        <v>Hidra-key_55</v>
      </c>
    </row>
    <row r="56" spans="1:21" ht="8.25" customHeight="1" x14ac:dyDescent="0.25">
      <c r="A56" s="76">
        <v>56</v>
      </c>
      <c r="B56" s="60" t="s">
        <v>133</v>
      </c>
      <c r="C56" s="60" t="s">
        <v>152</v>
      </c>
      <c r="D56" s="60" t="s">
        <v>154</v>
      </c>
      <c r="E56" s="44" t="s">
        <v>164</v>
      </c>
      <c r="F56" s="20" t="s">
        <v>146</v>
      </c>
      <c r="G56" s="28" t="s">
        <v>3</v>
      </c>
      <c r="H56" s="28" t="s">
        <v>3</v>
      </c>
      <c r="I56" s="28" t="s">
        <v>3</v>
      </c>
      <c r="J56" s="28" t="s">
        <v>3</v>
      </c>
      <c r="K56" s="45" t="s">
        <v>151</v>
      </c>
      <c r="L56" s="39" t="str">
        <f t="shared" si="8"/>
        <v>Conceitos: Instalação</v>
      </c>
      <c r="M56" s="63" t="str">
        <f t="shared" si="15"/>
        <v xml:space="preserve">Hidrosanitária </v>
      </c>
      <c r="N56" s="63" t="str">
        <f t="shared" si="16"/>
        <v xml:space="preserve">Esgoto </v>
      </c>
      <c r="O56" s="63" t="str">
        <f t="shared" si="17"/>
        <v xml:space="preserve">VentilaçãoEsgoto </v>
      </c>
      <c r="P56" s="39" t="str">
        <f t="shared" si="22"/>
        <v xml:space="preserve">VEN.Armazenamento </v>
      </c>
      <c r="Q56" s="39" t="str">
        <f t="shared" si="13"/>
        <v>Conceitos: Instalação Hidrosanitária  Esgoto  VentilaçãoEsgoto  VEN.Armazenamento</v>
      </c>
      <c r="R56" s="39" t="str">
        <f>_xlfn.CONCAT("Consultar  ",S56)</f>
        <v>Consultar  -</v>
      </c>
      <c r="S56" s="40" t="s">
        <v>27</v>
      </c>
      <c r="T56" s="40" t="s">
        <v>27</v>
      </c>
      <c r="U56" s="80" t="str">
        <f t="shared" si="7"/>
        <v>Hidra-key_56</v>
      </c>
    </row>
    <row r="57" spans="1:21" ht="8.25" customHeight="1" x14ac:dyDescent="0.25">
      <c r="A57" s="76">
        <v>57</v>
      </c>
      <c r="B57" s="60" t="s">
        <v>133</v>
      </c>
      <c r="C57" s="60" t="s">
        <v>152</v>
      </c>
      <c r="D57" s="60" t="s">
        <v>154</v>
      </c>
      <c r="E57" s="44" t="s">
        <v>164</v>
      </c>
      <c r="F57" s="20" t="s">
        <v>147</v>
      </c>
      <c r="G57" s="28" t="s">
        <v>3</v>
      </c>
      <c r="H57" s="28" t="s">
        <v>3</v>
      </c>
      <c r="I57" s="28" t="s">
        <v>3</v>
      </c>
      <c r="J57" s="28" t="s">
        <v>3</v>
      </c>
      <c r="K57" s="45" t="s">
        <v>138</v>
      </c>
      <c r="L57" s="39" t="str">
        <f t="shared" si="8"/>
        <v>Conceitos: Instalação</v>
      </c>
      <c r="M57" s="63" t="str">
        <f t="shared" si="15"/>
        <v xml:space="preserve">Hidrosanitária </v>
      </c>
      <c r="N57" s="63" t="str">
        <f t="shared" si="16"/>
        <v xml:space="preserve">Esgoto </v>
      </c>
      <c r="O57" s="63" t="str">
        <f t="shared" si="17"/>
        <v xml:space="preserve">VentilaçãoEsgoto </v>
      </c>
      <c r="P57" s="39" t="str">
        <f t="shared" si="22"/>
        <v xml:space="preserve">VEN.Dispositivo </v>
      </c>
      <c r="Q57" s="39" t="str">
        <f t="shared" si="13"/>
        <v>Conceitos: Instalação Hidrosanitária  Esgoto  VentilaçãoEsgoto  VEN.Dispositivo</v>
      </c>
      <c r="R57" s="39" t="str">
        <f t="shared" ref="R57:R58" si="25">_xlfn.CONCAT("Consultar  ",S57)</f>
        <v>Consultar  -</v>
      </c>
      <c r="S57" s="40" t="s">
        <v>27</v>
      </c>
      <c r="T57" s="40" t="s">
        <v>27</v>
      </c>
      <c r="U57" s="80" t="str">
        <f t="shared" si="7"/>
        <v>Hidra-key_57</v>
      </c>
    </row>
    <row r="58" spans="1:21" ht="8.25" customHeight="1" x14ac:dyDescent="0.25">
      <c r="A58" s="76">
        <v>58</v>
      </c>
      <c r="B58" s="60" t="s">
        <v>133</v>
      </c>
      <c r="C58" s="60" t="s">
        <v>152</v>
      </c>
      <c r="D58" s="60" t="s">
        <v>154</v>
      </c>
      <c r="E58" s="44" t="s">
        <v>164</v>
      </c>
      <c r="F58" s="62" t="s">
        <v>148</v>
      </c>
      <c r="G58" s="32" t="s">
        <v>3</v>
      </c>
      <c r="H58" s="32" t="s">
        <v>3</v>
      </c>
      <c r="I58" s="32" t="s">
        <v>3</v>
      </c>
      <c r="J58" s="32" t="s">
        <v>3</v>
      </c>
      <c r="K58" s="45" t="s">
        <v>139</v>
      </c>
      <c r="L58" s="39" t="str">
        <f t="shared" si="8"/>
        <v>Conceitos: Instalação</v>
      </c>
      <c r="M58" s="63" t="str">
        <f t="shared" si="15"/>
        <v xml:space="preserve">Hidrosanitária </v>
      </c>
      <c r="N58" s="63" t="str">
        <f t="shared" si="16"/>
        <v xml:space="preserve">Esgoto </v>
      </c>
      <c r="O58" s="63" t="str">
        <f t="shared" si="17"/>
        <v xml:space="preserve">VentilaçãoEsgoto </v>
      </c>
      <c r="P58" s="39" t="str">
        <f t="shared" si="22"/>
        <v xml:space="preserve">VEN.Equipamento </v>
      </c>
      <c r="Q58" s="39" t="str">
        <f t="shared" si="13"/>
        <v>Conceitos: Instalação Hidrosanitária  Esgoto  VentilaçãoEsgoto  VEN.Equipamento</v>
      </c>
      <c r="R58" s="63" t="str">
        <f t="shared" si="25"/>
        <v>Consultar  -</v>
      </c>
      <c r="S58" s="64" t="s">
        <v>27</v>
      </c>
      <c r="T58" s="64" t="s">
        <v>27</v>
      </c>
      <c r="U58" s="80" t="str">
        <f t="shared" si="7"/>
        <v>Hidra-key_58</v>
      </c>
    </row>
  </sheetData>
  <phoneticPr fontId="1" type="noConversion"/>
  <conditionalFormatting sqref="F59:F1048576 F1">
    <cfRule type="duplicateValues" dxfId="39" priority="45"/>
    <cfRule type="duplicateValues" dxfId="38" priority="58"/>
    <cfRule type="duplicateValues" dxfId="37" priority="59"/>
    <cfRule type="duplicateValues" dxfId="36" priority="60"/>
    <cfRule type="duplicateValues" dxfId="35" priority="61"/>
    <cfRule type="duplicateValues" dxfId="34" priority="62"/>
    <cfRule type="duplicateValues" dxfId="33" priority="64"/>
    <cfRule type="duplicateValues" dxfId="32" priority="65"/>
    <cfRule type="duplicateValues" dxfId="31" priority="66"/>
  </conditionalFormatting>
  <conditionalFormatting sqref="F4">
    <cfRule type="duplicateValues" dxfId="30" priority="13"/>
    <cfRule type="duplicateValues" dxfId="29" priority="14"/>
  </conditionalFormatting>
  <conditionalFormatting sqref="G20:J58 G59:K1048576 G1:K19">
    <cfRule type="cellIs" dxfId="28" priority="57" operator="equal">
      <formula>"null"</formula>
    </cfRule>
  </conditionalFormatting>
  <conditionalFormatting sqref="K20:K58">
    <cfRule type="cellIs" dxfId="27" priority="2" operator="equal">
      <formula>"null"</formula>
    </cfRule>
  </conditionalFormatting>
  <conditionalFormatting sqref="F1">
    <cfRule type="duplicateValues" dxfId="26" priority="109"/>
    <cfRule type="duplicateValues" dxfId="25" priority="110"/>
  </conditionalFormatting>
  <conditionalFormatting sqref="F5:F18">
    <cfRule type="duplicateValues" dxfId="24" priority="130"/>
  </conditionalFormatting>
  <conditionalFormatting sqref="F3">
    <cfRule type="duplicateValues" dxfId="5" priority="142"/>
  </conditionalFormatting>
  <conditionalFormatting sqref="F3:F18">
    <cfRule type="duplicateValues" dxfId="4" priority="143"/>
    <cfRule type="duplicateValues" dxfId="3" priority="144"/>
    <cfRule type="duplicateValues" dxfId="2" priority="145"/>
    <cfRule type="duplicateValues" dxfId="1" priority="146"/>
    <cfRule type="duplicateValues" dxfId="0" priority="147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22"/>
  <sheetViews>
    <sheetView zoomScale="190" zoomScaleNormal="190" workbookViewId="0">
      <pane ySplit="1" topLeftCell="A2" activePane="bottomLeft" state="frozen"/>
      <selection activeCell="B22" sqref="B22"/>
      <selection pane="bottomLeft" activeCell="F8" sqref="F8"/>
    </sheetView>
  </sheetViews>
  <sheetFormatPr baseColWidth="10" defaultColWidth="11.140625" defaultRowHeight="9" customHeight="1" x14ac:dyDescent="0.25"/>
  <cols>
    <col min="1" max="1" width="2.85546875" style="21" customWidth="1"/>
    <col min="2" max="2" width="8" style="22" customWidth="1"/>
    <col min="3" max="3" width="7.28515625" style="22" customWidth="1"/>
    <col min="4" max="4" width="7.28515625" style="21" customWidth="1"/>
    <col min="5" max="5" width="8.5703125" style="22" customWidth="1"/>
    <col min="6" max="6" width="8.28515625" style="22" customWidth="1"/>
    <col min="7" max="7" width="5.7109375" style="21" customWidth="1"/>
    <col min="8" max="8" width="6.7109375" style="21" customWidth="1"/>
    <col min="9" max="9" width="5.85546875" style="21" customWidth="1"/>
    <col min="10" max="10" width="6.28515625" style="21" customWidth="1"/>
    <col min="11" max="11" width="6.140625" style="21" customWidth="1"/>
    <col min="12" max="12" width="5.7109375" style="21" customWidth="1"/>
    <col min="13" max="13" width="5.85546875" style="21" customWidth="1"/>
    <col min="14" max="14" width="5.7109375" style="21" customWidth="1"/>
    <col min="15" max="15" width="6.7109375" style="21" customWidth="1"/>
    <col min="16" max="16" width="7.5703125" style="21" customWidth="1"/>
    <col min="17" max="17" width="9.85546875" style="21" bestFit="1" customWidth="1"/>
    <col min="18" max="18" width="36.28515625" style="22" customWidth="1"/>
    <col min="19" max="19" width="10.28515625" style="22" customWidth="1"/>
    <col min="20" max="20" width="6.5703125" style="22" customWidth="1"/>
    <col min="21" max="21" width="28.7109375" style="22" customWidth="1"/>
    <col min="22" max="22" width="9.140625" style="22" customWidth="1"/>
    <col min="23" max="16384" width="11.140625" style="12"/>
  </cols>
  <sheetData>
    <row r="1" spans="1:22" s="4" customFormat="1" ht="33.75" customHeight="1" x14ac:dyDescent="0.25">
      <c r="A1" s="3" t="s">
        <v>24</v>
      </c>
      <c r="B1" s="49" t="s">
        <v>40</v>
      </c>
      <c r="C1" s="49" t="s">
        <v>41</v>
      </c>
      <c r="D1" s="49" t="s">
        <v>42</v>
      </c>
      <c r="E1" s="49" t="s">
        <v>43</v>
      </c>
      <c r="F1" s="49" t="s">
        <v>44</v>
      </c>
      <c r="G1" s="49" t="s">
        <v>45</v>
      </c>
      <c r="H1" s="49" t="s">
        <v>46</v>
      </c>
      <c r="I1" s="49" t="s">
        <v>47</v>
      </c>
      <c r="J1" s="49" t="s">
        <v>48</v>
      </c>
      <c r="K1" s="49" t="s">
        <v>49</v>
      </c>
      <c r="L1" s="49" t="s">
        <v>50</v>
      </c>
      <c r="M1" s="49" t="s">
        <v>51</v>
      </c>
      <c r="N1" s="49" t="s">
        <v>52</v>
      </c>
      <c r="O1" s="49" t="s">
        <v>53</v>
      </c>
      <c r="P1" s="49" t="s">
        <v>54</v>
      </c>
      <c r="Q1" s="49" t="s">
        <v>55</v>
      </c>
      <c r="R1" s="49" t="s">
        <v>60</v>
      </c>
      <c r="S1" s="49" t="s">
        <v>59</v>
      </c>
      <c r="T1" s="49" t="s">
        <v>56</v>
      </c>
      <c r="U1" s="49" t="s">
        <v>58</v>
      </c>
      <c r="V1" s="50" t="s">
        <v>57</v>
      </c>
    </row>
    <row r="2" spans="1:22" ht="8.4499999999999993" customHeight="1" x14ac:dyDescent="0.25">
      <c r="A2" s="3">
        <v>2</v>
      </c>
      <c r="B2" s="5" t="s">
        <v>25</v>
      </c>
      <c r="C2" s="5" t="str">
        <f t="shared" ref="C2:C3" si="0">F2</f>
        <v>de.hidrosanit</v>
      </c>
      <c r="D2" s="41" t="s">
        <v>0</v>
      </c>
      <c r="E2" s="6" t="s">
        <v>26</v>
      </c>
      <c r="F2" s="6" t="s">
        <v>116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58" t="s">
        <v>133</v>
      </c>
      <c r="Q2" s="58" t="s">
        <v>152</v>
      </c>
      <c r="R2" s="8" t="str">
        <f t="shared" ref="R2:R4" si="1">_xlfn.CONCAT("Propriedade: ",  F2, "    Domínio: ", P2, "     Range: ", Q2)</f>
        <v>Propriedade: de.hidrosanit    Domínio: Instalação     Range: Hidrosanitária</v>
      </c>
      <c r="S2" s="8" t="str">
        <f t="shared" ref="S2:S4" si="2">_xlfn.CONCAT("Valor:  ", C2)</f>
        <v>Valor:  de.hidrosanit</v>
      </c>
      <c r="T2" s="9" t="s">
        <v>3</v>
      </c>
      <c r="U2" s="10" t="str">
        <f t="shared" ref="U2" si="3">_xlfn.CONCAT("Refere-se a propriedade  ",F2, "  &gt;  ",C2)</f>
        <v>Refere-se a propriedade  de.hidrosanit  &gt;  de.hidrosanit</v>
      </c>
      <c r="V2" s="11" t="str">
        <f t="shared" ref="V2" si="4">C2</f>
        <v>de.hidrosanit</v>
      </c>
    </row>
    <row r="3" spans="1:22" ht="8.4499999999999993" customHeight="1" x14ac:dyDescent="0.25">
      <c r="A3" s="3">
        <v>3</v>
      </c>
      <c r="B3" s="13" t="str">
        <f>E3</f>
        <v>de.hidrosanit</v>
      </c>
      <c r="C3" s="13" t="str">
        <f t="shared" si="0"/>
        <v>classebim</v>
      </c>
      <c r="D3" s="42" t="s">
        <v>0</v>
      </c>
      <c r="E3" s="14" t="str">
        <f>F2</f>
        <v>de.hidrosanit</v>
      </c>
      <c r="F3" s="15" t="s">
        <v>134</v>
      </c>
      <c r="G3" s="16" t="s">
        <v>3</v>
      </c>
      <c r="H3" s="16" t="s">
        <v>3</v>
      </c>
      <c r="I3" s="16" t="s">
        <v>3</v>
      </c>
      <c r="J3" s="16" t="s">
        <v>3</v>
      </c>
      <c r="K3" s="16" t="s">
        <v>3</v>
      </c>
      <c r="L3" s="16" t="s">
        <v>3</v>
      </c>
      <c r="M3" s="16" t="s">
        <v>3</v>
      </c>
      <c r="N3" s="16" t="s">
        <v>3</v>
      </c>
      <c r="O3" s="16" t="s">
        <v>3</v>
      </c>
      <c r="P3" s="59" t="str">
        <f>P2</f>
        <v>Instalação</v>
      </c>
      <c r="Q3" s="61" t="str">
        <f>Q2</f>
        <v>Hidrosanitária</v>
      </c>
      <c r="R3" s="8" t="str">
        <f t="shared" si="1"/>
        <v>Propriedade: classebim    Domínio: Instalação     Range: Hidrosanitária</v>
      </c>
      <c r="S3" s="8" t="str">
        <f t="shared" si="2"/>
        <v>Valor:  classebim</v>
      </c>
      <c r="T3" s="9" t="s">
        <v>3</v>
      </c>
      <c r="U3" s="10" t="str">
        <f>_xlfn.CONCAT("Refere-se a propriedade  ",F3, "  &gt;  ",C3)</f>
        <v>Refere-se a propriedade  classebim  &gt;  classebim</v>
      </c>
      <c r="V3" s="11" t="str">
        <f>C3</f>
        <v>classebim</v>
      </c>
    </row>
    <row r="4" spans="1:22" ht="8.4499999999999993" customHeight="1" x14ac:dyDescent="0.25">
      <c r="A4" s="3">
        <v>4</v>
      </c>
      <c r="B4" s="17" t="str">
        <f t="shared" ref="B4" si="5">E4</f>
        <v>classebim</v>
      </c>
      <c r="C4" s="1" t="str">
        <f t="shared" ref="C4" si="6">MID(F4,FIND(".",F4,1)+1,100)</f>
        <v>categoria</v>
      </c>
      <c r="D4" s="43" t="s">
        <v>0</v>
      </c>
      <c r="E4" s="2" t="str">
        <f>F3</f>
        <v>classebim</v>
      </c>
      <c r="F4" s="51" t="s">
        <v>135</v>
      </c>
      <c r="G4" s="19" t="s">
        <v>28</v>
      </c>
      <c r="H4" s="19" t="s">
        <v>3</v>
      </c>
      <c r="I4" s="19" t="s">
        <v>3</v>
      </c>
      <c r="J4" s="19" t="s">
        <v>3</v>
      </c>
      <c r="K4" s="19" t="s">
        <v>3</v>
      </c>
      <c r="L4" s="19" t="s">
        <v>3</v>
      </c>
      <c r="M4" s="19" t="s">
        <v>3</v>
      </c>
      <c r="N4" s="19" t="s">
        <v>3</v>
      </c>
      <c r="O4" s="19" t="s">
        <v>3</v>
      </c>
      <c r="P4" s="59" t="str">
        <f t="shared" ref="P4:P18" si="7">P3</f>
        <v>Instalação</v>
      </c>
      <c r="Q4" s="61" t="str">
        <f t="shared" ref="Q4:Q18" si="8">Q3</f>
        <v>Hidrosanitária</v>
      </c>
      <c r="R4" s="8" t="str">
        <f t="shared" si="1"/>
        <v>Propriedade: é.categoria    Domínio: Instalação     Range: Hidrosanitária</v>
      </c>
      <c r="S4" s="8" t="str">
        <f t="shared" si="2"/>
        <v>Valor:  categoria</v>
      </c>
      <c r="T4" s="9" t="s">
        <v>3</v>
      </c>
      <c r="U4" s="10" t="str">
        <f>_xlfn.CONCAT("Refere-se a propriedade  ",F4, "  &gt;  ",C4)</f>
        <v>Refere-se a propriedade  é.categoria  &gt;  categoria</v>
      </c>
      <c r="V4" s="11" t="str">
        <f>C4</f>
        <v>categoria</v>
      </c>
    </row>
    <row r="5" spans="1:22" ht="8.4499999999999993" customHeight="1" x14ac:dyDescent="0.25">
      <c r="A5" s="3">
        <v>5</v>
      </c>
      <c r="B5" s="5" t="s">
        <v>25</v>
      </c>
      <c r="C5" s="5" t="str">
        <f t="shared" ref="C5:C6" si="9">F5</f>
        <v>de.hidrosanit</v>
      </c>
      <c r="D5" s="41" t="s">
        <v>0</v>
      </c>
      <c r="E5" s="6" t="s">
        <v>26</v>
      </c>
      <c r="F5" s="6" t="s">
        <v>116</v>
      </c>
      <c r="G5" s="7" t="s">
        <v>3</v>
      </c>
      <c r="H5" s="7" t="s">
        <v>3</v>
      </c>
      <c r="I5" s="7" t="s">
        <v>3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 t="s">
        <v>3</v>
      </c>
      <c r="P5" s="59" t="str">
        <f t="shared" si="7"/>
        <v>Instalação</v>
      </c>
      <c r="Q5" s="61" t="str">
        <f t="shared" si="8"/>
        <v>Hidrosanitária</v>
      </c>
      <c r="R5" s="8" t="str">
        <f t="shared" ref="R5:R11" si="10">_xlfn.CONCAT("Propriedade: ",  F5, "    Domínio: ", P5, "     Range: ", Q5)</f>
        <v>Propriedade: de.hidrosanit    Domínio: Instalação     Range: Hidrosanitária</v>
      </c>
      <c r="S5" s="8" t="str">
        <f t="shared" ref="S5:S11" si="11">_xlfn.CONCAT("Valor:  ", C5)</f>
        <v>Valor:  de.hidrosanit</v>
      </c>
      <c r="T5" s="9" t="s">
        <v>3</v>
      </c>
      <c r="U5" s="10" t="str">
        <f t="shared" ref="U5:U9" si="12">_xlfn.CONCAT("Refere-se a propriedade  ",F5, "  &gt;  ",C5)</f>
        <v>Refere-se a propriedade  de.hidrosanit  &gt;  de.hidrosanit</v>
      </c>
      <c r="V5" s="11" t="str">
        <f t="shared" ref="V5:V9" si="13">C5</f>
        <v>de.hidrosanit</v>
      </c>
    </row>
    <row r="6" spans="1:22" ht="8.4499999999999993" customHeight="1" x14ac:dyDescent="0.25">
      <c r="A6" s="3">
        <v>6</v>
      </c>
      <c r="B6" s="13" t="str">
        <f>E6</f>
        <v>de.hidrosanit</v>
      </c>
      <c r="C6" s="13" t="str">
        <f t="shared" si="9"/>
        <v>tubulação</v>
      </c>
      <c r="D6" s="42" t="s">
        <v>0</v>
      </c>
      <c r="E6" s="14" t="str">
        <f>F5</f>
        <v>de.hidrosanit</v>
      </c>
      <c r="F6" s="15" t="s">
        <v>72</v>
      </c>
      <c r="G6" s="16" t="s">
        <v>3</v>
      </c>
      <c r="H6" s="16" t="s">
        <v>3</v>
      </c>
      <c r="I6" s="16" t="s">
        <v>3</v>
      </c>
      <c r="J6" s="16" t="s">
        <v>3</v>
      </c>
      <c r="K6" s="16" t="s">
        <v>3</v>
      </c>
      <c r="L6" s="16" t="s">
        <v>3</v>
      </c>
      <c r="M6" s="16" t="s">
        <v>3</v>
      </c>
      <c r="N6" s="16" t="s">
        <v>3</v>
      </c>
      <c r="O6" s="16" t="s">
        <v>3</v>
      </c>
      <c r="P6" s="59" t="str">
        <f t="shared" si="7"/>
        <v>Instalação</v>
      </c>
      <c r="Q6" s="61" t="str">
        <f t="shared" si="8"/>
        <v>Hidrosanitária</v>
      </c>
      <c r="R6" s="8" t="str">
        <f t="shared" si="10"/>
        <v>Propriedade: tubulação    Domínio: Instalação     Range: Hidrosanitária</v>
      </c>
      <c r="S6" s="8" t="str">
        <f t="shared" si="11"/>
        <v>Valor:  tubulação</v>
      </c>
      <c r="T6" s="9" t="s">
        <v>3</v>
      </c>
      <c r="U6" s="10" t="str">
        <f t="shared" si="12"/>
        <v>Refere-se a propriedade  tubulação  &gt;  tubulação</v>
      </c>
      <c r="V6" s="11" t="str">
        <f t="shared" si="13"/>
        <v>tubulação</v>
      </c>
    </row>
    <row r="7" spans="1:22" ht="8.4499999999999993" customHeight="1" x14ac:dyDescent="0.25">
      <c r="A7" s="3">
        <v>7</v>
      </c>
      <c r="B7" s="17" t="str">
        <f t="shared" ref="B7:B8" si="14">E7</f>
        <v>tubulação</v>
      </c>
      <c r="C7" s="1" t="str">
        <f t="shared" ref="C7:C8" si="15">MID(F7,FIND(".",F7,1)+1,100)</f>
        <v>identidade</v>
      </c>
      <c r="D7" s="43" t="s">
        <v>0</v>
      </c>
      <c r="E7" s="2" t="str">
        <f>F6</f>
        <v>tubulação</v>
      </c>
      <c r="F7" s="18" t="s">
        <v>66</v>
      </c>
      <c r="G7" s="19" t="s">
        <v>28</v>
      </c>
      <c r="H7" s="19" t="s">
        <v>3</v>
      </c>
      <c r="I7" s="19" t="s">
        <v>3</v>
      </c>
      <c r="J7" s="19" t="s">
        <v>3</v>
      </c>
      <c r="K7" s="19" t="s">
        <v>3</v>
      </c>
      <c r="L7" s="19" t="s">
        <v>67</v>
      </c>
      <c r="M7" s="19" t="s">
        <v>3</v>
      </c>
      <c r="N7" s="19" t="s">
        <v>3</v>
      </c>
      <c r="O7" s="19" t="s">
        <v>3</v>
      </c>
      <c r="P7" s="59" t="str">
        <f t="shared" si="7"/>
        <v>Instalação</v>
      </c>
      <c r="Q7" s="61" t="str">
        <f t="shared" si="8"/>
        <v>Hidrosanitária</v>
      </c>
      <c r="R7" s="8" t="str">
        <f>_xlfn.CONCAT("Propriedade: ",  F7, "    Domínio: ", P7, "     Range: ", Q7)</f>
        <v>Propriedade: tem.identidade    Domínio: Instalação     Range: Hidrosanitária</v>
      </c>
      <c r="S7" s="8" t="str">
        <f t="shared" si="11"/>
        <v>Valor:  identidade</v>
      </c>
      <c r="T7" s="9" t="s">
        <v>3</v>
      </c>
      <c r="U7" s="10" t="str">
        <f t="shared" si="12"/>
        <v>Refere-se a propriedade  tem.identidade  &gt;  identidade</v>
      </c>
      <c r="V7" s="11" t="str">
        <f t="shared" si="13"/>
        <v>identidade</v>
      </c>
    </row>
    <row r="8" spans="1:22" ht="7.15" customHeight="1" x14ac:dyDescent="0.25">
      <c r="A8" s="3">
        <v>8</v>
      </c>
      <c r="B8" s="17" t="str">
        <f t="shared" si="14"/>
        <v>tubulação</v>
      </c>
      <c r="C8" s="1" t="str">
        <f t="shared" si="15"/>
        <v>ID</v>
      </c>
      <c r="D8" s="43" t="s">
        <v>0</v>
      </c>
      <c r="E8" s="2" t="str">
        <f>E7</f>
        <v>tubulação</v>
      </c>
      <c r="F8" s="18" t="s">
        <v>158</v>
      </c>
      <c r="G8" s="19" t="s">
        <v>28</v>
      </c>
      <c r="H8" s="19" t="s">
        <v>3</v>
      </c>
      <c r="I8" s="19" t="s">
        <v>3</v>
      </c>
      <c r="J8" s="19" t="s">
        <v>3</v>
      </c>
      <c r="K8" s="19" t="s">
        <v>3</v>
      </c>
      <c r="L8" s="19" t="s">
        <v>67</v>
      </c>
      <c r="M8" s="19" t="s">
        <v>3</v>
      </c>
      <c r="N8" s="19" t="s">
        <v>3</v>
      </c>
      <c r="O8" s="19" t="s">
        <v>3</v>
      </c>
      <c r="P8" s="59" t="str">
        <f t="shared" si="7"/>
        <v>Instalação</v>
      </c>
      <c r="Q8" s="61" t="str">
        <f t="shared" si="8"/>
        <v>Hidrosanitária</v>
      </c>
      <c r="R8" s="8" t="str">
        <f>_xlfn.CONCAT("Propriedade: ",  F8, "    Domínio: ", P8, "     Range: ", Q8)</f>
        <v>Propriedade: tem.ID    Domínio: Instalação     Range: Hidrosanitária</v>
      </c>
      <c r="S8" s="8" t="str">
        <f t="shared" si="11"/>
        <v>Valor:  ID</v>
      </c>
      <c r="T8" s="9" t="s">
        <v>3</v>
      </c>
      <c r="U8" s="10" t="str">
        <f t="shared" si="12"/>
        <v>Refere-se a propriedade  tem.ID  &gt;  ID</v>
      </c>
      <c r="V8" s="11" t="str">
        <f t="shared" si="13"/>
        <v>ID</v>
      </c>
    </row>
    <row r="9" spans="1:22" ht="8.4499999999999993" customHeight="1" x14ac:dyDescent="0.25">
      <c r="A9" s="3">
        <v>9</v>
      </c>
      <c r="B9" s="17" t="str">
        <f t="shared" ref="B9:B14" si="16">E9</f>
        <v>tubulação</v>
      </c>
      <c r="C9" s="1" t="str">
        <f t="shared" ref="C9" si="17">MID(F9,FIND(".",F9,1)+1,100)</f>
        <v>tema</v>
      </c>
      <c r="D9" s="43" t="s">
        <v>0</v>
      </c>
      <c r="E9" s="2" t="str">
        <f>E8</f>
        <v>tubulação</v>
      </c>
      <c r="F9" s="18" t="s">
        <v>79</v>
      </c>
      <c r="G9" s="19" t="s">
        <v>3</v>
      </c>
      <c r="H9" s="19" t="s">
        <v>3</v>
      </c>
      <c r="I9" s="19" t="s">
        <v>3</v>
      </c>
      <c r="J9" s="19" t="s">
        <v>3</v>
      </c>
      <c r="K9" s="19" t="s">
        <v>3</v>
      </c>
      <c r="L9" s="19" t="s">
        <v>3</v>
      </c>
      <c r="M9" s="19" t="s">
        <v>3</v>
      </c>
      <c r="N9" s="19" t="s">
        <v>3</v>
      </c>
      <c r="O9" s="19" t="s">
        <v>3</v>
      </c>
      <c r="P9" s="59" t="str">
        <f t="shared" si="7"/>
        <v>Instalação</v>
      </c>
      <c r="Q9" s="61" t="str">
        <f t="shared" si="8"/>
        <v>Hidrosanitária</v>
      </c>
      <c r="R9" s="8" t="str">
        <f t="shared" si="10"/>
        <v>Propriedade: é.tema    Domínio: Instalação     Range: Hidrosanitária</v>
      </c>
      <c r="S9" s="8" t="str">
        <f t="shared" si="11"/>
        <v>Valor:  tema</v>
      </c>
      <c r="T9" s="9" t="s">
        <v>3</v>
      </c>
      <c r="U9" s="10" t="str">
        <f t="shared" si="12"/>
        <v>Refere-se a propriedade  é.tema  &gt;  tema</v>
      </c>
      <c r="V9" s="11" t="str">
        <f t="shared" si="13"/>
        <v>tema</v>
      </c>
    </row>
    <row r="10" spans="1:22" ht="8.4499999999999993" customHeight="1" x14ac:dyDescent="0.25">
      <c r="A10" s="3">
        <v>10</v>
      </c>
      <c r="B10" s="17" t="str">
        <f t="shared" si="16"/>
        <v>tubulação</v>
      </c>
      <c r="C10" s="1" t="str">
        <f t="shared" ref="C10:C11" si="18">MID(F10,FIND(".",F10,1)+1,100)</f>
        <v>diámetro</v>
      </c>
      <c r="D10" s="43" t="s">
        <v>0</v>
      </c>
      <c r="E10" s="2" t="str">
        <f t="shared" ref="E10:E14" si="19">E9</f>
        <v>tubulação</v>
      </c>
      <c r="F10" s="18" t="s">
        <v>73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59" t="str">
        <f t="shared" si="7"/>
        <v>Instalação</v>
      </c>
      <c r="Q10" s="61" t="str">
        <f t="shared" si="8"/>
        <v>Hidrosanitária</v>
      </c>
      <c r="R10" s="8" t="str">
        <f t="shared" si="10"/>
        <v>Propriedade: tem.diámetro    Domínio: Instalação     Range: Hidrosanitária</v>
      </c>
      <c r="S10" s="8" t="str">
        <f t="shared" si="11"/>
        <v>Valor:  diámetro</v>
      </c>
      <c r="T10" s="9" t="s">
        <v>3</v>
      </c>
      <c r="U10" s="10" t="str">
        <f>_xlfn.CONCAT("Refere-se a propriedade  ",F10, "  &gt;  ",C10)</f>
        <v>Refere-se a propriedade  tem.diámetro  &gt;  diámetro</v>
      </c>
      <c r="V10" s="11" t="str">
        <f>C10</f>
        <v>diámetro</v>
      </c>
    </row>
    <row r="11" spans="1:22" ht="8.4499999999999993" customHeight="1" x14ac:dyDescent="0.25">
      <c r="A11" s="3">
        <v>11</v>
      </c>
      <c r="B11" s="17" t="str">
        <f t="shared" si="16"/>
        <v>tubulação</v>
      </c>
      <c r="C11" s="1" t="str">
        <f t="shared" si="18"/>
        <v>material</v>
      </c>
      <c r="D11" s="43" t="s">
        <v>0</v>
      </c>
      <c r="E11" s="2" t="str">
        <f t="shared" si="19"/>
        <v>tubulação</v>
      </c>
      <c r="F11" s="18" t="s">
        <v>74</v>
      </c>
      <c r="G11" s="19" t="s">
        <v>3</v>
      </c>
      <c r="H11" s="19" t="s">
        <v>3</v>
      </c>
      <c r="I11" s="19" t="s">
        <v>3</v>
      </c>
      <c r="J11" s="19" t="s">
        <v>3</v>
      </c>
      <c r="K11" s="19" t="s">
        <v>3</v>
      </c>
      <c r="L11" s="19" t="s">
        <v>3</v>
      </c>
      <c r="M11" s="19" t="s">
        <v>3</v>
      </c>
      <c r="N11" s="19" t="s">
        <v>3</v>
      </c>
      <c r="O11" s="19" t="s">
        <v>3</v>
      </c>
      <c r="P11" s="59" t="str">
        <f t="shared" si="7"/>
        <v>Instalação</v>
      </c>
      <c r="Q11" s="61" t="str">
        <f t="shared" si="8"/>
        <v>Hidrosanitária</v>
      </c>
      <c r="R11" s="8" t="str">
        <f t="shared" si="10"/>
        <v>Propriedade: tem.material    Domínio: Instalação     Range: Hidrosanitária</v>
      </c>
      <c r="S11" s="8" t="str">
        <f t="shared" si="11"/>
        <v>Valor:  material</v>
      </c>
      <c r="T11" s="9" t="s">
        <v>3</v>
      </c>
      <c r="U11" s="10" t="str">
        <f>_xlfn.CONCAT("Refere-se a propriedade  ",F11, "  &gt;  ",C11)</f>
        <v>Refere-se a propriedade  tem.material  &gt;  material</v>
      </c>
      <c r="V11" s="11" t="str">
        <f>C11</f>
        <v>material</v>
      </c>
    </row>
    <row r="12" spans="1:22" ht="8.4499999999999993" customHeight="1" x14ac:dyDescent="0.25">
      <c r="A12" s="3">
        <v>12</v>
      </c>
      <c r="B12" s="17" t="str">
        <f t="shared" si="16"/>
        <v>tubulação</v>
      </c>
      <c r="C12" s="1" t="str">
        <f t="shared" ref="C12" si="20">MID(F12,FIND(".",F12,1)+1,100)</f>
        <v>isolamento</v>
      </c>
      <c r="D12" s="43" t="s">
        <v>0</v>
      </c>
      <c r="E12" s="2" t="str">
        <f t="shared" si="19"/>
        <v>tubulação</v>
      </c>
      <c r="F12" s="51" t="s">
        <v>75</v>
      </c>
      <c r="G12" s="19" t="s">
        <v>3</v>
      </c>
      <c r="H12" s="19" t="s">
        <v>3</v>
      </c>
      <c r="I12" s="19" t="s">
        <v>3</v>
      </c>
      <c r="J12" s="19" t="s">
        <v>3</v>
      </c>
      <c r="K12" s="19" t="s">
        <v>3</v>
      </c>
      <c r="L12" s="19" t="s">
        <v>3</v>
      </c>
      <c r="M12" s="19" t="s">
        <v>3</v>
      </c>
      <c r="N12" s="19" t="s">
        <v>3</v>
      </c>
      <c r="O12" s="19" t="s">
        <v>3</v>
      </c>
      <c r="P12" s="59" t="str">
        <f t="shared" si="7"/>
        <v>Instalação</v>
      </c>
      <c r="Q12" s="61" t="str">
        <f t="shared" si="8"/>
        <v>Hidrosanitária</v>
      </c>
      <c r="R12" s="8" t="str">
        <f t="shared" ref="R12:R19" si="21">_xlfn.CONCAT("Propriedade: ",  F12, "    Domínio: ", P12, "     Range: ", Q12)</f>
        <v>Propriedade: tem.isolamento    Domínio: Instalação     Range: Hidrosanitária</v>
      </c>
      <c r="S12" s="8" t="str">
        <f t="shared" ref="S12:S19" si="22">_xlfn.CONCAT("Valor:  ", C12)</f>
        <v>Valor:  isolamento</v>
      </c>
      <c r="T12" s="9" t="s">
        <v>3</v>
      </c>
      <c r="U12" s="10" t="str">
        <f t="shared" ref="U12:U19" si="23">_xlfn.CONCAT("Refere-se a propriedade  ",F12, "  &gt;  ",C12)</f>
        <v>Refere-se a propriedade  tem.isolamento  &gt;  isolamento</v>
      </c>
      <c r="V12" s="11" t="str">
        <f t="shared" ref="V12:V19" si="24">C12</f>
        <v>isolamento</v>
      </c>
    </row>
    <row r="13" spans="1:22" ht="8.4499999999999993" customHeight="1" x14ac:dyDescent="0.25">
      <c r="A13" s="3">
        <v>13</v>
      </c>
      <c r="B13" s="17" t="str">
        <f t="shared" si="16"/>
        <v>tubulação</v>
      </c>
      <c r="C13" s="1" t="str">
        <f t="shared" ref="C13" si="25">MID(F13,FIND(".",F13,1)+1,100)</f>
        <v>identificador</v>
      </c>
      <c r="D13" s="43" t="s">
        <v>0</v>
      </c>
      <c r="E13" s="2" t="str">
        <f t="shared" si="19"/>
        <v>tubulação</v>
      </c>
      <c r="F13" s="18" t="s">
        <v>71</v>
      </c>
      <c r="G13" s="19" t="s">
        <v>3</v>
      </c>
      <c r="H13" s="19" t="s">
        <v>3</v>
      </c>
      <c r="I13" s="19" t="s">
        <v>3</v>
      </c>
      <c r="J13" s="19" t="s">
        <v>3</v>
      </c>
      <c r="K13" s="19" t="s">
        <v>3</v>
      </c>
      <c r="L13" s="19" t="s">
        <v>3</v>
      </c>
      <c r="M13" s="19" t="s">
        <v>3</v>
      </c>
      <c r="N13" s="19" t="s">
        <v>3</v>
      </c>
      <c r="O13" s="19" t="s">
        <v>3</v>
      </c>
      <c r="P13" s="59" t="str">
        <f t="shared" si="7"/>
        <v>Instalação</v>
      </c>
      <c r="Q13" s="61" t="str">
        <f t="shared" si="8"/>
        <v>Hidrosanitária</v>
      </c>
      <c r="R13" s="8" t="str">
        <f t="shared" ref="R13" si="26">_xlfn.CONCAT("Propriedade: ",  F13, "    Domínio: ", P13, "     Range: ", Q13)</f>
        <v>Propriedade: tem.identificador    Domínio: Instalação     Range: Hidrosanitária</v>
      </c>
      <c r="S13" s="8" t="str">
        <f t="shared" ref="S13" si="27">_xlfn.CONCAT("Valor:  ", C13)</f>
        <v>Valor:  identificador</v>
      </c>
      <c r="T13" s="9" t="s">
        <v>3</v>
      </c>
      <c r="U13" s="10" t="str">
        <f t="shared" ref="U13" si="28">_xlfn.CONCAT("Refere-se a propriedade  ",F13, "  &gt;  ",C13)</f>
        <v>Refere-se a propriedade  tem.identificador  &gt;  identificador</v>
      </c>
      <c r="V13" s="11" t="str">
        <f t="shared" ref="V13" si="29">C13</f>
        <v>identificador</v>
      </c>
    </row>
    <row r="14" spans="1:22" ht="8.4499999999999993" customHeight="1" x14ac:dyDescent="0.25">
      <c r="A14" s="3">
        <v>14</v>
      </c>
      <c r="B14" s="17" t="str">
        <f t="shared" si="16"/>
        <v>tubulação</v>
      </c>
      <c r="C14" s="1" t="str">
        <f t="shared" ref="C14" si="30">MID(F14,FIND(".",F14,1)+1,100)</f>
        <v>descrição</v>
      </c>
      <c r="D14" s="43" t="s">
        <v>0</v>
      </c>
      <c r="E14" s="2" t="str">
        <f t="shared" si="19"/>
        <v>tubulação</v>
      </c>
      <c r="F14" s="18" t="s">
        <v>65</v>
      </c>
      <c r="G14" s="19" t="s">
        <v>28</v>
      </c>
      <c r="H14" s="19" t="s">
        <v>3</v>
      </c>
      <c r="I14" s="19" t="s">
        <v>3</v>
      </c>
      <c r="J14" s="19" t="s">
        <v>3</v>
      </c>
      <c r="K14" s="19" t="s">
        <v>3</v>
      </c>
      <c r="L14" s="19" t="s">
        <v>3</v>
      </c>
      <c r="M14" s="19" t="s">
        <v>3</v>
      </c>
      <c r="N14" s="19" t="s">
        <v>3</v>
      </c>
      <c r="O14" s="19" t="s">
        <v>3</v>
      </c>
      <c r="P14" s="59" t="str">
        <f t="shared" si="7"/>
        <v>Instalação</v>
      </c>
      <c r="Q14" s="61" t="str">
        <f t="shared" si="8"/>
        <v>Hidrosanitária</v>
      </c>
      <c r="R14" s="8" t="str">
        <f t="shared" si="21"/>
        <v>Propriedade: tem.descrição    Domínio: Instalação     Range: Hidrosanitária</v>
      </c>
      <c r="S14" s="8" t="str">
        <f t="shared" si="22"/>
        <v>Valor:  descrição</v>
      </c>
      <c r="T14" s="9" t="s">
        <v>3</v>
      </c>
      <c r="U14" s="10" t="str">
        <f t="shared" si="23"/>
        <v>Refere-se a propriedade  tem.descrição  &gt;  descrição</v>
      </c>
      <c r="V14" s="11" t="str">
        <f t="shared" si="24"/>
        <v>descrição</v>
      </c>
    </row>
    <row r="15" spans="1:22" ht="8.4499999999999993" customHeight="1" x14ac:dyDescent="0.25">
      <c r="A15" s="3">
        <v>15</v>
      </c>
      <c r="B15" s="13" t="str">
        <f>E15</f>
        <v>de.hidrosanit</v>
      </c>
      <c r="C15" s="13" t="str">
        <f>F15</f>
        <v>funcional</v>
      </c>
      <c r="D15" s="42" t="s">
        <v>0</v>
      </c>
      <c r="E15" s="56" t="str">
        <f>E6</f>
        <v>de.hidrosanit</v>
      </c>
      <c r="F15" s="57" t="s">
        <v>117</v>
      </c>
      <c r="G15" s="16" t="s">
        <v>3</v>
      </c>
      <c r="H15" s="16" t="s">
        <v>3</v>
      </c>
      <c r="I15" s="16" t="s">
        <v>3</v>
      </c>
      <c r="J15" s="16" t="s">
        <v>3</v>
      </c>
      <c r="K15" s="16" t="s">
        <v>3</v>
      </c>
      <c r="L15" s="16" t="s">
        <v>3</v>
      </c>
      <c r="M15" s="16" t="s">
        <v>3</v>
      </c>
      <c r="N15" s="16" t="s">
        <v>3</v>
      </c>
      <c r="O15" s="16" t="s">
        <v>3</v>
      </c>
      <c r="P15" s="59" t="str">
        <f t="shared" si="7"/>
        <v>Instalação</v>
      </c>
      <c r="Q15" s="61" t="str">
        <f t="shared" si="8"/>
        <v>Hidrosanitária</v>
      </c>
      <c r="R15" s="8" t="str">
        <f t="shared" si="21"/>
        <v>Propriedade: funcional    Domínio: Instalação     Range: Hidrosanitária</v>
      </c>
      <c r="S15" s="8" t="str">
        <f t="shared" si="22"/>
        <v>Valor:  funcional</v>
      </c>
      <c r="T15" s="9" t="s">
        <v>3</v>
      </c>
      <c r="U15" s="10" t="str">
        <f t="shared" si="23"/>
        <v>Refere-se a propriedade  funcional  &gt;  funcional</v>
      </c>
      <c r="V15" s="11" t="str">
        <f t="shared" si="24"/>
        <v>funcional</v>
      </c>
    </row>
    <row r="16" spans="1:22" ht="8.4499999999999993" customHeight="1" x14ac:dyDescent="0.25">
      <c r="A16" s="3">
        <v>16</v>
      </c>
      <c r="B16" s="17" t="str">
        <f>Tabla2[[#This Row],[SuperProp
(4)]]</f>
        <v>funcional</v>
      </c>
      <c r="C16" s="1" t="str">
        <f t="shared" ref="C16" si="31">MID(F16,FIND(".",F16,1)+1,100)</f>
        <v>sistema</v>
      </c>
      <c r="D16" s="43" t="s">
        <v>0</v>
      </c>
      <c r="E16" s="2" t="str">
        <f>F15</f>
        <v>funcional</v>
      </c>
      <c r="F16" s="51" t="s">
        <v>78</v>
      </c>
      <c r="G16" s="19" t="s">
        <v>3</v>
      </c>
      <c r="H16" s="19" t="s">
        <v>3</v>
      </c>
      <c r="I16" s="19" t="s">
        <v>3</v>
      </c>
      <c r="J16" s="19" t="s">
        <v>3</v>
      </c>
      <c r="K16" s="19" t="s">
        <v>3</v>
      </c>
      <c r="L16" s="19" t="s">
        <v>3</v>
      </c>
      <c r="M16" s="19" t="s">
        <v>3</v>
      </c>
      <c r="N16" s="19" t="s">
        <v>3</v>
      </c>
      <c r="O16" s="19" t="s">
        <v>3</v>
      </c>
      <c r="P16" s="59" t="str">
        <f t="shared" si="7"/>
        <v>Instalação</v>
      </c>
      <c r="Q16" s="61" t="str">
        <f t="shared" si="8"/>
        <v>Hidrosanitária</v>
      </c>
      <c r="R16" s="8" t="str">
        <f t="shared" ref="R16" si="32">_xlfn.CONCAT("Propriedade: ",  F16, "    Domínio: ", P16, "     Range: ", Q16)</f>
        <v>Propriedade: tem.sistema    Domínio: Instalação     Range: Hidrosanitária</v>
      </c>
      <c r="S16" s="8" t="str">
        <f t="shared" ref="S16" si="33">_xlfn.CONCAT("Valor:  ", C16)</f>
        <v>Valor:  sistema</v>
      </c>
      <c r="T16" s="9" t="s">
        <v>3</v>
      </c>
      <c r="U16" s="10" t="str">
        <f t="shared" ref="U16" si="34">_xlfn.CONCAT("Refere-se a propriedade  ",F16, "  &gt;  ",C16)</f>
        <v>Refere-se a propriedade  tem.sistema  &gt;  sistema</v>
      </c>
      <c r="V16" s="11" t="str">
        <f t="shared" ref="V16" si="35">C16</f>
        <v>sistema</v>
      </c>
    </row>
    <row r="17" spans="1:22" ht="8.4499999999999993" customHeight="1" x14ac:dyDescent="0.25">
      <c r="A17" s="3">
        <v>17</v>
      </c>
      <c r="B17" s="17" t="str">
        <f>Tabla2[[#This Row],[SuperProp
(4)]]</f>
        <v>funcional</v>
      </c>
      <c r="C17" s="1" t="str">
        <f t="shared" ref="C17:C19" si="36">MID(F17,FIND(".",F17,1)+1,100)</f>
        <v>vazão</v>
      </c>
      <c r="D17" s="43" t="s">
        <v>0</v>
      </c>
      <c r="E17" s="2" t="str">
        <f>F15</f>
        <v>funcional</v>
      </c>
      <c r="F17" s="51" t="s">
        <v>76</v>
      </c>
      <c r="G17" s="19" t="s">
        <v>3</v>
      </c>
      <c r="H17" s="19" t="s">
        <v>3</v>
      </c>
      <c r="I17" s="19" t="s">
        <v>3</v>
      </c>
      <c r="J17" s="19" t="s">
        <v>3</v>
      </c>
      <c r="K17" s="19" t="s">
        <v>3</v>
      </c>
      <c r="L17" s="19" t="s">
        <v>3</v>
      </c>
      <c r="M17" s="19" t="s">
        <v>3</v>
      </c>
      <c r="N17" s="19" t="s">
        <v>3</v>
      </c>
      <c r="O17" s="19" t="s">
        <v>3</v>
      </c>
      <c r="P17" s="59" t="str">
        <f t="shared" si="7"/>
        <v>Instalação</v>
      </c>
      <c r="Q17" s="61" t="str">
        <f t="shared" si="8"/>
        <v>Hidrosanitária</v>
      </c>
      <c r="R17" s="8" t="str">
        <f t="shared" si="21"/>
        <v>Propriedade: tem.vazão    Domínio: Instalação     Range: Hidrosanitária</v>
      </c>
      <c r="S17" s="8" t="str">
        <f t="shared" si="22"/>
        <v>Valor:  vazão</v>
      </c>
      <c r="T17" s="9" t="s">
        <v>3</v>
      </c>
      <c r="U17" s="10" t="str">
        <f t="shared" si="23"/>
        <v>Refere-se a propriedade  tem.vazão  &gt;  vazão</v>
      </c>
      <c r="V17" s="11" t="str">
        <f t="shared" si="24"/>
        <v>vazão</v>
      </c>
    </row>
    <row r="18" spans="1:22" ht="8.4499999999999993" customHeight="1" x14ac:dyDescent="0.25">
      <c r="A18" s="3">
        <v>18</v>
      </c>
      <c r="B18" s="17" t="str">
        <f>Tabla2[[#This Row],[SuperProp
(4)]]</f>
        <v>funcional</v>
      </c>
      <c r="C18" s="52" t="str">
        <f t="shared" si="36"/>
        <v>fluído</v>
      </c>
      <c r="D18" s="53" t="s">
        <v>0</v>
      </c>
      <c r="E18" s="54" t="str">
        <f>E17</f>
        <v>funcional</v>
      </c>
      <c r="F18" s="18" t="s">
        <v>77</v>
      </c>
      <c r="G18" s="55" t="s">
        <v>3</v>
      </c>
      <c r="H18" s="55" t="s">
        <v>3</v>
      </c>
      <c r="I18" s="55" t="s">
        <v>3</v>
      </c>
      <c r="J18" s="55" t="s">
        <v>3</v>
      </c>
      <c r="K18" s="55" t="s">
        <v>3</v>
      </c>
      <c r="L18" s="55" t="s">
        <v>3</v>
      </c>
      <c r="M18" s="55" t="s">
        <v>3</v>
      </c>
      <c r="N18" s="55" t="s">
        <v>3</v>
      </c>
      <c r="O18" s="55" t="s">
        <v>3</v>
      </c>
      <c r="P18" s="59" t="str">
        <f t="shared" si="7"/>
        <v>Instalação</v>
      </c>
      <c r="Q18" s="61" t="str">
        <f t="shared" si="8"/>
        <v>Hidrosanitária</v>
      </c>
      <c r="R18" s="8" t="str">
        <f t="shared" si="21"/>
        <v>Propriedade: tem.fluído    Domínio: Instalação     Range: Hidrosanitária</v>
      </c>
      <c r="S18" s="8" t="str">
        <f t="shared" si="22"/>
        <v>Valor:  fluído</v>
      </c>
      <c r="T18" s="9" t="s">
        <v>3</v>
      </c>
      <c r="U18" s="10" t="str">
        <f t="shared" si="23"/>
        <v>Refere-se a propriedade  tem.fluído  &gt;  fluído</v>
      </c>
      <c r="V18" s="11" t="str">
        <f t="shared" si="24"/>
        <v>fluído</v>
      </c>
    </row>
    <row r="19" spans="1:22" ht="7.5" customHeight="1" x14ac:dyDescent="0.25">
      <c r="A19" s="3">
        <v>19</v>
      </c>
      <c r="B19" s="67" t="str">
        <f>E19</f>
        <v>funcional</v>
      </c>
      <c r="C19" s="52" t="str">
        <f t="shared" si="36"/>
        <v>conectado.a</v>
      </c>
      <c r="D19" s="53" t="s">
        <v>0</v>
      </c>
      <c r="E19" s="54" t="str">
        <f>E18</f>
        <v>funcional</v>
      </c>
      <c r="F19" s="68" t="s">
        <v>159</v>
      </c>
      <c r="G19" s="55" t="s">
        <v>3</v>
      </c>
      <c r="H19" s="55" t="s">
        <v>3</v>
      </c>
      <c r="I19" s="55" t="s">
        <v>3</v>
      </c>
      <c r="J19" s="55" t="s">
        <v>3</v>
      </c>
      <c r="K19" s="55" t="s">
        <v>3</v>
      </c>
      <c r="L19" s="55" t="s">
        <v>3</v>
      </c>
      <c r="M19" s="55" t="s">
        <v>3</v>
      </c>
      <c r="N19" s="55" t="s">
        <v>3</v>
      </c>
      <c r="O19" s="55" t="s">
        <v>3</v>
      </c>
      <c r="P19" s="69" t="str">
        <f>P18</f>
        <v>Instalação</v>
      </c>
      <c r="Q19" s="70" t="str">
        <f>Q18</f>
        <v>Hidrosanitária</v>
      </c>
      <c r="R19" s="71" t="str">
        <f t="shared" si="21"/>
        <v>Propriedade: é.conectado.a    Domínio: Instalação     Range: Hidrosanitária</v>
      </c>
      <c r="S19" s="71" t="str">
        <f t="shared" si="22"/>
        <v>Valor:  conectado.a</v>
      </c>
      <c r="T19" s="72" t="s">
        <v>3</v>
      </c>
      <c r="U19" s="73" t="str">
        <f t="shared" si="23"/>
        <v>Refere-se a propriedade  é.conectado.a  &gt;  conectado.a</v>
      </c>
      <c r="V19" s="74" t="str">
        <f t="shared" si="24"/>
        <v>conectado.a</v>
      </c>
    </row>
    <row r="20" spans="1:22" ht="9" customHeight="1" x14ac:dyDescent="0.25">
      <c r="G20" s="22"/>
      <c r="H20" s="22"/>
      <c r="I20" s="22"/>
      <c r="J20" s="22"/>
      <c r="K20" s="22"/>
      <c r="L20" s="22"/>
      <c r="M20" s="22"/>
      <c r="N20" s="22"/>
      <c r="O20" s="22"/>
    </row>
    <row r="21" spans="1:22" ht="9" customHeight="1" x14ac:dyDescent="0.25">
      <c r="G21" s="22"/>
      <c r="H21" s="22"/>
      <c r="I21" s="22"/>
      <c r="J21" s="22"/>
      <c r="K21" s="22"/>
      <c r="L21" s="22"/>
      <c r="M21" s="22"/>
      <c r="N21" s="22"/>
      <c r="O21" s="22"/>
    </row>
    <row r="22" spans="1:22" ht="9" customHeight="1" x14ac:dyDescent="0.25">
      <c r="G22" s="22"/>
      <c r="H22" s="22"/>
      <c r="I22" s="22"/>
      <c r="J22" s="22"/>
      <c r="K22" s="22"/>
      <c r="L22" s="22"/>
      <c r="M22" s="22"/>
      <c r="N22" s="22"/>
    </row>
  </sheetData>
  <phoneticPr fontId="1" type="noConversion"/>
  <conditionalFormatting sqref="B2 D2:E2 E4">
    <cfRule type="cellIs" dxfId="23" priority="14" operator="equal">
      <formula>"null"</formula>
    </cfRule>
  </conditionalFormatting>
  <conditionalFormatting sqref="B4:B5">
    <cfRule type="cellIs" dxfId="22" priority="11" operator="equal">
      <formula>"null"</formula>
    </cfRule>
  </conditionalFormatting>
  <conditionalFormatting sqref="B7:B14 E7:E14">
    <cfRule type="cellIs" dxfId="21" priority="9" operator="equal">
      <formula>"null"</formula>
    </cfRule>
  </conditionalFormatting>
  <conditionalFormatting sqref="B16:B19 E16:E19">
    <cfRule type="cellIs" dxfId="20" priority="3" operator="equal">
      <formula>"null"</formula>
    </cfRule>
  </conditionalFormatting>
  <conditionalFormatting sqref="D3:D4">
    <cfRule type="cellIs" dxfId="19" priority="12" operator="equal">
      <formula>"null"</formula>
    </cfRule>
  </conditionalFormatting>
  <conditionalFormatting sqref="D6:D19">
    <cfRule type="cellIs" dxfId="18" priority="2" operator="equal">
      <formula>"null"</formula>
    </cfRule>
  </conditionalFormatting>
  <conditionalFormatting sqref="D5:E5">
    <cfRule type="cellIs" dxfId="17" priority="43" operator="equal">
      <formula>"null"</formula>
    </cfRule>
  </conditionalFormatting>
  <conditionalFormatting sqref="E3">
    <cfRule type="cellIs" dxfId="16" priority="13" operator="equal">
      <formula>"null"</formula>
    </cfRule>
  </conditionalFormatting>
  <conditionalFormatting sqref="E6">
    <cfRule type="cellIs" dxfId="15" priority="40" operator="equal">
      <formula>"null"</formula>
    </cfRule>
  </conditionalFormatting>
  <conditionalFormatting sqref="E15">
    <cfRule type="cellIs" dxfId="14" priority="16" operator="equal">
      <formula>"null"</formula>
    </cfRule>
  </conditionalFormatting>
  <conditionalFormatting sqref="G1:O19">
    <cfRule type="cellIs" dxfId="13" priority="4" operator="equal">
      <formula>"null"</formula>
    </cfRule>
  </conditionalFormatting>
  <conditionalFormatting sqref="O19">
    <cfRule type="cellIs" dxfId="12" priority="6" operator="equal">
      <formula>"null"</formula>
    </cfRule>
  </conditionalFormatting>
  <conditionalFormatting sqref="O22 G23:O1048576">
    <cfRule type="cellIs" dxfId="11" priority="56" operator="equal">
      <formula>"null"</formula>
    </cfRule>
  </conditionalFormatting>
  <conditionalFormatting sqref="Q1">
    <cfRule type="cellIs" dxfId="10" priority="36" operator="equal">
      <formula>"null"</formula>
    </cfRule>
  </conditionalFormatting>
  <conditionalFormatting sqref="Q19">
    <cfRule type="cellIs" dxfId="9" priority="5" operator="equal">
      <formula>"null"</formula>
    </cfRule>
  </conditionalFormatting>
  <conditionalFormatting sqref="Q22:Q1048576">
    <cfRule type="cellIs" dxfId="8" priority="54" operator="equal">
      <formula>"null"</formula>
    </cfRule>
  </conditionalFormatting>
  <conditionalFormatting sqref="T2:T19">
    <cfRule type="cellIs" dxfId="7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5 C15 C4" formula="1"/>
    <ignoredError sqref="B16:B18 P2:Q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B2" sqref="B2"/>
    </sheetView>
  </sheetViews>
  <sheetFormatPr baseColWidth="10" defaultColWidth="11.140625" defaultRowHeight="7.9" customHeight="1" x14ac:dyDescent="0.15"/>
  <cols>
    <col min="1" max="1" width="2.85546875" style="21" bestFit="1" customWidth="1"/>
    <col min="2" max="10" width="6.5703125" style="22" customWidth="1"/>
    <col min="11" max="21" width="6.5703125" style="30" customWidth="1"/>
    <col min="22" max="16384" width="11.140625" style="30"/>
  </cols>
  <sheetData>
    <row r="1" spans="1:21" s="26" customFormat="1" ht="26.25" customHeight="1" x14ac:dyDescent="0.15">
      <c r="A1" s="23" t="s">
        <v>24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  <c r="K1" s="24" t="s">
        <v>13</v>
      </c>
      <c r="L1" s="24" t="s">
        <v>14</v>
      </c>
      <c r="M1" s="24" t="s">
        <v>15</v>
      </c>
      <c r="N1" s="24" t="s">
        <v>16</v>
      </c>
      <c r="O1" s="24" t="s">
        <v>17</v>
      </c>
      <c r="P1" s="24" t="s">
        <v>18</v>
      </c>
      <c r="Q1" s="24" t="s">
        <v>19</v>
      </c>
      <c r="R1" s="24" t="s">
        <v>20</v>
      </c>
      <c r="S1" s="24" t="s">
        <v>21</v>
      </c>
      <c r="T1" s="24" t="s">
        <v>22</v>
      </c>
      <c r="U1" s="25" t="s">
        <v>23</v>
      </c>
    </row>
    <row r="2" spans="1:21" ht="13.5" customHeight="1" x14ac:dyDescent="0.15">
      <c r="A2" s="27">
        <v>2</v>
      </c>
      <c r="B2" s="28" t="s">
        <v>156</v>
      </c>
      <c r="C2" s="28" t="s">
        <v>155</v>
      </c>
      <c r="D2" s="28" t="s">
        <v>3</v>
      </c>
      <c r="E2" s="28" t="s">
        <v>3</v>
      </c>
      <c r="F2" s="28" t="s">
        <v>3</v>
      </c>
      <c r="G2" s="28" t="s">
        <v>3</v>
      </c>
      <c r="H2" s="28" t="s">
        <v>3</v>
      </c>
      <c r="I2" s="28" t="s">
        <v>3</v>
      </c>
      <c r="J2" s="28" t="s">
        <v>3</v>
      </c>
      <c r="K2" s="28" t="s">
        <v>3</v>
      </c>
      <c r="L2" s="28" t="s">
        <v>3</v>
      </c>
      <c r="M2" s="28" t="s">
        <v>3</v>
      </c>
      <c r="N2" s="28" t="s">
        <v>3</v>
      </c>
      <c r="O2" s="28" t="s">
        <v>3</v>
      </c>
      <c r="P2" s="28" t="s">
        <v>3</v>
      </c>
      <c r="Q2" s="28" t="s">
        <v>3</v>
      </c>
      <c r="R2" s="28" t="s">
        <v>3</v>
      </c>
      <c r="S2" s="28" t="s">
        <v>3</v>
      </c>
      <c r="T2" s="28" t="s">
        <v>3</v>
      </c>
      <c r="U2" s="29" t="s">
        <v>3</v>
      </c>
    </row>
    <row r="3" spans="1:21" ht="13.5" customHeight="1" x14ac:dyDescent="0.15">
      <c r="A3" s="31">
        <v>3</v>
      </c>
      <c r="B3" s="32" t="s">
        <v>3</v>
      </c>
      <c r="C3" s="32" t="s">
        <v>3</v>
      </c>
      <c r="D3" s="32" t="s">
        <v>3</v>
      </c>
      <c r="E3" s="32" t="s">
        <v>3</v>
      </c>
      <c r="F3" s="32" t="s">
        <v>3</v>
      </c>
      <c r="G3" s="32" t="s">
        <v>3</v>
      </c>
      <c r="H3" s="32" t="s">
        <v>3</v>
      </c>
      <c r="I3" s="32" t="s">
        <v>3</v>
      </c>
      <c r="J3" s="32" t="s">
        <v>3</v>
      </c>
      <c r="K3" s="32" t="s">
        <v>3</v>
      </c>
      <c r="L3" s="32" t="s">
        <v>3</v>
      </c>
      <c r="M3" s="32" t="s">
        <v>3</v>
      </c>
      <c r="N3" s="32" t="s">
        <v>3</v>
      </c>
      <c r="O3" s="32" t="s">
        <v>3</v>
      </c>
      <c r="P3" s="32" t="s">
        <v>3</v>
      </c>
      <c r="Q3" s="32" t="s">
        <v>3</v>
      </c>
      <c r="R3" s="32" t="s">
        <v>3</v>
      </c>
      <c r="S3" s="32" t="s">
        <v>3</v>
      </c>
      <c r="T3" s="32" t="s">
        <v>3</v>
      </c>
      <c r="U3" s="33" t="s">
        <v>3</v>
      </c>
    </row>
  </sheetData>
  <phoneticPr fontId="1" type="noConversion"/>
  <conditionalFormatting sqref="A1:XFD1048576">
    <cfRule type="cellIs" dxfId="6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2024-03-30T17:38:43Z</dcterms:modified>
</cp:coreProperties>
</file>