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SUS\"/>
    </mc:Choice>
  </mc:AlternateContent>
  <xr:revisionPtr revIDLastSave="0" documentId="13_ncr:1_{27E7C367-C9AF-4C58-B6C5-7CF00C7DA572}" xr6:coauthVersionLast="47" xr6:coauthVersionMax="47" xr10:uidLastSave="{00000000-0000-0000-0000-000000000000}"/>
  <bookViews>
    <workbookView xWindow="-120" yWindow="-120" windowWidth="29040" windowHeight="15990" activeTab="2" xr2:uid="{6AA21774-678E-47D1-B8DD-6444A2CEB00E}"/>
  </bookViews>
  <sheets>
    <sheet name="Projeto" sheetId="27" r:id="rId1"/>
    <sheet name="Anotar" sheetId="25" r:id="rId2"/>
    <sheet name="Classes" sheetId="24" r:id="rId3"/>
    <sheet name="Proprie" sheetId="9" r:id="rId4"/>
    <sheet name="Disjunt" sheetId="3" r:id="rId5"/>
    <sheet name="Interop" sheetId="26" r:id="rId6"/>
    <sheet name="FatosIn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9" l="1"/>
  <c r="G20" i="9"/>
  <c r="V20" i="9" s="1"/>
  <c r="U19" i="9"/>
  <c r="G19" i="9"/>
  <c r="V19" i="9" s="1"/>
  <c r="U18" i="9"/>
  <c r="G18" i="9"/>
  <c r="V18" i="9" s="1"/>
  <c r="U17" i="9"/>
  <c r="G17" i="9"/>
  <c r="V17" i="9" s="1"/>
  <c r="U16" i="9"/>
  <c r="G16" i="9"/>
  <c r="V16" i="9" s="1"/>
  <c r="U15" i="9"/>
  <c r="G15" i="9"/>
  <c r="V15" i="9" s="1"/>
  <c r="U14" i="9"/>
  <c r="G14" i="9"/>
  <c r="V14" i="9" s="1"/>
  <c r="U13" i="9"/>
  <c r="G13" i="9"/>
  <c r="V13" i="9" s="1"/>
  <c r="C13" i="9"/>
  <c r="C14" i="9" s="1"/>
  <c r="C15" i="9" s="1"/>
  <c r="C16" i="9" s="1"/>
  <c r="C17" i="9" s="1"/>
  <c r="C18" i="9" s="1"/>
  <c r="C19" i="9" s="1"/>
  <c r="C20" i="9" s="1"/>
  <c r="U12" i="9"/>
  <c r="G12" i="9"/>
  <c r="V12" i="9" s="1"/>
  <c r="U11" i="9"/>
  <c r="G11" i="9"/>
  <c r="V11" i="9" s="1"/>
  <c r="U10" i="9"/>
  <c r="G10" i="9"/>
  <c r="V10" i="9" s="1"/>
  <c r="U9" i="9"/>
  <c r="G9" i="9"/>
  <c r="V9" i="9" s="1"/>
  <c r="U8" i="9"/>
  <c r="G8" i="9"/>
  <c r="V8" i="9" s="1"/>
  <c r="C8" i="9"/>
  <c r="C10" i="9" s="1"/>
  <c r="U7" i="9"/>
  <c r="G7" i="9"/>
  <c r="V7" i="9" s="1"/>
  <c r="U6" i="9"/>
  <c r="G6" i="9"/>
  <c r="V6" i="9" s="1"/>
  <c r="U5" i="9"/>
  <c r="G5" i="9"/>
  <c r="V5" i="9" s="1"/>
  <c r="U4" i="9"/>
  <c r="G4" i="9"/>
  <c r="V4" i="9" s="1"/>
  <c r="U3" i="9"/>
  <c r="T3" i="9"/>
  <c r="T4" i="9" s="1"/>
  <c r="T5" i="9" s="1"/>
  <c r="S3" i="9"/>
  <c r="S4" i="9" s="1"/>
  <c r="S5" i="9" s="1"/>
  <c r="G3" i="9"/>
  <c r="V3" i="9" s="1"/>
  <c r="E3" i="9"/>
  <c r="E4" i="9" s="1"/>
  <c r="E5" i="9" s="1"/>
  <c r="E6" i="9" s="1"/>
  <c r="E7" i="9" s="1"/>
  <c r="E8" i="9" s="1"/>
  <c r="C3" i="9"/>
  <c r="C4" i="9" s="1"/>
  <c r="C5" i="9" s="1"/>
  <c r="C6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U2" i="9"/>
  <c r="G2" i="9"/>
  <c r="V2" i="9" s="1"/>
  <c r="S6" i="9" l="1"/>
  <c r="S8" i="9" s="1"/>
  <c r="S10" i="9" s="1"/>
  <c r="S12" i="9" s="1"/>
  <c r="S14" i="9" s="1"/>
  <c r="S16" i="9" s="1"/>
  <c r="S18" i="9" s="1"/>
  <c r="S20" i="9" s="1"/>
  <c r="S7" i="9"/>
  <c r="S9" i="9" s="1"/>
  <c r="S11" i="9" s="1"/>
  <c r="S13" i="9" s="1"/>
  <c r="S15" i="9" s="1"/>
  <c r="S17" i="9" s="1"/>
  <c r="S19" i="9" s="1"/>
  <c r="T6" i="9"/>
  <c r="T8" i="9" s="1"/>
  <c r="T10" i="9" s="1"/>
  <c r="T12" i="9" s="1"/>
  <c r="T14" i="9" s="1"/>
  <c r="T16" i="9" s="1"/>
  <c r="T18" i="9" s="1"/>
  <c r="T20" i="9" s="1"/>
  <c r="T7" i="9"/>
  <c r="T9" i="9" s="1"/>
  <c r="T11" i="9" s="1"/>
  <c r="T13" i="9" s="1"/>
  <c r="T15" i="9" s="1"/>
  <c r="T17" i="9" s="1"/>
  <c r="T19" i="9" s="1"/>
  <c r="E10" i="9"/>
  <c r="E9" i="9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C9" i="9"/>
  <c r="C11" i="9" s="1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O8" i="24" l="1"/>
  <c r="O9" i="24"/>
  <c r="W8" i="24"/>
  <c r="U8" i="24"/>
  <c r="T8" i="24"/>
  <c r="S8" i="24"/>
  <c r="N8" i="24"/>
  <c r="M8" i="24"/>
  <c r="L8" i="24"/>
  <c r="W9" i="24"/>
  <c r="U9" i="24"/>
  <c r="T9" i="24"/>
  <c r="S9" i="24"/>
  <c r="N9" i="24"/>
  <c r="M9" i="24"/>
  <c r="L9" i="24"/>
  <c r="L13" i="24" l="1"/>
  <c r="M13" i="24"/>
  <c r="N13" i="24"/>
  <c r="O13" i="24"/>
  <c r="S13" i="24"/>
  <c r="T13" i="24"/>
  <c r="U13" i="24"/>
  <c r="W13" i="24"/>
  <c r="W12" i="24"/>
  <c r="U12" i="24"/>
  <c r="T12" i="24"/>
  <c r="S12" i="24"/>
  <c r="O12" i="24"/>
  <c r="N12" i="24"/>
  <c r="M12" i="24"/>
  <c r="L12" i="24"/>
  <c r="L11" i="24"/>
  <c r="M11" i="24"/>
  <c r="N11" i="24"/>
  <c r="O11" i="24"/>
  <c r="S11" i="24"/>
  <c r="T11" i="24"/>
  <c r="U11" i="24"/>
  <c r="W11" i="24"/>
  <c r="S4" i="24"/>
  <c r="T4" i="24"/>
  <c r="U4" i="24"/>
  <c r="W4" i="24"/>
  <c r="S5" i="24"/>
  <c r="T5" i="24"/>
  <c r="U5" i="24"/>
  <c r="W5" i="24"/>
  <c r="S6" i="24"/>
  <c r="T6" i="24"/>
  <c r="U6" i="24"/>
  <c r="W6" i="24"/>
  <c r="S7" i="24"/>
  <c r="T7" i="24"/>
  <c r="U7" i="24"/>
  <c r="W7" i="24"/>
  <c r="S10" i="24"/>
  <c r="T10" i="24"/>
  <c r="U10" i="24"/>
  <c r="W10" i="24"/>
  <c r="L4" i="24"/>
  <c r="M4" i="24"/>
  <c r="N4" i="24"/>
  <c r="O4" i="24"/>
  <c r="L5" i="24"/>
  <c r="M5" i="24"/>
  <c r="N5" i="24"/>
  <c r="O5" i="24"/>
  <c r="L6" i="24"/>
  <c r="M6" i="24"/>
  <c r="N6" i="24"/>
  <c r="O6" i="24"/>
  <c r="L7" i="24"/>
  <c r="M7" i="24"/>
  <c r="N7" i="24"/>
  <c r="O7" i="24"/>
  <c r="L10" i="24"/>
  <c r="M10" i="24"/>
  <c r="N10" i="24"/>
  <c r="O10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B6" i="27" l="1"/>
  <c r="B5" i="27"/>
</calcChain>
</file>

<file path=xl/sharedStrings.xml><?xml version="1.0" encoding="utf-8"?>
<sst xmlns="http://schemas.openxmlformats.org/spreadsheetml/2006/main" count="1234" uniqueCount="256">
  <si>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</si>
  <si>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</si>
  <si>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</si>
  <si>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</si>
  <si>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</si>
  <si>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</si>
  <si>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</si>
  <si>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</si>
  <si>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</si>
  <si>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</si>
  <si>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</si>
  <si>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</si>
  <si>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</si>
  <si>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</si>
  <si>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</si>
  <si>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</si>
  <si>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</si>
  <si>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</si>
  <si>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</si>
  <si>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</si>
  <si>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</si>
  <si>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</si>
  <si>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</si>
  <si>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</si>
  <si>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</si>
  <si>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</si>
  <si>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</si>
  <si>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</si>
  <si>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</si>
  <si>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</si>
  <si>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</si>
  <si>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</si>
  <si>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</si>
  <si>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</si>
  <si>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</si>
  <si>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</si>
  <si>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</si>
  <si>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</si>
  <si>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</si>
  <si>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</si>
  <si>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</si>
  <si>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</si>
  <si>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</si>
  <si>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</si>
  <si>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</si>
  <si>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</si>
  <si>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</si>
  <si>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</si>
  <si>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</si>
  <si>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</si>
  <si>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</si>
  <si>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</si>
  <si>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</si>
  <si>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</si>
  <si>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</si>
  <si>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</si>
  <si>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</si>
  <si>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</si>
  <si>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</si>
  <si>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</si>
  <si>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</si>
  <si>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</si>
  <si>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</si>
  <si>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</si>
  <si>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</si>
  <si>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</si>
  <si>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</si>
  <si>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</si>
  <si>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</si>
  <si>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</si>
  <si>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SUS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</si>
  <si>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</si>
  <si>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</si>
  <si>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</si>
  <si>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</si>
  <si>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</si>
  <si>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</si>
  <si>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</si>
  <si>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</si>
  <si>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</si>
  <si>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</si>
  <si>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</si>
  <si>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</si>
  <si>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</si>
  <si>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Chave</t>
  </si>
  <si>
    <t>Valor</t>
  </si>
  <si>
    <t>OntologiaPrefixo</t>
  </si>
  <si>
    <t>sus: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</si>
  <si>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</si>
  <si>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</si>
  <si>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</si>
  <si>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</si>
  <si>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</si>
  <si>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</si>
  <si>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</si>
  <si>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</si>
  <si>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</si>
  <si>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</si>
  <si>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</si>
  <si>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</si>
  <si>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</si>
  <si>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</si>
  <si>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</si>
  <si>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</si>
  <si>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</si>
  <si>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</si>
  <si>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</si>
  <si>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</si>
  <si>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</si>
  <si>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</si>
  <si>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</si>
  <si>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</si>
  <si>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</si>
  <si>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</si>
  <si>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</si>
  <si>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</si>
  <si>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</si>
  <si>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</si>
  <si>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</si>
  <si>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</si>
  <si>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</si>
  <si>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</si>
  <si>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</si>
  <si>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</si>
  <si>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</si>
  <si>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</si>
  <si>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</si>
  <si>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</si>
  <si>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</si>
  <si>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</si>
  <si>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</si>
  <si>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</si>
  <si>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</si>
  <si>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</si>
  <si>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</si>
  <si>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</si>
  <si>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</si>
  <si>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</si>
  <si>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</si>
  <si>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</si>
  <si>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</si>
  <si>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</si>
  <si>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</si>
  <si>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</si>
  <si>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</si>
  <si>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</si>
  <si>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</si>
  <si>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</si>
  <si>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</si>
  <si>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</si>
  <si>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</si>
  <si>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</si>
  <si>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</si>
  <si>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</si>
  <si>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</si>
  <si>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</si>
  <si>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</si>
  <si>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</si>
  <si>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</si>
  <si>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</si>
  <si>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</si>
  <si>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</si>
  <si>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</si>
  <si>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</si>
  <si>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</si>
  <si>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</si>
  <si>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</si>
  <si>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</si>
  <si>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</si>
  <si>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</si>
  <si>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</si>
  <si>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</si>
  <si>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</si>
  <si>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</si>
  <si>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Código</t>
  </si>
  <si>
    <t>é_ambiente</t>
  </si>
  <si>
    <t>é_equipamento</t>
  </si>
  <si>
    <t>é_setor</t>
  </si>
  <si>
    <t>p_identificar</t>
  </si>
  <si>
    <t>é_tema</t>
  </si>
  <si>
    <t>tem_nome</t>
  </si>
  <si>
    <t>tem_código</t>
  </si>
  <si>
    <t>tem_id</t>
  </si>
  <si>
    <t>tem_uri</t>
  </si>
  <si>
    <t>tem_descrição</t>
  </si>
  <si>
    <t>p_definir</t>
  </si>
  <si>
    <t>é_dispositivo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</si>
  <si>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</si>
  <si>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</si>
  <si>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</si>
  <si>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</si>
  <si>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</si>
  <si>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</si>
  <si>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é_divisão</t>
  </si>
  <si>
    <t>é_departamento</t>
  </si>
  <si>
    <t>é_vol</t>
  </si>
  <si>
    <t>unid_funcional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</si>
  <si>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</si>
  <si>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</si>
  <si>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</si>
  <si>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</si>
  <si>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</si>
  <si>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BIMProp</t>
  </si>
  <si>
    <t>BIMData</t>
  </si>
  <si>
    <t>Functional</t>
  </si>
  <si>
    <t>d_identificar</t>
  </si>
  <si>
    <t>d_definir</t>
  </si>
  <si>
    <t>d_administrar</t>
  </si>
  <si>
    <t>Interop</t>
  </si>
  <si>
    <t>Projeto</t>
  </si>
  <si>
    <t>Funcional</t>
  </si>
  <si>
    <t>Ocupação</t>
  </si>
  <si>
    <t>Ambiente</t>
  </si>
  <si>
    <t>Zoneamento</t>
  </si>
  <si>
    <t>Area</t>
  </si>
  <si>
    <t>Espaço</t>
  </si>
  <si>
    <t>Esquema</t>
  </si>
  <si>
    <t>Hospitalar</t>
  </si>
  <si>
    <t>Mobiliário</t>
  </si>
  <si>
    <t>Setor</t>
  </si>
  <si>
    <t>Unidade.Funcional</t>
  </si>
  <si>
    <t>Espaço.Livre</t>
  </si>
  <si>
    <t>SUS.Ambiente</t>
  </si>
  <si>
    <t>SUS.Area</t>
  </si>
  <si>
    <t>SUS.Espaço</t>
  </si>
  <si>
    <t>SUS.Espaço.Livre</t>
  </si>
  <si>
    <t>SUS.Esquema</t>
  </si>
  <si>
    <t>SUS.Unidade.Funcional</t>
  </si>
  <si>
    <t>SUS.Setor</t>
  </si>
  <si>
    <t>SUS.Zoneamento</t>
  </si>
  <si>
    <t>Dispositivo.Médico</t>
  </si>
  <si>
    <t>Equipamento.Saúde</t>
  </si>
  <si>
    <t>SUS.Dispositivo</t>
  </si>
  <si>
    <t>SUS.Equipamento</t>
  </si>
  <si>
    <t>SUS.Mobília</t>
  </si>
  <si>
    <t>Mobília.Hospitalar</t>
  </si>
  <si>
    <t>Arquitetura.Interior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</si>
  <si>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</si>
  <si>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</si>
  <si>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</si>
  <si>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</si>
  <si>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</si>
  <si>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</si>
  <si>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</si>
  <si>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</si>
  <si>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</si>
  <si>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</si>
  <si>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</si>
  <si>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</si>
  <si>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</si>
  <si>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</si>
  <si>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</si>
  <si>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</si>
  <si>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</si>
  <si>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xsd:integer</t>
  </si>
  <si>
    <t>é_instrumento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</si>
</sst>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8ED973"/>
        <bgColor rgb="FFB4E5A2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CCFFCC"/>
      </patternFill>
    </fill>
    <fill>
      <patternFill patternType="solid">
        <fgColor theme="9" tint="0.59999389629810485"/>
        <bgColor rgb="FFD1D1D1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  <fill>
      <patternFill patternType="solid">
        <fgColor theme="4" tint="0.59999389629810485"/>
        <bgColor rgb="FFD1D1D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left" vertical="center"/>
    </xf>
    <xf numFmtId="0" fontId="10" fillId="17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8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left" vertical="center"/>
    </xf>
    <xf numFmtId="0" fontId="10" fillId="1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0" fontId="2" fillId="21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1" fillId="9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vertical="center"/>
    </xf>
    <xf numFmtId="0" fontId="2" fillId="24" borderId="1" xfId="0" applyFont="1" applyFill="1" applyBorder="1" applyAlignment="1">
      <alignment vertical="center"/>
    </xf>
    <xf numFmtId="0" fontId="2" fillId="2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6" borderId="1" xfId="0" applyFont="1" applyFill="1" applyBorder="1" applyAlignment="1">
      <alignment vertical="center"/>
    </xf>
    <xf numFmtId="0" fontId="6" fillId="27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22" borderId="1" xfId="0" applyFont="1" applyFill="1" applyBorder="1" applyAlignment="1">
      <alignment horizontal="left" vertical="center"/>
    </xf>
    <xf numFmtId="0" fontId="10" fillId="19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vertical="center"/>
    </xf>
    <xf numFmtId="0" fontId="7" fillId="28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vertical="center"/>
    </xf>
  </cellXfs>
  <cellStyles count="1">
    <cellStyle name="Normal" xfId="0" builtinId="0"/>
  </cellStyles>
  <dxfs count="37"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26" sqref="B26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26" customFormat="1" ht="16.5" customHeight="1" x14ac:dyDescent="0.25">
      <c r="A1" s="25" t="s">
        <v>84</v>
      </c>
      <c r="B1" s="25" t="s">
        <v>85</v>
      </c>
    </row>
    <row r="2" spans="1:2" ht="9.75" customHeight="1" x14ac:dyDescent="0.2">
      <c r="A2" s="27" t="s">
        <v>86</v>
      </c>
      <c r="B2" s="27" t="s">
        <v>87</v>
      </c>
    </row>
    <row r="3" spans="1:2" ht="9.75" customHeight="1" x14ac:dyDescent="0.2">
      <c r="A3" s="27" t="s">
        <v>88</v>
      </c>
      <c r="B3" s="28" t="s">
        <v>89</v>
      </c>
    </row>
    <row r="4" spans="1:2" ht="9.75" customHeight="1" x14ac:dyDescent="0.2">
      <c r="A4" s="27" t="s">
        <v>90</v>
      </c>
      <c r="B4" s="27" t="s">
        <v>46</v>
      </c>
    </row>
    <row r="5" spans="1:2" ht="9.75" customHeight="1" x14ac:dyDescent="0.2">
      <c r="A5" s="27" t="s">
        <v>91</v>
      </c>
      <c r="B5" s="27" t="str">
        <f>_xlfn.CONCAT(B4,"Prop")</f>
        <v>BIMProp</v>
      </c>
    </row>
    <row r="6" spans="1:2" ht="9.75" customHeight="1" x14ac:dyDescent="0.2">
      <c r="A6" s="27" t="s">
        <v>92</v>
      </c>
      <c r="B6" s="27" t="str">
        <f>_xlfn.CONCAT(B4,"Data")</f>
        <v>BIMData</v>
      </c>
    </row>
    <row r="7" spans="1:2" ht="9.75" customHeight="1" x14ac:dyDescent="0.2">
      <c r="A7" s="27" t="s">
        <v>93</v>
      </c>
      <c r="B7" s="27" t="s">
        <v>94</v>
      </c>
    </row>
    <row r="8" spans="1:2" ht="9.75" customHeight="1" x14ac:dyDescent="0.2">
      <c r="A8" s="27" t="s">
        <v>95</v>
      </c>
      <c r="B8" s="27" t="s">
        <v>96</v>
      </c>
    </row>
    <row r="9" spans="1:2" ht="9.75" customHeight="1" x14ac:dyDescent="0.2">
      <c r="A9" s="27" t="s">
        <v>97</v>
      </c>
      <c r="B9" s="27" t="s">
        <v>98</v>
      </c>
    </row>
    <row r="10" spans="1:2" ht="9.75" customHeight="1" x14ac:dyDescent="0.2">
      <c r="A10" s="27" t="s">
        <v>99</v>
      </c>
      <c r="B10" s="27" t="s">
        <v>100</v>
      </c>
    </row>
    <row r="11" spans="1:2" ht="9.75" customHeight="1" x14ac:dyDescent="0.2">
      <c r="A11" s="27" t="s">
        <v>101</v>
      </c>
      <c r="B11" s="27" t="s">
        <v>100</v>
      </c>
    </row>
    <row r="12" spans="1:2" ht="9.75" customHeight="1" x14ac:dyDescent="0.2">
      <c r="A12" s="27" t="s">
        <v>102</v>
      </c>
      <c r="B12" s="27" t="s">
        <v>100</v>
      </c>
    </row>
    <row r="13" spans="1:2" ht="9.75" customHeight="1" x14ac:dyDescent="0.2">
      <c r="A13" s="27" t="s">
        <v>103</v>
      </c>
      <c r="B13" s="29" t="s">
        <v>104</v>
      </c>
    </row>
    <row r="14" spans="1:2" ht="9.75" customHeight="1" x14ac:dyDescent="0.2">
      <c r="A14" s="27" t="s">
        <v>105</v>
      </c>
      <c r="B14" s="27" t="s">
        <v>100</v>
      </c>
    </row>
    <row r="15" spans="1:2" ht="9.75" customHeight="1" x14ac:dyDescent="0.2">
      <c r="A15" s="27" t="s">
        <v>106</v>
      </c>
      <c r="B15" s="27" t="s">
        <v>100</v>
      </c>
    </row>
    <row r="16" spans="1:2" ht="9.75" customHeight="1" x14ac:dyDescent="0.2">
      <c r="A16" s="27" t="s">
        <v>107</v>
      </c>
      <c r="B16" s="27" t="s">
        <v>100</v>
      </c>
    </row>
    <row r="17" spans="1:2" ht="9.75" customHeight="1" x14ac:dyDescent="0.2">
      <c r="A17" s="27" t="s">
        <v>108</v>
      </c>
      <c r="B17" s="28" t="s">
        <v>109</v>
      </c>
    </row>
    <row r="18" spans="1:2" ht="9.75" customHeight="1" x14ac:dyDescent="0.2">
      <c r="A18" s="27" t="s">
        <v>110</v>
      </c>
      <c r="B18" s="30">
        <v>45523.511111111111</v>
      </c>
    </row>
    <row r="19" spans="1:2" ht="9.75" customHeight="1" x14ac:dyDescent="0.2">
      <c r="A19" s="27" t="s">
        <v>111</v>
      </c>
      <c r="B19" s="27" t="s">
        <v>100</v>
      </c>
    </row>
    <row r="20" spans="1:2" ht="9.75" customHeight="1" x14ac:dyDescent="0.2">
      <c r="A20" s="27" t="s">
        <v>112</v>
      </c>
      <c r="B20" s="27" t="s">
        <v>113</v>
      </c>
    </row>
    <row r="21" spans="1:2" ht="9.75" customHeight="1" x14ac:dyDescent="0.2">
      <c r="A21" s="27" t="s">
        <v>114</v>
      </c>
      <c r="B21" s="27" t="s">
        <v>115</v>
      </c>
    </row>
    <row r="22" spans="1:2" ht="9.75" customHeight="1" x14ac:dyDescent="0.2">
      <c r="A22" s="29" t="s">
        <v>116</v>
      </c>
      <c r="B22" s="31" t="s">
        <v>117</v>
      </c>
    </row>
    <row r="23" spans="1:2" ht="9.75" customHeight="1" x14ac:dyDescent="0.2">
      <c r="A23" s="29" t="s">
        <v>118</v>
      </c>
      <c r="B23" s="31" t="s">
        <v>119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19" t="s">
        <v>69</v>
      </c>
      <c r="B1" s="21" t="s">
        <v>73</v>
      </c>
      <c r="C1" s="21" t="s">
        <v>74</v>
      </c>
      <c r="D1" s="21" t="s">
        <v>75</v>
      </c>
      <c r="E1" s="21" t="s">
        <v>76</v>
      </c>
      <c r="F1" s="21" t="s">
        <v>77</v>
      </c>
      <c r="G1" s="21" t="s">
        <v>78</v>
      </c>
      <c r="H1" s="21" t="s">
        <v>79</v>
      </c>
    </row>
    <row r="2" spans="1:8" ht="13.5" customHeight="1" x14ac:dyDescent="0.25">
      <c r="A2" s="19" t="s">
        <v>15</v>
      </c>
      <c r="B2" s="3" t="s">
        <v>64</v>
      </c>
      <c r="C2" s="3" t="s">
        <v>80</v>
      </c>
      <c r="D2" s="3" t="s">
        <v>67</v>
      </c>
      <c r="E2" s="3" t="s">
        <v>66</v>
      </c>
      <c r="F2" s="3" t="s">
        <v>63</v>
      </c>
      <c r="G2" s="3" t="s">
        <v>81</v>
      </c>
      <c r="H2" s="3" t="s">
        <v>82</v>
      </c>
    </row>
  </sheetData>
  <conditionalFormatting sqref="B1:H1 A1:A2">
    <cfRule type="cellIs" dxfId="36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tabSelected="1" zoomScale="220" zoomScaleNormal="220" workbookViewId="0"/>
  </sheetViews>
  <sheetFormatPr defaultColWidth="8.85546875" defaultRowHeight="10.9" customHeight="1" x14ac:dyDescent="0.2"/>
  <cols>
    <col min="1" max="1" width="2.140625" style="1" customWidth="1"/>
    <col min="2" max="2" width="5.140625" style="15" customWidth="1"/>
    <col min="3" max="3" width="10.28515625" style="1" customWidth="1"/>
    <col min="4" max="4" width="10.7109375" style="1" customWidth="1"/>
    <col min="5" max="5" width="10.140625" style="1" customWidth="1"/>
    <col min="6" max="6" width="13.140625" style="1" bestFit="1" customWidth="1"/>
    <col min="7" max="11" width="6.85546875" style="1" customWidth="1"/>
    <col min="12" max="12" width="9.42578125" style="15" customWidth="1"/>
    <col min="13" max="13" width="9.5703125" style="15" customWidth="1"/>
    <col min="14" max="14" width="9.42578125" style="15" customWidth="1"/>
    <col min="15" max="15" width="8.85546875" style="15" customWidth="1"/>
    <col min="16" max="16" width="28.42578125" style="1" customWidth="1"/>
    <col min="17" max="17" width="30" style="1" customWidth="1"/>
    <col min="18" max="18" width="4.140625" style="1" customWidth="1"/>
    <col min="19" max="19" width="9.140625" style="1" customWidth="1"/>
    <col min="20" max="20" width="9.7109375" style="1" customWidth="1"/>
    <col min="21" max="21" width="9.28515625" style="1" customWidth="1"/>
    <col min="22" max="22" width="11.140625" style="1" customWidth="1"/>
    <col min="23" max="23" width="6.42578125" style="1" bestFit="1" customWidth="1"/>
    <col min="24" max="16384" width="8.85546875" style="1"/>
  </cols>
  <sheetData>
    <row r="1" spans="1:23" s="4" customFormat="1" ht="48" customHeight="1" x14ac:dyDescent="0.25">
      <c r="A1" s="43" t="s">
        <v>69</v>
      </c>
      <c r="B1" s="44" t="s">
        <v>47</v>
      </c>
      <c r="C1" s="44" t="s">
        <v>48</v>
      </c>
      <c r="D1" s="44" t="s">
        <v>49</v>
      </c>
      <c r="E1" s="44" t="s">
        <v>50</v>
      </c>
      <c r="F1" s="44" t="s">
        <v>51</v>
      </c>
      <c r="G1" s="66" t="s">
        <v>52</v>
      </c>
      <c r="H1" s="66" t="s">
        <v>53</v>
      </c>
      <c r="I1" s="66" t="s">
        <v>54</v>
      </c>
      <c r="J1" s="66" t="s">
        <v>55</v>
      </c>
      <c r="K1" s="66" t="s">
        <v>56</v>
      </c>
      <c r="L1" s="45" t="s">
        <v>57</v>
      </c>
      <c r="M1" s="45" t="s">
        <v>58</v>
      </c>
      <c r="N1" s="45" t="s">
        <v>59</v>
      </c>
      <c r="O1" s="45" t="s">
        <v>60</v>
      </c>
      <c r="P1" s="45" t="s">
        <v>61</v>
      </c>
      <c r="Q1" s="45" t="s">
        <v>62</v>
      </c>
      <c r="R1" s="46" t="s">
        <v>208</v>
      </c>
      <c r="S1" s="45" t="s">
        <v>64</v>
      </c>
      <c r="T1" s="45" t="s">
        <v>65</v>
      </c>
      <c r="U1" s="45" t="s">
        <v>66</v>
      </c>
      <c r="V1" s="45" t="s">
        <v>67</v>
      </c>
      <c r="W1" s="47" t="s">
        <v>1</v>
      </c>
    </row>
    <row r="2" spans="1:23" ht="8.25" customHeight="1" x14ac:dyDescent="0.2">
      <c r="A2" s="56">
        <v>2</v>
      </c>
      <c r="B2" s="62" t="s">
        <v>83</v>
      </c>
      <c r="C2" s="62" t="s">
        <v>70</v>
      </c>
      <c r="D2" s="62" t="s">
        <v>16</v>
      </c>
      <c r="E2" s="62" t="s">
        <v>66</v>
      </c>
      <c r="F2" s="63" t="s">
        <v>174</v>
      </c>
      <c r="G2" s="57" t="s">
        <v>3</v>
      </c>
      <c r="H2" s="57" t="s">
        <v>3</v>
      </c>
      <c r="I2" s="57" t="s">
        <v>3</v>
      </c>
      <c r="J2" s="57" t="s">
        <v>3</v>
      </c>
      <c r="K2" s="57" t="s">
        <v>3</v>
      </c>
      <c r="L2" s="58" t="str">
        <f t="shared" ref="L2:N3" si="0">CONCATENATE("", C2)</f>
        <v>SUS</v>
      </c>
      <c r="M2" s="58" t="str">
        <f t="shared" si="0"/>
        <v>SomaSUS</v>
      </c>
      <c r="N2" s="58" t="str">
        <f t="shared" si="0"/>
        <v>Tema</v>
      </c>
      <c r="O2" s="58" t="str">
        <f t="shared" ref="O2:O3" si="1">F2</f>
        <v>Código</v>
      </c>
      <c r="P2" s="58" t="s">
        <v>199</v>
      </c>
      <c r="Q2" s="58" t="s">
        <v>200</v>
      </c>
      <c r="R2" s="59" t="s">
        <v>68</v>
      </c>
      <c r="S2" s="60" t="str">
        <f t="shared" ref="S2:U3" si="2">SUBSTITUTE(C2, "_", " ")</f>
        <v>SUS</v>
      </c>
      <c r="T2" s="60" t="str">
        <f t="shared" si="2"/>
        <v>SomaSUS</v>
      </c>
      <c r="U2" s="58" t="str">
        <f t="shared" si="2"/>
        <v>Tema</v>
      </c>
      <c r="V2" s="61" t="s">
        <v>201</v>
      </c>
      <c r="W2" s="5" t="str">
        <f>CONCATENATE("Key.SUS",".",A2)</f>
        <v>Key.SUS.2</v>
      </c>
    </row>
    <row r="3" spans="1:23" ht="8.25" customHeight="1" x14ac:dyDescent="0.2">
      <c r="A3" s="56">
        <v>3</v>
      </c>
      <c r="B3" s="62" t="s">
        <v>209</v>
      </c>
      <c r="C3" s="62" t="s">
        <v>210</v>
      </c>
      <c r="D3" s="62" t="s">
        <v>211</v>
      </c>
      <c r="E3" s="62" t="s">
        <v>212</v>
      </c>
      <c r="F3" s="63" t="s">
        <v>222</v>
      </c>
      <c r="G3" s="57" t="s">
        <v>3</v>
      </c>
      <c r="H3" s="57" t="s">
        <v>3</v>
      </c>
      <c r="I3" s="57" t="s">
        <v>3</v>
      </c>
      <c r="J3" s="57" t="s">
        <v>3</v>
      </c>
      <c r="K3" s="57" t="s">
        <v>3</v>
      </c>
      <c r="L3" s="58" t="str">
        <f t="shared" si="0"/>
        <v>Funcional</v>
      </c>
      <c r="M3" s="58" t="str">
        <f t="shared" si="0"/>
        <v>Ocupação</v>
      </c>
      <c r="N3" s="58" t="str">
        <f t="shared" si="0"/>
        <v>Ambiente</v>
      </c>
      <c r="O3" s="58" t="str">
        <f t="shared" si="1"/>
        <v>SUS.Ambiente</v>
      </c>
      <c r="P3" s="58" t="s">
        <v>199</v>
      </c>
      <c r="Q3" s="58" t="s">
        <v>200</v>
      </c>
      <c r="R3" s="59" t="s">
        <v>68</v>
      </c>
      <c r="S3" s="60" t="str">
        <f t="shared" si="2"/>
        <v>Funcional</v>
      </c>
      <c r="T3" s="60" t="str">
        <f t="shared" si="2"/>
        <v>Ocupação</v>
      </c>
      <c r="U3" s="58" t="str">
        <f t="shared" si="2"/>
        <v>Ambiente</v>
      </c>
      <c r="V3" s="61" t="s">
        <v>201</v>
      </c>
      <c r="W3" s="5" t="str">
        <f>CONCATENATE("Key.SUS",".",A3)</f>
        <v>Key.SUS.3</v>
      </c>
    </row>
    <row r="4" spans="1:23" ht="8.25" customHeight="1" x14ac:dyDescent="0.2">
      <c r="A4" s="56">
        <v>4</v>
      </c>
      <c r="B4" s="62" t="s">
        <v>209</v>
      </c>
      <c r="C4" s="62" t="s">
        <v>210</v>
      </c>
      <c r="D4" s="62" t="s">
        <v>211</v>
      </c>
      <c r="E4" s="62" t="s">
        <v>214</v>
      </c>
      <c r="F4" s="63" t="s">
        <v>223</v>
      </c>
      <c r="G4" s="57" t="s">
        <v>3</v>
      </c>
      <c r="H4" s="57" t="s">
        <v>3</v>
      </c>
      <c r="I4" s="57" t="s">
        <v>3</v>
      </c>
      <c r="J4" s="57" t="s">
        <v>3</v>
      </c>
      <c r="K4" s="57" t="s">
        <v>3</v>
      </c>
      <c r="L4" s="58" t="str">
        <f t="shared" ref="L4:L10" si="3">CONCATENATE("", C4)</f>
        <v>Funcional</v>
      </c>
      <c r="M4" s="58" t="str">
        <f t="shared" ref="M4:M10" si="4">CONCATENATE("", D4)</f>
        <v>Ocupação</v>
      </c>
      <c r="N4" s="58" t="str">
        <f t="shared" ref="N4:N10" si="5">CONCATENATE("", E4)</f>
        <v>Area</v>
      </c>
      <c r="O4" s="58" t="str">
        <f t="shared" ref="O4:O10" si="6">F4</f>
        <v>SUS.Area</v>
      </c>
      <c r="P4" s="58" t="s">
        <v>199</v>
      </c>
      <c r="Q4" s="58" t="s">
        <v>200</v>
      </c>
      <c r="R4" s="59" t="s">
        <v>68</v>
      </c>
      <c r="S4" s="60" t="str">
        <f t="shared" ref="S4:S10" si="7">SUBSTITUTE(C4, "_", " ")</f>
        <v>Funcional</v>
      </c>
      <c r="T4" s="60" t="str">
        <f t="shared" ref="T4:T10" si="8">SUBSTITUTE(D4, "_", " ")</f>
        <v>Ocupação</v>
      </c>
      <c r="U4" s="58" t="str">
        <f t="shared" ref="U4:U10" si="9">SUBSTITUTE(E4, "_", " ")</f>
        <v>Area</v>
      </c>
      <c r="V4" s="61" t="s">
        <v>201</v>
      </c>
      <c r="W4" s="5" t="str">
        <f t="shared" ref="W4:W10" si="10">CONCATENATE("Key.SUS",".",A4)</f>
        <v>Key.SUS.4</v>
      </c>
    </row>
    <row r="5" spans="1:23" ht="8.25" customHeight="1" x14ac:dyDescent="0.2">
      <c r="A5" s="56">
        <v>5</v>
      </c>
      <c r="B5" s="62" t="s">
        <v>209</v>
      </c>
      <c r="C5" s="62" t="s">
        <v>210</v>
      </c>
      <c r="D5" s="62" t="s">
        <v>211</v>
      </c>
      <c r="E5" s="62" t="s">
        <v>215</v>
      </c>
      <c r="F5" s="63" t="s">
        <v>224</v>
      </c>
      <c r="G5" s="57" t="s">
        <v>3</v>
      </c>
      <c r="H5" s="57" t="s">
        <v>3</v>
      </c>
      <c r="I5" s="57" t="s">
        <v>3</v>
      </c>
      <c r="J5" s="57" t="s">
        <v>3</v>
      </c>
      <c r="K5" s="57" t="s">
        <v>3</v>
      </c>
      <c r="L5" s="58" t="str">
        <f t="shared" si="3"/>
        <v>Funcional</v>
      </c>
      <c r="M5" s="58" t="str">
        <f t="shared" si="4"/>
        <v>Ocupação</v>
      </c>
      <c r="N5" s="58" t="str">
        <f t="shared" si="5"/>
        <v>Espaço</v>
      </c>
      <c r="O5" s="58" t="str">
        <f t="shared" si="6"/>
        <v>SUS.Espaço</v>
      </c>
      <c r="P5" s="58" t="s">
        <v>199</v>
      </c>
      <c r="Q5" s="58" t="s">
        <v>200</v>
      </c>
      <c r="R5" s="59" t="s">
        <v>68</v>
      </c>
      <c r="S5" s="60" t="str">
        <f t="shared" si="7"/>
        <v>Funcional</v>
      </c>
      <c r="T5" s="60" t="str">
        <f t="shared" si="8"/>
        <v>Ocupação</v>
      </c>
      <c r="U5" s="58" t="str">
        <f t="shared" si="9"/>
        <v>Espaço</v>
      </c>
      <c r="V5" s="61" t="s">
        <v>201</v>
      </c>
      <c r="W5" s="5" t="str">
        <f t="shared" si="10"/>
        <v>Key.SUS.5</v>
      </c>
    </row>
    <row r="6" spans="1:23" ht="8.25" customHeight="1" x14ac:dyDescent="0.2">
      <c r="A6" s="56">
        <v>6</v>
      </c>
      <c r="B6" s="62" t="s">
        <v>209</v>
      </c>
      <c r="C6" s="62" t="s">
        <v>210</v>
      </c>
      <c r="D6" s="62" t="s">
        <v>211</v>
      </c>
      <c r="E6" s="62" t="s">
        <v>221</v>
      </c>
      <c r="F6" s="63" t="s">
        <v>225</v>
      </c>
      <c r="G6" s="57" t="s">
        <v>3</v>
      </c>
      <c r="H6" s="57" t="s">
        <v>3</v>
      </c>
      <c r="I6" s="57" t="s">
        <v>3</v>
      </c>
      <c r="J6" s="57" t="s">
        <v>3</v>
      </c>
      <c r="K6" s="57" t="s">
        <v>3</v>
      </c>
      <c r="L6" s="58" t="str">
        <f t="shared" si="3"/>
        <v>Funcional</v>
      </c>
      <c r="M6" s="58" t="str">
        <f t="shared" si="4"/>
        <v>Ocupação</v>
      </c>
      <c r="N6" s="58" t="str">
        <f t="shared" si="5"/>
        <v>Espaço.Livre</v>
      </c>
      <c r="O6" s="58" t="str">
        <f t="shared" si="6"/>
        <v>SUS.Espaço.Livre</v>
      </c>
      <c r="P6" s="58" t="s">
        <v>199</v>
      </c>
      <c r="Q6" s="58" t="s">
        <v>200</v>
      </c>
      <c r="R6" s="59" t="s">
        <v>68</v>
      </c>
      <c r="S6" s="60" t="str">
        <f t="shared" si="7"/>
        <v>Funcional</v>
      </c>
      <c r="T6" s="60" t="str">
        <f t="shared" si="8"/>
        <v>Ocupação</v>
      </c>
      <c r="U6" s="58" t="str">
        <f t="shared" si="9"/>
        <v>Espaço.Livre</v>
      </c>
      <c r="V6" s="61" t="s">
        <v>201</v>
      </c>
      <c r="W6" s="5" t="str">
        <f t="shared" si="10"/>
        <v>Key.SUS.6</v>
      </c>
    </row>
    <row r="7" spans="1:23" ht="8.25" customHeight="1" x14ac:dyDescent="0.2">
      <c r="A7" s="56">
        <v>7</v>
      </c>
      <c r="B7" s="62" t="s">
        <v>209</v>
      </c>
      <c r="C7" s="62" t="s">
        <v>210</v>
      </c>
      <c r="D7" s="62" t="s">
        <v>211</v>
      </c>
      <c r="E7" s="62" t="s">
        <v>216</v>
      </c>
      <c r="F7" s="63" t="s">
        <v>226</v>
      </c>
      <c r="G7" s="57" t="s">
        <v>3</v>
      </c>
      <c r="H7" s="57" t="s">
        <v>3</v>
      </c>
      <c r="I7" s="57" t="s">
        <v>3</v>
      </c>
      <c r="J7" s="57" t="s">
        <v>3</v>
      </c>
      <c r="K7" s="57" t="s">
        <v>3</v>
      </c>
      <c r="L7" s="58" t="str">
        <f t="shared" si="3"/>
        <v>Funcional</v>
      </c>
      <c r="M7" s="58" t="str">
        <f t="shared" si="4"/>
        <v>Ocupação</v>
      </c>
      <c r="N7" s="58" t="str">
        <f t="shared" si="5"/>
        <v>Esquema</v>
      </c>
      <c r="O7" s="58" t="str">
        <f t="shared" si="6"/>
        <v>SUS.Esquema</v>
      </c>
      <c r="P7" s="58" t="s">
        <v>199</v>
      </c>
      <c r="Q7" s="58" t="s">
        <v>200</v>
      </c>
      <c r="R7" s="59" t="s">
        <v>68</v>
      </c>
      <c r="S7" s="60" t="str">
        <f t="shared" si="7"/>
        <v>Funcional</v>
      </c>
      <c r="T7" s="60" t="str">
        <f t="shared" si="8"/>
        <v>Ocupação</v>
      </c>
      <c r="U7" s="58" t="str">
        <f t="shared" si="9"/>
        <v>Esquema</v>
      </c>
      <c r="V7" s="61" t="s">
        <v>201</v>
      </c>
      <c r="W7" s="5" t="str">
        <f t="shared" si="10"/>
        <v>Key.SUS.7</v>
      </c>
    </row>
    <row r="8" spans="1:23" ht="8.25" customHeight="1" x14ac:dyDescent="0.2">
      <c r="A8" s="56">
        <v>8</v>
      </c>
      <c r="B8" s="62" t="s">
        <v>209</v>
      </c>
      <c r="C8" s="62" t="s">
        <v>210</v>
      </c>
      <c r="D8" s="62" t="s">
        <v>211</v>
      </c>
      <c r="E8" s="62" t="s">
        <v>220</v>
      </c>
      <c r="F8" s="63" t="s">
        <v>227</v>
      </c>
      <c r="G8" s="57" t="s">
        <v>3</v>
      </c>
      <c r="H8" s="57" t="s">
        <v>3</v>
      </c>
      <c r="I8" s="57" t="s">
        <v>3</v>
      </c>
      <c r="J8" s="57" t="s">
        <v>3</v>
      </c>
      <c r="K8" s="57" t="s">
        <v>3</v>
      </c>
      <c r="L8" s="58" t="str">
        <f t="shared" si="3"/>
        <v>Funcional</v>
      </c>
      <c r="M8" s="58" t="str">
        <f t="shared" si="4"/>
        <v>Ocupação</v>
      </c>
      <c r="N8" s="58" t="str">
        <f t="shared" si="5"/>
        <v>Unidade.Funcional</v>
      </c>
      <c r="O8" s="58" t="str">
        <f t="shared" si="6"/>
        <v>SUS.Unidade.Funcional</v>
      </c>
      <c r="P8" s="58" t="s">
        <v>199</v>
      </c>
      <c r="Q8" s="58" t="s">
        <v>200</v>
      </c>
      <c r="R8" s="59" t="s">
        <v>68</v>
      </c>
      <c r="S8" s="60" t="str">
        <f t="shared" si="7"/>
        <v>Funcional</v>
      </c>
      <c r="T8" s="60" t="str">
        <f t="shared" si="8"/>
        <v>Ocupação</v>
      </c>
      <c r="U8" s="58" t="str">
        <f t="shared" si="9"/>
        <v>Unidade.Funcional</v>
      </c>
      <c r="V8" s="61" t="s">
        <v>201</v>
      </c>
      <c r="W8" s="5" t="str">
        <f t="shared" si="10"/>
        <v>Key.SUS.8</v>
      </c>
    </row>
    <row r="9" spans="1:23" ht="8.25" customHeight="1" x14ac:dyDescent="0.2">
      <c r="A9" s="56">
        <v>9</v>
      </c>
      <c r="B9" s="62" t="s">
        <v>209</v>
      </c>
      <c r="C9" s="62" t="s">
        <v>210</v>
      </c>
      <c r="D9" s="62" t="s">
        <v>211</v>
      </c>
      <c r="E9" s="62" t="s">
        <v>219</v>
      </c>
      <c r="F9" s="63" t="s">
        <v>228</v>
      </c>
      <c r="G9" s="57" t="s">
        <v>3</v>
      </c>
      <c r="H9" s="57" t="s">
        <v>3</v>
      </c>
      <c r="I9" s="57" t="s">
        <v>3</v>
      </c>
      <c r="J9" s="57" t="s">
        <v>3</v>
      </c>
      <c r="K9" s="57" t="s">
        <v>3</v>
      </c>
      <c r="L9" s="58" t="str">
        <f t="shared" ref="L9" si="11">CONCATENATE("", C9)</f>
        <v>Funcional</v>
      </c>
      <c r="M9" s="58" t="str">
        <f t="shared" ref="M9" si="12">CONCATENATE("", D9)</f>
        <v>Ocupação</v>
      </c>
      <c r="N9" s="58" t="str">
        <f t="shared" ref="N9" si="13">CONCATENATE("", E9)</f>
        <v>Setor</v>
      </c>
      <c r="O9" s="58" t="str">
        <f t="shared" ref="O9" si="14">F9</f>
        <v>SUS.Setor</v>
      </c>
      <c r="P9" s="58" t="s">
        <v>199</v>
      </c>
      <c r="Q9" s="58" t="s">
        <v>200</v>
      </c>
      <c r="R9" s="59" t="s">
        <v>68</v>
      </c>
      <c r="S9" s="60" t="str">
        <f t="shared" ref="S9" si="15">SUBSTITUTE(C9, "_", " ")</f>
        <v>Funcional</v>
      </c>
      <c r="T9" s="60" t="str">
        <f t="shared" ref="T9" si="16">SUBSTITUTE(D9, "_", " ")</f>
        <v>Ocupação</v>
      </c>
      <c r="U9" s="58" t="str">
        <f t="shared" ref="U9" si="17">SUBSTITUTE(E9, "_", " ")</f>
        <v>Setor</v>
      </c>
      <c r="V9" s="61" t="s">
        <v>201</v>
      </c>
      <c r="W9" s="5" t="str">
        <f t="shared" ref="W9" si="18">CONCATENATE("Key.SUS",".",A9)</f>
        <v>Key.SUS.9</v>
      </c>
    </row>
    <row r="10" spans="1:23" ht="8.25" customHeight="1" x14ac:dyDescent="0.2">
      <c r="A10" s="56">
        <v>10</v>
      </c>
      <c r="B10" s="62" t="s">
        <v>209</v>
      </c>
      <c r="C10" s="62" t="s">
        <v>210</v>
      </c>
      <c r="D10" s="62" t="s">
        <v>211</v>
      </c>
      <c r="E10" s="62" t="s">
        <v>213</v>
      </c>
      <c r="F10" s="63" t="s">
        <v>229</v>
      </c>
      <c r="G10" s="57" t="s">
        <v>3</v>
      </c>
      <c r="H10" s="57" t="s">
        <v>3</v>
      </c>
      <c r="I10" s="57" t="s">
        <v>3</v>
      </c>
      <c r="J10" s="57" t="s">
        <v>3</v>
      </c>
      <c r="K10" s="57" t="s">
        <v>3</v>
      </c>
      <c r="L10" s="58" t="str">
        <f t="shared" si="3"/>
        <v>Funcional</v>
      </c>
      <c r="M10" s="58" t="str">
        <f t="shared" si="4"/>
        <v>Ocupação</v>
      </c>
      <c r="N10" s="58" t="str">
        <f t="shared" si="5"/>
        <v>Zoneamento</v>
      </c>
      <c r="O10" s="58" t="str">
        <f t="shared" si="6"/>
        <v>SUS.Zoneamento</v>
      </c>
      <c r="P10" s="58" t="s">
        <v>199</v>
      </c>
      <c r="Q10" s="58" t="s">
        <v>200</v>
      </c>
      <c r="R10" s="59" t="s">
        <v>68</v>
      </c>
      <c r="S10" s="60" t="str">
        <f t="shared" si="7"/>
        <v>Funcional</v>
      </c>
      <c r="T10" s="60" t="str">
        <f t="shared" si="8"/>
        <v>Ocupação</v>
      </c>
      <c r="U10" s="58" t="str">
        <f t="shared" si="9"/>
        <v>Zoneamento</v>
      </c>
      <c r="V10" s="61" t="s">
        <v>201</v>
      </c>
      <c r="W10" s="5" t="str">
        <f t="shared" si="10"/>
        <v>Key.SUS.10</v>
      </c>
    </row>
    <row r="11" spans="1:23" ht="8.25" customHeight="1" x14ac:dyDescent="0.2">
      <c r="A11" s="56">
        <v>11</v>
      </c>
      <c r="B11" s="62" t="s">
        <v>209</v>
      </c>
      <c r="C11" s="62" t="s">
        <v>217</v>
      </c>
      <c r="D11" s="62" t="s">
        <v>231</v>
      </c>
      <c r="E11" s="62" t="s">
        <v>230</v>
      </c>
      <c r="F11" s="63" t="s">
        <v>233</v>
      </c>
      <c r="G11" s="57" t="s">
        <v>3</v>
      </c>
      <c r="H11" s="57" t="s">
        <v>3</v>
      </c>
      <c r="I11" s="57" t="s">
        <v>3</v>
      </c>
      <c r="J11" s="57" t="s">
        <v>3</v>
      </c>
      <c r="K11" s="57" t="s">
        <v>3</v>
      </c>
      <c r="L11" s="58" t="str">
        <f t="shared" ref="L11" si="19">CONCATENATE("", C11)</f>
        <v>Hospitalar</v>
      </c>
      <c r="M11" s="58" t="str">
        <f t="shared" ref="M11" si="20">CONCATENATE("", D11)</f>
        <v>Equipamento.Saúde</v>
      </c>
      <c r="N11" s="58" t="str">
        <f t="shared" ref="N11" si="21">CONCATENATE("", E11)</f>
        <v>Dispositivo.Médico</v>
      </c>
      <c r="O11" s="58" t="str">
        <f t="shared" ref="O11" si="22">F11</f>
        <v>SUS.Equipamento</v>
      </c>
      <c r="P11" s="58" t="s">
        <v>199</v>
      </c>
      <c r="Q11" s="58" t="s">
        <v>200</v>
      </c>
      <c r="R11" s="59" t="s">
        <v>68</v>
      </c>
      <c r="S11" s="60" t="str">
        <f t="shared" ref="S11" si="23">SUBSTITUTE(C11, "_", " ")</f>
        <v>Hospitalar</v>
      </c>
      <c r="T11" s="60" t="str">
        <f t="shared" ref="T11" si="24">SUBSTITUTE(D11, "_", " ")</f>
        <v>Equipamento.Saúde</v>
      </c>
      <c r="U11" s="58" t="str">
        <f t="shared" ref="U11" si="25">SUBSTITUTE(E11, "_", " ")</f>
        <v>Dispositivo.Médico</v>
      </c>
      <c r="V11" s="61" t="s">
        <v>201</v>
      </c>
      <c r="W11" s="5" t="str">
        <f t="shared" ref="W11" si="26">CONCATENATE("Key.SUS",".",A11)</f>
        <v>Key.SUS.11</v>
      </c>
    </row>
    <row r="12" spans="1:23" ht="8.25" customHeight="1" x14ac:dyDescent="0.2">
      <c r="A12" s="56">
        <v>12</v>
      </c>
      <c r="B12" s="62" t="s">
        <v>209</v>
      </c>
      <c r="C12" s="62" t="s">
        <v>217</v>
      </c>
      <c r="D12" s="62" t="s">
        <v>231</v>
      </c>
      <c r="E12" s="62" t="s">
        <v>230</v>
      </c>
      <c r="F12" s="63" t="s">
        <v>232</v>
      </c>
      <c r="G12" s="57" t="s">
        <v>3</v>
      </c>
      <c r="H12" s="57" t="s">
        <v>3</v>
      </c>
      <c r="I12" s="57" t="s">
        <v>3</v>
      </c>
      <c r="J12" s="57" t="s">
        <v>3</v>
      </c>
      <c r="K12" s="57" t="s">
        <v>3</v>
      </c>
      <c r="L12" s="58" t="str">
        <f t="shared" ref="L12" si="27">CONCATENATE("", C12)</f>
        <v>Hospitalar</v>
      </c>
      <c r="M12" s="58" t="str">
        <f t="shared" ref="M12" si="28">CONCATENATE("", D12)</f>
        <v>Equipamento.Saúde</v>
      </c>
      <c r="N12" s="58" t="str">
        <f t="shared" ref="N12" si="29">CONCATENATE("", E12)</f>
        <v>Dispositivo.Médico</v>
      </c>
      <c r="O12" s="58" t="str">
        <f t="shared" ref="O12" si="30">F12</f>
        <v>SUS.Dispositivo</v>
      </c>
      <c r="P12" s="58" t="s">
        <v>199</v>
      </c>
      <c r="Q12" s="58" t="s">
        <v>200</v>
      </c>
      <c r="R12" s="59" t="s">
        <v>68</v>
      </c>
      <c r="S12" s="60" t="str">
        <f t="shared" ref="S12" si="31">SUBSTITUTE(C12, "_", " ")</f>
        <v>Hospitalar</v>
      </c>
      <c r="T12" s="60" t="str">
        <f t="shared" ref="T12" si="32">SUBSTITUTE(D12, "_", " ")</f>
        <v>Equipamento.Saúde</v>
      </c>
      <c r="U12" s="58" t="str">
        <f t="shared" ref="U12" si="33">SUBSTITUTE(E12, "_", " ")</f>
        <v>Dispositivo.Médico</v>
      </c>
      <c r="V12" s="61" t="s">
        <v>201</v>
      </c>
      <c r="W12" s="5" t="str">
        <f t="shared" ref="W12" si="34">CONCATENATE("Key.SUS",".",A12)</f>
        <v>Key.SUS.12</v>
      </c>
    </row>
    <row r="13" spans="1:23" ht="8.25" customHeight="1" x14ac:dyDescent="0.2">
      <c r="A13" s="56">
        <v>13</v>
      </c>
      <c r="B13" s="62" t="s">
        <v>209</v>
      </c>
      <c r="C13" s="62" t="s">
        <v>236</v>
      </c>
      <c r="D13" s="62" t="s">
        <v>218</v>
      </c>
      <c r="E13" s="62" t="s">
        <v>235</v>
      </c>
      <c r="F13" s="63" t="s">
        <v>234</v>
      </c>
      <c r="G13" s="57" t="s">
        <v>3</v>
      </c>
      <c r="H13" s="57" t="s">
        <v>3</v>
      </c>
      <c r="I13" s="57" t="s">
        <v>3</v>
      </c>
      <c r="J13" s="57" t="s">
        <v>3</v>
      </c>
      <c r="K13" s="57" t="s">
        <v>3</v>
      </c>
      <c r="L13" s="58" t="str">
        <f t="shared" ref="L13" si="35">CONCATENATE("", C13)</f>
        <v>Arquitetura.Interior</v>
      </c>
      <c r="M13" s="58" t="str">
        <f t="shared" ref="M13" si="36">CONCATENATE("", D13)</f>
        <v>Mobiliário</v>
      </c>
      <c r="N13" s="58" t="str">
        <f t="shared" ref="N13" si="37">CONCATENATE("", E13)</f>
        <v>Mobília.Hospitalar</v>
      </c>
      <c r="O13" s="58" t="str">
        <f t="shared" ref="O13" si="38">F13</f>
        <v>SUS.Mobília</v>
      </c>
      <c r="P13" s="58" t="s">
        <v>199</v>
      </c>
      <c r="Q13" s="58" t="s">
        <v>200</v>
      </c>
      <c r="R13" s="59" t="s">
        <v>68</v>
      </c>
      <c r="S13" s="60" t="str">
        <f t="shared" ref="S13" si="39">SUBSTITUTE(C13, "_", " ")</f>
        <v>Arquitetura.Interior</v>
      </c>
      <c r="T13" s="60" t="str">
        <f t="shared" ref="T13" si="40">SUBSTITUTE(D13, "_", " ")</f>
        <v>Mobiliário</v>
      </c>
      <c r="U13" s="58" t="str">
        <f t="shared" ref="U13" si="41">SUBSTITUTE(E13, "_", " ")</f>
        <v>Mobília.Hospitalar</v>
      </c>
      <c r="V13" s="61" t="s">
        <v>201</v>
      </c>
      <c r="W13" s="5" t="str">
        <f t="shared" ref="W13" si="42">CONCATENATE("Key.SUS",".",A13)</f>
        <v>Key.SUS.13</v>
      </c>
    </row>
  </sheetData>
  <phoneticPr fontId="1" type="noConversion"/>
  <conditionalFormatting sqref="F1">
    <cfRule type="duplicateValues" dxfId="35" priority="16"/>
    <cfRule type="duplicateValues" dxfId="34" priority="17"/>
    <cfRule type="duplicateValues" dxfId="33" priority="18"/>
    <cfRule type="duplicateValues" dxfId="32" priority="19"/>
    <cfRule type="duplicateValues" dxfId="31" priority="20"/>
  </conditionalFormatting>
  <conditionalFormatting sqref="F2:F13">
    <cfRule type="duplicateValues" dxfId="30" priority="4"/>
    <cfRule type="duplicateValues" dxfId="29" priority="5"/>
    <cfRule type="duplicateValues" dxfId="28" priority="6"/>
    <cfRule type="duplicateValues" dxfId="27" priority="7"/>
    <cfRule type="duplicateValues" dxfId="26" priority="8"/>
    <cfRule type="duplicateValues" dxfId="25" priority="9"/>
    <cfRule type="duplicateValues" dxfId="24" priority="10"/>
    <cfRule type="duplicateValues" dxfId="23" priority="11"/>
    <cfRule type="duplicateValues" dxfId="22" priority="12"/>
    <cfRule type="duplicateValues" dxfId="21" priority="13"/>
    <cfRule type="duplicateValues" dxfId="20" priority="14"/>
  </conditionalFormatting>
  <conditionalFormatting sqref="G1:O13">
    <cfRule type="cellIs" dxfId="19" priority="1" operator="equal">
      <formula>"null"</formula>
    </cfRule>
  </conditionalFormatting>
  <conditionalFormatting sqref="U2:U13">
    <cfRule type="cellIs" dxfId="18" priority="1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0"/>
  <sheetViews>
    <sheetView zoomScale="175" zoomScaleNormal="175" workbookViewId="0">
      <pane ySplit="1" topLeftCell="A2" activePane="bottomLeft" state="frozen"/>
      <selection activeCell="B22" sqref="B22"/>
      <selection pane="bottomLeft" activeCell="D25" sqref="D25"/>
    </sheetView>
  </sheetViews>
  <sheetFormatPr defaultRowHeight="15" x14ac:dyDescent="0.25"/>
  <cols>
    <col min="1" max="1" width="2.5703125" bestFit="1" customWidth="1"/>
    <col min="2" max="2" width="5.7109375" customWidth="1"/>
    <col min="3" max="3" width="8.140625" bestFit="1" customWidth="1"/>
    <col min="4" max="4" width="10.28515625" customWidth="1"/>
    <col min="5" max="5" width="6.42578125" customWidth="1"/>
    <col min="6" max="6" width="8.7109375" customWidth="1"/>
    <col min="7" max="7" width="9.7109375" customWidth="1"/>
    <col min="8" max="8" width="7" customWidth="1"/>
    <col min="9" max="9" width="4.28515625" bestFit="1" customWidth="1"/>
    <col min="10" max="10" width="4.85546875" bestFit="1" customWidth="1"/>
    <col min="11" max="11" width="5.7109375" bestFit="1" customWidth="1"/>
    <col min="12" max="12" width="5.85546875" bestFit="1" customWidth="1"/>
    <col min="13" max="13" width="3.85546875" bestFit="1" customWidth="1"/>
    <col min="14" max="14" width="4.7109375" bestFit="1" customWidth="1"/>
    <col min="15" max="16" width="5.42578125" bestFit="1" customWidth="1"/>
    <col min="17" max="17" width="4.5703125" bestFit="1" customWidth="1"/>
    <col min="18" max="18" width="4.85546875" bestFit="1" customWidth="1"/>
    <col min="19" max="19" width="4.5703125" bestFit="1" customWidth="1"/>
    <col min="20" max="20" width="5.140625" bestFit="1" customWidth="1"/>
    <col min="21" max="21" width="19.5703125" customWidth="1"/>
    <col min="22" max="22" width="21.140625" customWidth="1"/>
  </cols>
  <sheetData>
    <row r="1" spans="1:22" ht="26.25" customHeight="1" x14ac:dyDescent="0.25">
      <c r="A1" s="51" t="s">
        <v>26</v>
      </c>
      <c r="B1" s="51" t="s">
        <v>2</v>
      </c>
      <c r="C1" s="52" t="s">
        <v>27</v>
      </c>
      <c r="D1" s="52" t="s">
        <v>28</v>
      </c>
      <c r="E1" s="51" t="s">
        <v>2</v>
      </c>
      <c r="F1" s="52" t="s">
        <v>29</v>
      </c>
      <c r="G1" s="52" t="s">
        <v>30</v>
      </c>
      <c r="H1" s="52" t="s">
        <v>31</v>
      </c>
      <c r="I1" s="52" t="s">
        <v>32</v>
      </c>
      <c r="J1" s="52" t="s">
        <v>33</v>
      </c>
      <c r="K1" s="52" t="s">
        <v>34</v>
      </c>
      <c r="L1" s="52" t="s">
        <v>35</v>
      </c>
      <c r="M1" s="52" t="s">
        <v>36</v>
      </c>
      <c r="N1" s="52" t="s">
        <v>37</v>
      </c>
      <c r="O1" s="52" t="s">
        <v>38</v>
      </c>
      <c r="P1" s="52" t="s">
        <v>39</v>
      </c>
      <c r="Q1" s="52" t="s">
        <v>40</v>
      </c>
      <c r="R1" s="52" t="s">
        <v>41</v>
      </c>
      <c r="S1" s="52" t="s">
        <v>42</v>
      </c>
      <c r="T1" s="52" t="s">
        <v>43</v>
      </c>
      <c r="U1" s="52" t="s">
        <v>44</v>
      </c>
      <c r="V1" s="52" t="s">
        <v>45</v>
      </c>
    </row>
    <row r="2" spans="1:22" s="10" customFormat="1" ht="9" customHeight="1" x14ac:dyDescent="0.25">
      <c r="A2" s="64">
        <v>2</v>
      </c>
      <c r="B2" s="73" t="s">
        <v>202</v>
      </c>
      <c r="C2" s="74" t="s">
        <v>178</v>
      </c>
      <c r="D2" s="74" t="s">
        <v>180</v>
      </c>
      <c r="E2" s="22" t="s">
        <v>203</v>
      </c>
      <c r="F2" s="55" t="s">
        <v>205</v>
      </c>
      <c r="G2" s="14" t="str">
        <f t="shared" ref="G2:G20" si="0">MID(D2,FIND("_",D2,1)+1,100)</f>
        <v>nome</v>
      </c>
      <c r="H2" s="16" t="s">
        <v>0</v>
      </c>
      <c r="I2" s="65" t="s">
        <v>3</v>
      </c>
      <c r="J2" s="75" t="s">
        <v>3</v>
      </c>
      <c r="K2" s="75" t="s">
        <v>3</v>
      </c>
      <c r="L2" s="75" t="s">
        <v>3</v>
      </c>
      <c r="M2" s="75" t="s">
        <v>3</v>
      </c>
      <c r="N2" s="75" t="s">
        <v>3</v>
      </c>
      <c r="O2" s="75" t="s">
        <v>3</v>
      </c>
      <c r="P2" s="75" t="s">
        <v>3</v>
      </c>
      <c r="Q2" s="75" t="s">
        <v>3</v>
      </c>
      <c r="R2" s="75" t="s">
        <v>3</v>
      </c>
      <c r="S2" s="23" t="s">
        <v>46</v>
      </c>
      <c r="T2" s="23" t="s">
        <v>209</v>
      </c>
      <c r="U2" s="13" t="str">
        <f t="shared" ref="U2:U20" si="1">_xlfn.CONCAT("Propriedade de objeto: ",D2)</f>
        <v>Propriedade de objeto: tem_nome</v>
      </c>
      <c r="V2" s="13" t="str">
        <f t="shared" ref="V2:V20" si="2">_xlfn.CONCAT("Valor ",H2, " da Dataprop: ",G2)</f>
        <v>Valor xsd:string da Dataprop: nome</v>
      </c>
    </row>
    <row r="3" spans="1:22" s="10" customFormat="1" ht="9" customHeight="1" x14ac:dyDescent="0.25">
      <c r="A3" s="64">
        <v>3</v>
      </c>
      <c r="B3" s="73" t="str">
        <f>B2</f>
        <v>BIMProp</v>
      </c>
      <c r="C3" s="53" t="str">
        <f t="shared" ref="C3:D18" si="3">C2</f>
        <v>p_identificar</v>
      </c>
      <c r="D3" s="54" t="s">
        <v>181</v>
      </c>
      <c r="E3" s="22" t="str">
        <f t="shared" ref="E3:E20" si="4">E2</f>
        <v>BIMData</v>
      </c>
      <c r="F3" s="24" t="s">
        <v>205</v>
      </c>
      <c r="G3" s="11" t="str">
        <f t="shared" si="0"/>
        <v>código</v>
      </c>
      <c r="H3" s="12" t="s">
        <v>0</v>
      </c>
      <c r="I3" s="50" t="s">
        <v>3</v>
      </c>
      <c r="J3" s="75" t="s">
        <v>3</v>
      </c>
      <c r="K3" s="75" t="s">
        <v>3</v>
      </c>
      <c r="L3" s="75" t="s">
        <v>3</v>
      </c>
      <c r="M3" s="75" t="s">
        <v>3</v>
      </c>
      <c r="N3" s="75" t="s">
        <v>3</v>
      </c>
      <c r="O3" s="75" t="s">
        <v>3</v>
      </c>
      <c r="P3" s="75" t="s">
        <v>3</v>
      </c>
      <c r="Q3" s="75" t="s">
        <v>3</v>
      </c>
      <c r="R3" s="75" t="s">
        <v>3</v>
      </c>
      <c r="S3" s="23" t="str">
        <f t="shared" ref="S3:T6" si="5">S2</f>
        <v>BIM</v>
      </c>
      <c r="T3" s="23" t="str">
        <f t="shared" si="5"/>
        <v>Projeto</v>
      </c>
      <c r="U3" s="13" t="str">
        <f t="shared" si="1"/>
        <v>Propriedade de objeto: tem_código</v>
      </c>
      <c r="V3" s="13" t="str">
        <f t="shared" si="2"/>
        <v>Valor xsd:string da Dataprop: código</v>
      </c>
    </row>
    <row r="4" spans="1:22" s="10" customFormat="1" ht="9" customHeight="1" x14ac:dyDescent="0.25">
      <c r="A4" s="64">
        <v>4</v>
      </c>
      <c r="B4" s="73" t="str">
        <f t="shared" ref="B4:B20" si="6">B3</f>
        <v>BIMProp</v>
      </c>
      <c r="C4" s="53" t="str">
        <f t="shared" si="3"/>
        <v>p_identificar</v>
      </c>
      <c r="D4" s="54" t="s">
        <v>182</v>
      </c>
      <c r="E4" s="22" t="str">
        <f t="shared" si="4"/>
        <v>BIMData</v>
      </c>
      <c r="F4" s="24" t="s">
        <v>205</v>
      </c>
      <c r="G4" s="11" t="str">
        <f t="shared" si="0"/>
        <v>id</v>
      </c>
      <c r="H4" s="12" t="s">
        <v>0</v>
      </c>
      <c r="I4" s="50" t="s">
        <v>3</v>
      </c>
      <c r="J4" s="75" t="s">
        <v>204</v>
      </c>
      <c r="K4" s="75" t="s">
        <v>3</v>
      </c>
      <c r="L4" s="75" t="s">
        <v>3</v>
      </c>
      <c r="M4" s="75" t="s">
        <v>3</v>
      </c>
      <c r="N4" s="75" t="s">
        <v>3</v>
      </c>
      <c r="O4" s="75" t="s">
        <v>3</v>
      </c>
      <c r="P4" s="75" t="s">
        <v>3</v>
      </c>
      <c r="Q4" s="75" t="s">
        <v>3</v>
      </c>
      <c r="R4" s="75" t="s">
        <v>3</v>
      </c>
      <c r="S4" s="23" t="str">
        <f t="shared" si="5"/>
        <v>BIM</v>
      </c>
      <c r="T4" s="23" t="str">
        <f t="shared" si="5"/>
        <v>Projeto</v>
      </c>
      <c r="U4" s="13" t="str">
        <f t="shared" si="1"/>
        <v>Propriedade de objeto: tem_id</v>
      </c>
      <c r="V4" s="13" t="str">
        <f t="shared" si="2"/>
        <v>Valor xsd:string da Dataprop: id</v>
      </c>
    </row>
    <row r="5" spans="1:22" s="10" customFormat="1" ht="9" customHeight="1" x14ac:dyDescent="0.25">
      <c r="A5" s="64">
        <v>5</v>
      </c>
      <c r="B5" s="73" t="str">
        <f t="shared" si="6"/>
        <v>BIMProp</v>
      </c>
      <c r="C5" s="53" t="str">
        <f t="shared" si="3"/>
        <v>p_identificar</v>
      </c>
      <c r="D5" s="54" t="s">
        <v>183</v>
      </c>
      <c r="E5" s="22" t="str">
        <f t="shared" si="4"/>
        <v>BIMData</v>
      </c>
      <c r="F5" s="24" t="s">
        <v>205</v>
      </c>
      <c r="G5" s="11" t="str">
        <f t="shared" si="0"/>
        <v>uri</v>
      </c>
      <c r="H5" s="12" t="s">
        <v>0</v>
      </c>
      <c r="I5" s="50" t="s">
        <v>3</v>
      </c>
      <c r="J5" s="75" t="s">
        <v>204</v>
      </c>
      <c r="K5" s="75" t="s">
        <v>3</v>
      </c>
      <c r="L5" s="75" t="s">
        <v>3</v>
      </c>
      <c r="M5" s="75" t="s">
        <v>3</v>
      </c>
      <c r="N5" s="75" t="s">
        <v>3</v>
      </c>
      <c r="O5" s="75" t="s">
        <v>3</v>
      </c>
      <c r="P5" s="75" t="s">
        <v>3</v>
      </c>
      <c r="Q5" s="75" t="s">
        <v>3</v>
      </c>
      <c r="R5" s="75" t="s">
        <v>3</v>
      </c>
      <c r="S5" s="23" t="str">
        <f t="shared" si="5"/>
        <v>BIM</v>
      </c>
      <c r="T5" s="23" t="str">
        <f t="shared" si="5"/>
        <v>Projeto</v>
      </c>
      <c r="U5" s="13" t="str">
        <f t="shared" si="1"/>
        <v>Propriedade de objeto: tem_uri</v>
      </c>
      <c r="V5" s="13" t="str">
        <f t="shared" si="2"/>
        <v>Valor xsd:string da Dataprop: uri</v>
      </c>
    </row>
    <row r="6" spans="1:22" s="10" customFormat="1" ht="9" customHeight="1" x14ac:dyDescent="0.25">
      <c r="A6" s="64">
        <v>6</v>
      </c>
      <c r="B6" s="73" t="str">
        <f t="shared" si="6"/>
        <v>BIMProp</v>
      </c>
      <c r="C6" s="53" t="str">
        <f t="shared" si="3"/>
        <v>p_identificar</v>
      </c>
      <c r="D6" s="54" t="s">
        <v>184</v>
      </c>
      <c r="E6" s="22" t="str">
        <f t="shared" si="4"/>
        <v>BIMData</v>
      </c>
      <c r="F6" s="24" t="s">
        <v>205</v>
      </c>
      <c r="G6" s="11" t="str">
        <f t="shared" si="0"/>
        <v>descrição</v>
      </c>
      <c r="H6" s="12" t="s">
        <v>0</v>
      </c>
      <c r="I6" s="50" t="s">
        <v>3</v>
      </c>
      <c r="J6" s="75" t="s">
        <v>3</v>
      </c>
      <c r="K6" s="75" t="s">
        <v>3</v>
      </c>
      <c r="L6" s="75" t="s">
        <v>3</v>
      </c>
      <c r="M6" s="75" t="s">
        <v>3</v>
      </c>
      <c r="N6" s="75" t="s">
        <v>3</v>
      </c>
      <c r="O6" s="75" t="s">
        <v>3</v>
      </c>
      <c r="P6" s="75" t="s">
        <v>3</v>
      </c>
      <c r="Q6" s="75" t="s">
        <v>3</v>
      </c>
      <c r="R6" s="75" t="s">
        <v>3</v>
      </c>
      <c r="S6" s="23" t="str">
        <f t="shared" si="5"/>
        <v>BIM</v>
      </c>
      <c r="T6" s="23" t="str">
        <f t="shared" si="5"/>
        <v>Projeto</v>
      </c>
      <c r="U6" s="13" t="str">
        <f t="shared" si="1"/>
        <v>Propriedade de objeto: tem_descrição</v>
      </c>
      <c r="V6" s="13" t="str">
        <f t="shared" si="2"/>
        <v>Valor xsd:string da Dataprop: descrição</v>
      </c>
    </row>
    <row r="7" spans="1:22" s="10" customFormat="1" ht="9" customHeight="1" x14ac:dyDescent="0.25">
      <c r="A7" s="64">
        <v>7</v>
      </c>
      <c r="B7" s="73" t="str">
        <f t="shared" si="6"/>
        <v>BIMProp</v>
      </c>
      <c r="C7" s="74" t="s">
        <v>185</v>
      </c>
      <c r="D7" s="76" t="s">
        <v>175</v>
      </c>
      <c r="E7" s="22" t="str">
        <f t="shared" si="4"/>
        <v>BIMData</v>
      </c>
      <c r="F7" s="55" t="s">
        <v>206</v>
      </c>
      <c r="G7" s="14" t="str">
        <f t="shared" si="0"/>
        <v>ambiente</v>
      </c>
      <c r="H7" s="16" t="s">
        <v>0</v>
      </c>
      <c r="I7" s="65" t="s">
        <v>3</v>
      </c>
      <c r="J7" s="75" t="s">
        <v>3</v>
      </c>
      <c r="K7" s="75" t="s">
        <v>3</v>
      </c>
      <c r="L7" s="75" t="s">
        <v>3</v>
      </c>
      <c r="M7" s="75" t="s">
        <v>3</v>
      </c>
      <c r="N7" s="75" t="s">
        <v>3</v>
      </c>
      <c r="O7" s="75" t="s">
        <v>3</v>
      </c>
      <c r="P7" s="75" t="s">
        <v>3</v>
      </c>
      <c r="Q7" s="75" t="s">
        <v>3</v>
      </c>
      <c r="R7" s="75" t="s">
        <v>3</v>
      </c>
      <c r="S7" s="23" t="str">
        <f>S5</f>
        <v>BIM</v>
      </c>
      <c r="T7" s="23" t="str">
        <f>T5</f>
        <v>Projeto</v>
      </c>
      <c r="U7" s="13" t="str">
        <f t="shared" si="1"/>
        <v>Propriedade de objeto: é_ambiente</v>
      </c>
      <c r="V7" s="13" t="str">
        <f t="shared" si="2"/>
        <v>Valor xsd:string da Dataprop: ambiente</v>
      </c>
    </row>
    <row r="8" spans="1:22" s="10" customFormat="1" ht="9" customHeight="1" x14ac:dyDescent="0.25">
      <c r="A8" s="64">
        <v>8</v>
      </c>
      <c r="B8" s="73" t="str">
        <f t="shared" si="6"/>
        <v>BIMProp</v>
      </c>
      <c r="C8" s="53" t="str">
        <f t="shared" si="3"/>
        <v>p_definir</v>
      </c>
      <c r="D8" s="54" t="s">
        <v>176</v>
      </c>
      <c r="E8" s="22" t="str">
        <f t="shared" si="4"/>
        <v>BIMData</v>
      </c>
      <c r="F8" s="24" t="s">
        <v>206</v>
      </c>
      <c r="G8" s="11" t="str">
        <f t="shared" si="0"/>
        <v>equipamento</v>
      </c>
      <c r="H8" s="12" t="s">
        <v>254</v>
      </c>
      <c r="I8" s="50" t="s">
        <v>3</v>
      </c>
      <c r="J8" s="75" t="s">
        <v>3</v>
      </c>
      <c r="K8" s="75" t="s">
        <v>3</v>
      </c>
      <c r="L8" s="75" t="s">
        <v>3</v>
      </c>
      <c r="M8" s="75" t="s">
        <v>3</v>
      </c>
      <c r="N8" s="75" t="s">
        <v>3</v>
      </c>
      <c r="O8" s="75" t="s">
        <v>3</v>
      </c>
      <c r="P8" s="75" t="s">
        <v>3</v>
      </c>
      <c r="Q8" s="75" t="s">
        <v>3</v>
      </c>
      <c r="R8" s="75" t="s">
        <v>3</v>
      </c>
      <c r="S8" s="23" t="str">
        <f>S6</f>
        <v>BIM</v>
      </c>
      <c r="T8" s="23" t="str">
        <f>T6</f>
        <v>Projeto</v>
      </c>
      <c r="U8" s="13" t="str">
        <f t="shared" si="1"/>
        <v>Propriedade de objeto: é_equipamento</v>
      </c>
      <c r="V8" s="13" t="str">
        <f t="shared" si="2"/>
        <v>Valor xsd:integer da Dataprop: equipamento</v>
      </c>
    </row>
    <row r="9" spans="1:22" s="10" customFormat="1" ht="9" customHeight="1" x14ac:dyDescent="0.25">
      <c r="A9" s="64">
        <v>9</v>
      </c>
      <c r="B9" s="73" t="str">
        <f t="shared" si="6"/>
        <v>BIMProp</v>
      </c>
      <c r="C9" s="53" t="str">
        <f t="shared" si="3"/>
        <v>p_definir</v>
      </c>
      <c r="D9" s="54" t="s">
        <v>186</v>
      </c>
      <c r="E9" s="22" t="str">
        <f t="shared" si="4"/>
        <v>BIMData</v>
      </c>
      <c r="F9" s="24" t="s">
        <v>206</v>
      </c>
      <c r="G9" s="11" t="str">
        <f t="shared" si="0"/>
        <v>dispositivo</v>
      </c>
      <c r="H9" s="12" t="s">
        <v>254</v>
      </c>
      <c r="I9" s="50" t="s">
        <v>3</v>
      </c>
      <c r="J9" s="75" t="s">
        <v>3</v>
      </c>
      <c r="K9" s="75" t="s">
        <v>3</v>
      </c>
      <c r="L9" s="75" t="s">
        <v>3</v>
      </c>
      <c r="M9" s="75" t="s">
        <v>3</v>
      </c>
      <c r="N9" s="75" t="s">
        <v>3</v>
      </c>
      <c r="O9" s="75" t="s">
        <v>3</v>
      </c>
      <c r="P9" s="75" t="s">
        <v>3</v>
      </c>
      <c r="Q9" s="75" t="s">
        <v>3</v>
      </c>
      <c r="R9" s="75" t="s">
        <v>3</v>
      </c>
      <c r="S9" s="23" t="str">
        <f t="shared" ref="S9:T20" si="7">S7</f>
        <v>BIM</v>
      </c>
      <c r="T9" s="23" t="str">
        <f t="shared" si="7"/>
        <v>Projeto</v>
      </c>
      <c r="U9" s="13" t="str">
        <f t="shared" si="1"/>
        <v>Propriedade de objeto: é_dispositivo</v>
      </c>
      <c r="V9" s="13" t="str">
        <f t="shared" si="2"/>
        <v>Valor xsd:integer da Dataprop: dispositivo</v>
      </c>
    </row>
    <row r="10" spans="1:22" s="10" customFormat="1" ht="9" customHeight="1" x14ac:dyDescent="0.25">
      <c r="A10" s="64">
        <v>10</v>
      </c>
      <c r="B10" s="73" t="str">
        <f t="shared" si="6"/>
        <v>BIMProp</v>
      </c>
      <c r="C10" s="53" t="str">
        <f>C8</f>
        <v>p_definir</v>
      </c>
      <c r="D10" s="54" t="s">
        <v>255</v>
      </c>
      <c r="E10" s="22" t="str">
        <f>E8</f>
        <v>BIMData</v>
      </c>
      <c r="F10" s="24" t="s">
        <v>206</v>
      </c>
      <c r="G10" s="11" t="str">
        <f t="shared" si="0"/>
        <v>instrumento</v>
      </c>
      <c r="H10" s="12" t="s">
        <v>254</v>
      </c>
      <c r="I10" s="50" t="s">
        <v>3</v>
      </c>
      <c r="J10" s="75" t="s">
        <v>3</v>
      </c>
      <c r="K10" s="75" t="s">
        <v>3</v>
      </c>
      <c r="L10" s="75" t="s">
        <v>3</v>
      </c>
      <c r="M10" s="75" t="s">
        <v>3</v>
      </c>
      <c r="N10" s="75" t="s">
        <v>3</v>
      </c>
      <c r="O10" s="75" t="s">
        <v>3</v>
      </c>
      <c r="P10" s="75" t="s">
        <v>3</v>
      </c>
      <c r="Q10" s="75" t="s">
        <v>3</v>
      </c>
      <c r="R10" s="75" t="s">
        <v>3</v>
      </c>
      <c r="S10" s="23" t="str">
        <f t="shared" si="7"/>
        <v>BIM</v>
      </c>
      <c r="T10" s="23" t="str">
        <f t="shared" si="7"/>
        <v>Projeto</v>
      </c>
      <c r="U10" s="13" t="str">
        <f t="shared" si="1"/>
        <v>Propriedade de objeto: é_instrumento</v>
      </c>
      <c r="V10" s="13" t="str">
        <f t="shared" si="2"/>
        <v>Valor xsd:integer da Dataprop: instrumento</v>
      </c>
    </row>
    <row r="11" spans="1:22" s="10" customFormat="1" ht="9" customHeight="1" x14ac:dyDescent="0.25">
      <c r="A11" s="64">
        <v>11</v>
      </c>
      <c r="B11" s="73" t="str">
        <f t="shared" si="6"/>
        <v>BIMProp</v>
      </c>
      <c r="C11" s="53" t="str">
        <f>C9</f>
        <v>p_definir</v>
      </c>
      <c r="D11" s="54" t="s">
        <v>187</v>
      </c>
      <c r="E11" s="22" t="str">
        <f>E9</f>
        <v>BIMData</v>
      </c>
      <c r="F11" s="24" t="s">
        <v>206</v>
      </c>
      <c r="G11" s="11" t="str">
        <f t="shared" si="0"/>
        <v>mobiliário</v>
      </c>
      <c r="H11" s="12" t="s">
        <v>254</v>
      </c>
      <c r="I11" s="50" t="s">
        <v>3</v>
      </c>
      <c r="J11" s="75" t="s">
        <v>3</v>
      </c>
      <c r="K11" s="75" t="s">
        <v>3</v>
      </c>
      <c r="L11" s="75" t="s">
        <v>3</v>
      </c>
      <c r="M11" s="75" t="s">
        <v>3</v>
      </c>
      <c r="N11" s="75" t="s">
        <v>3</v>
      </c>
      <c r="O11" s="75" t="s">
        <v>3</v>
      </c>
      <c r="P11" s="75" t="s">
        <v>3</v>
      </c>
      <c r="Q11" s="75" t="s">
        <v>3</v>
      </c>
      <c r="R11" s="75" t="s">
        <v>3</v>
      </c>
      <c r="S11" s="23" t="str">
        <f t="shared" si="7"/>
        <v>BIM</v>
      </c>
      <c r="T11" s="23" t="str">
        <f t="shared" si="7"/>
        <v>Projeto</v>
      </c>
      <c r="U11" s="13" t="str">
        <f t="shared" si="1"/>
        <v>Propriedade de objeto: é_mobiliário</v>
      </c>
      <c r="V11" s="13" t="str">
        <f t="shared" si="2"/>
        <v>Valor xsd:integer da Dataprop: mobiliário</v>
      </c>
    </row>
    <row r="12" spans="1:22" s="10" customFormat="1" ht="9" customHeight="1" x14ac:dyDescent="0.25">
      <c r="A12" s="64">
        <v>12</v>
      </c>
      <c r="B12" s="73" t="str">
        <f t="shared" si="6"/>
        <v>BIMProp</v>
      </c>
      <c r="C12" s="74" t="s">
        <v>188</v>
      </c>
      <c r="D12" s="76" t="s">
        <v>189</v>
      </c>
      <c r="E12" s="22" t="str">
        <f t="shared" si="4"/>
        <v>BIMData</v>
      </c>
      <c r="F12" s="55" t="s">
        <v>207</v>
      </c>
      <c r="G12" s="14" t="str">
        <f t="shared" si="0"/>
        <v>público</v>
      </c>
      <c r="H12" s="16" t="s">
        <v>0</v>
      </c>
      <c r="I12" s="65" t="s">
        <v>3</v>
      </c>
      <c r="J12" s="75" t="s">
        <v>3</v>
      </c>
      <c r="K12" s="75" t="s">
        <v>3</v>
      </c>
      <c r="L12" s="75" t="s">
        <v>3</v>
      </c>
      <c r="M12" s="75" t="s">
        <v>3</v>
      </c>
      <c r="N12" s="75" t="s">
        <v>3</v>
      </c>
      <c r="O12" s="75" t="s">
        <v>3</v>
      </c>
      <c r="P12" s="75" t="s">
        <v>3</v>
      </c>
      <c r="Q12" s="75" t="s">
        <v>3</v>
      </c>
      <c r="R12" s="75" t="s">
        <v>3</v>
      </c>
      <c r="S12" s="23" t="str">
        <f t="shared" si="7"/>
        <v>BIM</v>
      </c>
      <c r="T12" s="23" t="str">
        <f t="shared" si="7"/>
        <v>Projeto</v>
      </c>
      <c r="U12" s="13" t="str">
        <f t="shared" si="1"/>
        <v>Propriedade de objeto: é_público</v>
      </c>
      <c r="V12" s="13" t="str">
        <f t="shared" si="2"/>
        <v>Valor xsd:string da Dataprop: público</v>
      </c>
    </row>
    <row r="13" spans="1:22" s="10" customFormat="1" ht="9" customHeight="1" x14ac:dyDescent="0.25">
      <c r="A13" s="64">
        <v>13</v>
      </c>
      <c r="B13" s="73" t="str">
        <f t="shared" si="6"/>
        <v>BIMProp</v>
      </c>
      <c r="C13" s="53" t="str">
        <f t="shared" si="3"/>
        <v>p_administrar</v>
      </c>
      <c r="D13" s="54" t="s">
        <v>190</v>
      </c>
      <c r="E13" s="22" t="str">
        <f t="shared" si="4"/>
        <v>BIMData</v>
      </c>
      <c r="F13" s="24" t="s">
        <v>207</v>
      </c>
      <c r="G13" s="11" t="str">
        <f t="shared" si="0"/>
        <v>órgão</v>
      </c>
      <c r="H13" s="12" t="s">
        <v>0</v>
      </c>
      <c r="I13" s="50" t="s">
        <v>3</v>
      </c>
      <c r="J13" s="75" t="s">
        <v>3</v>
      </c>
      <c r="K13" s="75" t="s">
        <v>3</v>
      </c>
      <c r="L13" s="75" t="s">
        <v>3</v>
      </c>
      <c r="M13" s="75" t="s">
        <v>3</v>
      </c>
      <c r="N13" s="75" t="s">
        <v>3</v>
      </c>
      <c r="O13" s="75" t="s">
        <v>3</v>
      </c>
      <c r="P13" s="75" t="s">
        <v>3</v>
      </c>
      <c r="Q13" s="75" t="s">
        <v>3</v>
      </c>
      <c r="R13" s="75" t="s">
        <v>3</v>
      </c>
      <c r="S13" s="23" t="str">
        <f t="shared" si="7"/>
        <v>BIM</v>
      </c>
      <c r="T13" s="23" t="str">
        <f t="shared" si="7"/>
        <v>Projeto</v>
      </c>
      <c r="U13" s="13" t="str">
        <f t="shared" si="1"/>
        <v>Propriedade de objeto: é_órgão</v>
      </c>
      <c r="V13" s="13" t="str">
        <f t="shared" si="2"/>
        <v>Valor xsd:string da Dataprop: órgão</v>
      </c>
    </row>
    <row r="14" spans="1:22" s="10" customFormat="1" ht="9" customHeight="1" x14ac:dyDescent="0.25">
      <c r="A14" s="64">
        <v>14</v>
      </c>
      <c r="B14" s="73" t="str">
        <f t="shared" si="6"/>
        <v>BIMProp</v>
      </c>
      <c r="C14" s="53" t="str">
        <f t="shared" si="3"/>
        <v>p_administrar</v>
      </c>
      <c r="D14" s="54" t="s">
        <v>191</v>
      </c>
      <c r="E14" s="22" t="str">
        <f t="shared" si="4"/>
        <v>BIMData</v>
      </c>
      <c r="F14" s="24" t="s">
        <v>207</v>
      </c>
      <c r="G14" s="11" t="str">
        <f t="shared" si="0"/>
        <v>unid_administrativa</v>
      </c>
      <c r="H14" s="12" t="s">
        <v>0</v>
      </c>
      <c r="I14" s="50" t="s">
        <v>3</v>
      </c>
      <c r="J14" s="75" t="s">
        <v>3</v>
      </c>
      <c r="K14" s="75" t="s">
        <v>3</v>
      </c>
      <c r="L14" s="75" t="s">
        <v>3</v>
      </c>
      <c r="M14" s="75" t="s">
        <v>3</v>
      </c>
      <c r="N14" s="75" t="s">
        <v>3</v>
      </c>
      <c r="O14" s="75" t="s">
        <v>3</v>
      </c>
      <c r="P14" s="75" t="s">
        <v>3</v>
      </c>
      <c r="Q14" s="75" t="s">
        <v>3</v>
      </c>
      <c r="R14" s="75" t="s">
        <v>3</v>
      </c>
      <c r="S14" s="23" t="str">
        <f t="shared" si="7"/>
        <v>BIM</v>
      </c>
      <c r="T14" s="23" t="str">
        <f t="shared" si="7"/>
        <v>Projeto</v>
      </c>
      <c r="U14" s="13" t="str">
        <f t="shared" si="1"/>
        <v>Propriedade de objeto: é_unid_administrativa</v>
      </c>
      <c r="V14" s="13" t="str">
        <f t="shared" si="2"/>
        <v>Valor xsd:string da Dataprop: unid_administrativa</v>
      </c>
    </row>
    <row r="15" spans="1:22" s="10" customFormat="1" ht="9" customHeight="1" x14ac:dyDescent="0.25">
      <c r="A15" s="64">
        <v>15</v>
      </c>
      <c r="B15" s="73" t="str">
        <f t="shared" si="6"/>
        <v>BIMProp</v>
      </c>
      <c r="C15" s="53" t="str">
        <f t="shared" si="3"/>
        <v>p_administrar</v>
      </c>
      <c r="D15" s="54" t="s">
        <v>192</v>
      </c>
      <c r="E15" s="22" t="str">
        <f t="shared" si="4"/>
        <v>BIMData</v>
      </c>
      <c r="F15" s="24" t="s">
        <v>207</v>
      </c>
      <c r="G15" s="11" t="str">
        <f t="shared" si="0"/>
        <v>unid_funcional</v>
      </c>
      <c r="H15" s="12" t="s">
        <v>0</v>
      </c>
      <c r="I15" s="50" t="s">
        <v>3</v>
      </c>
      <c r="J15" s="75" t="s">
        <v>3</v>
      </c>
      <c r="K15" s="75" t="s">
        <v>3</v>
      </c>
      <c r="L15" s="75" t="s">
        <v>3</v>
      </c>
      <c r="M15" s="75" t="s">
        <v>3</v>
      </c>
      <c r="N15" s="75" t="s">
        <v>3</v>
      </c>
      <c r="O15" s="75" t="s">
        <v>3</v>
      </c>
      <c r="P15" s="75" t="s">
        <v>3</v>
      </c>
      <c r="Q15" s="75" t="s">
        <v>3</v>
      </c>
      <c r="R15" s="75" t="s">
        <v>3</v>
      </c>
      <c r="S15" s="23" t="str">
        <f t="shared" si="7"/>
        <v>BIM</v>
      </c>
      <c r="T15" s="23" t="str">
        <f t="shared" si="7"/>
        <v>Projeto</v>
      </c>
      <c r="U15" s="13" t="str">
        <f t="shared" si="1"/>
        <v>Propriedade de objeto: é_unid_funcional</v>
      </c>
      <c r="V15" s="13" t="str">
        <f t="shared" si="2"/>
        <v>Valor xsd:string da Dataprop: unid_funcional</v>
      </c>
    </row>
    <row r="16" spans="1:22" s="10" customFormat="1" ht="9" customHeight="1" x14ac:dyDescent="0.25">
      <c r="A16" s="64">
        <v>16</v>
      </c>
      <c r="B16" s="73" t="str">
        <f t="shared" si="6"/>
        <v>BIMProp</v>
      </c>
      <c r="C16" s="53" t="str">
        <f t="shared" si="3"/>
        <v>p_administrar</v>
      </c>
      <c r="D16" s="54" t="s">
        <v>177</v>
      </c>
      <c r="E16" s="22" t="str">
        <f t="shared" si="4"/>
        <v>BIMData</v>
      </c>
      <c r="F16" s="24" t="s">
        <v>207</v>
      </c>
      <c r="G16" s="11" t="str">
        <f t="shared" si="0"/>
        <v>setor</v>
      </c>
      <c r="H16" s="12" t="s">
        <v>0</v>
      </c>
      <c r="I16" s="50" t="s">
        <v>3</v>
      </c>
      <c r="J16" s="75" t="s">
        <v>3</v>
      </c>
      <c r="K16" s="75" t="s">
        <v>3</v>
      </c>
      <c r="L16" s="75" t="s">
        <v>3</v>
      </c>
      <c r="M16" s="75" t="s">
        <v>3</v>
      </c>
      <c r="N16" s="75" t="s">
        <v>3</v>
      </c>
      <c r="O16" s="75" t="s">
        <v>3</v>
      </c>
      <c r="P16" s="75" t="s">
        <v>3</v>
      </c>
      <c r="Q16" s="75" t="s">
        <v>3</v>
      </c>
      <c r="R16" s="75" t="s">
        <v>3</v>
      </c>
      <c r="S16" s="23" t="str">
        <f t="shared" si="7"/>
        <v>BIM</v>
      </c>
      <c r="T16" s="23" t="str">
        <f t="shared" si="7"/>
        <v>Projeto</v>
      </c>
      <c r="U16" s="13" t="str">
        <f t="shared" si="1"/>
        <v>Propriedade de objeto: é_setor</v>
      </c>
      <c r="V16" s="13" t="str">
        <f t="shared" si="2"/>
        <v>Valor xsd:string da Dataprop: setor</v>
      </c>
    </row>
    <row r="17" spans="1:22" s="10" customFormat="1" ht="9" customHeight="1" x14ac:dyDescent="0.25">
      <c r="A17" s="64">
        <v>17</v>
      </c>
      <c r="B17" s="73" t="str">
        <f t="shared" si="6"/>
        <v>BIMProp</v>
      </c>
      <c r="C17" s="53" t="str">
        <f t="shared" si="3"/>
        <v>p_administrar</v>
      </c>
      <c r="D17" s="54" t="s">
        <v>193</v>
      </c>
      <c r="E17" s="22" t="str">
        <f t="shared" si="4"/>
        <v>BIMData</v>
      </c>
      <c r="F17" s="24" t="s">
        <v>207</v>
      </c>
      <c r="G17" s="11" t="str">
        <f t="shared" si="0"/>
        <v>divisão</v>
      </c>
      <c r="H17" s="12" t="s">
        <v>0</v>
      </c>
      <c r="I17" s="50" t="s">
        <v>3</v>
      </c>
      <c r="J17" s="75" t="s">
        <v>3</v>
      </c>
      <c r="K17" s="75" t="s">
        <v>3</v>
      </c>
      <c r="L17" s="75" t="s">
        <v>3</v>
      </c>
      <c r="M17" s="75" t="s">
        <v>3</v>
      </c>
      <c r="N17" s="75" t="s">
        <v>3</v>
      </c>
      <c r="O17" s="75" t="s">
        <v>3</v>
      </c>
      <c r="P17" s="75" t="s">
        <v>3</v>
      </c>
      <c r="Q17" s="75" t="s">
        <v>3</v>
      </c>
      <c r="R17" s="75" t="s">
        <v>3</v>
      </c>
      <c r="S17" s="23" t="str">
        <f t="shared" si="7"/>
        <v>BIM</v>
      </c>
      <c r="T17" s="23" t="str">
        <f t="shared" si="7"/>
        <v>Projeto</v>
      </c>
      <c r="U17" s="13" t="str">
        <f t="shared" si="1"/>
        <v>Propriedade de objeto: é_divisão</v>
      </c>
      <c r="V17" s="13" t="str">
        <f t="shared" si="2"/>
        <v>Valor xsd:string da Dataprop: divisão</v>
      </c>
    </row>
    <row r="18" spans="1:22" s="10" customFormat="1" ht="9" customHeight="1" x14ac:dyDescent="0.25">
      <c r="A18" s="64">
        <v>18</v>
      </c>
      <c r="B18" s="73" t="str">
        <f t="shared" si="6"/>
        <v>BIMProp</v>
      </c>
      <c r="C18" s="53" t="str">
        <f t="shared" si="3"/>
        <v>p_administrar</v>
      </c>
      <c r="D18" s="54" t="s">
        <v>194</v>
      </c>
      <c r="E18" s="22" t="str">
        <f t="shared" si="4"/>
        <v>BIMData</v>
      </c>
      <c r="F18" s="24" t="s">
        <v>207</v>
      </c>
      <c r="G18" s="11" t="str">
        <f t="shared" si="0"/>
        <v>departamento</v>
      </c>
      <c r="H18" s="12" t="s">
        <v>0</v>
      </c>
      <c r="I18" s="50" t="s">
        <v>3</v>
      </c>
      <c r="J18" s="75" t="s">
        <v>3</v>
      </c>
      <c r="K18" s="75" t="s">
        <v>3</v>
      </c>
      <c r="L18" s="75" t="s">
        <v>3</v>
      </c>
      <c r="M18" s="75" t="s">
        <v>3</v>
      </c>
      <c r="N18" s="75" t="s">
        <v>3</v>
      </c>
      <c r="O18" s="75" t="s">
        <v>3</v>
      </c>
      <c r="P18" s="75" t="s">
        <v>3</v>
      </c>
      <c r="Q18" s="75" t="s">
        <v>3</v>
      </c>
      <c r="R18" s="75" t="s">
        <v>3</v>
      </c>
      <c r="S18" s="23" t="str">
        <f t="shared" si="7"/>
        <v>BIM</v>
      </c>
      <c r="T18" s="23" t="str">
        <f t="shared" si="7"/>
        <v>Projeto</v>
      </c>
      <c r="U18" s="13" t="str">
        <f t="shared" si="1"/>
        <v>Propriedade de objeto: é_departamento</v>
      </c>
      <c r="V18" s="13" t="str">
        <f t="shared" si="2"/>
        <v>Valor xsd:string da Dataprop: departamento</v>
      </c>
    </row>
    <row r="19" spans="1:22" s="10" customFormat="1" ht="9" customHeight="1" x14ac:dyDescent="0.25">
      <c r="A19" s="64">
        <v>19</v>
      </c>
      <c r="B19" s="73" t="str">
        <f t="shared" si="6"/>
        <v>BIMProp</v>
      </c>
      <c r="C19" s="53" t="str">
        <f>C18</f>
        <v>p_administrar</v>
      </c>
      <c r="D19" s="54" t="s">
        <v>179</v>
      </c>
      <c r="E19" s="22" t="str">
        <f t="shared" si="4"/>
        <v>BIMData</v>
      </c>
      <c r="F19" s="24" t="s">
        <v>207</v>
      </c>
      <c r="G19" s="11" t="str">
        <f t="shared" si="0"/>
        <v>tema</v>
      </c>
      <c r="H19" s="12" t="s">
        <v>0</v>
      </c>
      <c r="I19" s="50" t="s">
        <v>3</v>
      </c>
      <c r="J19" s="75" t="s">
        <v>3</v>
      </c>
      <c r="K19" s="75" t="s">
        <v>3</v>
      </c>
      <c r="L19" s="75" t="s">
        <v>3</v>
      </c>
      <c r="M19" s="75" t="s">
        <v>3</v>
      </c>
      <c r="N19" s="75" t="s">
        <v>3</v>
      </c>
      <c r="O19" s="75" t="s">
        <v>3</v>
      </c>
      <c r="P19" s="75" t="s">
        <v>3</v>
      </c>
      <c r="Q19" s="75" t="s">
        <v>3</v>
      </c>
      <c r="R19" s="75" t="s">
        <v>3</v>
      </c>
      <c r="S19" s="23" t="str">
        <f t="shared" si="7"/>
        <v>BIM</v>
      </c>
      <c r="T19" s="23" t="str">
        <f t="shared" si="7"/>
        <v>Projeto</v>
      </c>
      <c r="U19" s="13" t="str">
        <f t="shared" si="1"/>
        <v>Propriedade de objeto: é_tema</v>
      </c>
      <c r="V19" s="13" t="str">
        <f t="shared" si="2"/>
        <v>Valor xsd:string da Dataprop: tema</v>
      </c>
    </row>
    <row r="20" spans="1:22" s="10" customFormat="1" ht="9" customHeight="1" x14ac:dyDescent="0.25">
      <c r="A20" s="64">
        <v>20</v>
      </c>
      <c r="B20" s="73" t="str">
        <f t="shared" si="6"/>
        <v>BIMProp</v>
      </c>
      <c r="C20" s="53" t="str">
        <f>C19</f>
        <v>p_administrar</v>
      </c>
      <c r="D20" s="54" t="s">
        <v>195</v>
      </c>
      <c r="E20" s="22" t="str">
        <f t="shared" si="4"/>
        <v>BIMData</v>
      </c>
      <c r="F20" s="24" t="s">
        <v>207</v>
      </c>
      <c r="G20" s="11" t="str">
        <f t="shared" si="0"/>
        <v>vol</v>
      </c>
      <c r="H20" s="12" t="s">
        <v>0</v>
      </c>
      <c r="I20" s="50" t="s">
        <v>3</v>
      </c>
      <c r="J20" s="75" t="s">
        <v>3</v>
      </c>
      <c r="K20" s="75" t="s">
        <v>3</v>
      </c>
      <c r="L20" s="75" t="s">
        <v>3</v>
      </c>
      <c r="M20" s="75" t="s">
        <v>3</v>
      </c>
      <c r="N20" s="75" t="s">
        <v>3</v>
      </c>
      <c r="O20" s="75" t="s">
        <v>3</v>
      </c>
      <c r="P20" s="75" t="s">
        <v>3</v>
      </c>
      <c r="Q20" s="75" t="s">
        <v>3</v>
      </c>
      <c r="R20" s="75" t="s">
        <v>3</v>
      </c>
      <c r="S20" s="23" t="str">
        <f t="shared" si="7"/>
        <v>BIM</v>
      </c>
      <c r="T20" s="23" t="str">
        <f t="shared" si="7"/>
        <v>Projeto</v>
      </c>
      <c r="U20" s="13" t="str">
        <f t="shared" si="1"/>
        <v>Propriedade de objeto: é_vol</v>
      </c>
      <c r="V20" s="13" t="str">
        <f t="shared" si="2"/>
        <v>Valor xsd:string da Dataprop: vol</v>
      </c>
    </row>
  </sheetData>
  <phoneticPr fontId="1" type="noConversion"/>
  <conditionalFormatting sqref="E2:E20">
    <cfRule type="cellIs" dxfId="7" priority="7" operator="equal">
      <formula>"null"</formula>
    </cfRule>
  </conditionalFormatting>
  <conditionalFormatting sqref="G2:G6">
    <cfRule type="duplicateValues" dxfId="6" priority="8"/>
  </conditionalFormatting>
  <conditionalFormatting sqref="G7:G13">
    <cfRule type="duplicateValues" dxfId="5" priority="6"/>
  </conditionalFormatting>
  <conditionalFormatting sqref="G14:G18">
    <cfRule type="duplicateValues" dxfId="4" priority="5"/>
  </conditionalFormatting>
  <conditionalFormatting sqref="G19:G20">
    <cfRule type="duplicateValues" dxfId="3" priority="3"/>
  </conditionalFormatting>
  <conditionalFormatting sqref="G2:H20">
    <cfRule type="cellIs" dxfId="2" priority="2" operator="equal">
      <formula>"null"</formula>
    </cfRule>
  </conditionalFormatting>
  <conditionalFormatting sqref="H2:H20">
    <cfRule type="cellIs" dxfId="1" priority="4" operator="equal">
      <formula>"null"</formula>
    </cfRule>
  </conditionalFormatting>
  <conditionalFormatting sqref="J2:R20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8" bestFit="1" customWidth="1"/>
    <col min="2" max="4" width="6" style="9" customWidth="1"/>
    <col min="5" max="10" width="4.7109375" style="9" bestFit="1" customWidth="1"/>
    <col min="11" max="11" width="4.7109375" style="7" bestFit="1" customWidth="1"/>
    <col min="12" max="12" width="4.42578125" style="7" bestFit="1" customWidth="1"/>
    <col min="13" max="20" width="4.7109375" style="7" bestFit="1" customWidth="1"/>
    <col min="21" max="21" width="4" style="7" bestFit="1" customWidth="1"/>
    <col min="22" max="16384" width="5.42578125" style="7"/>
  </cols>
  <sheetData>
    <row r="1" spans="1:21" s="6" customFormat="1" ht="26.25" customHeight="1" x14ac:dyDescent="0.15">
      <c r="A1" s="48" t="s">
        <v>15</v>
      </c>
      <c r="B1" s="49" t="s">
        <v>17</v>
      </c>
      <c r="C1" s="49" t="s">
        <v>18</v>
      </c>
      <c r="D1" s="49" t="s">
        <v>19</v>
      </c>
      <c r="E1" s="49" t="s">
        <v>20</v>
      </c>
      <c r="F1" s="49" t="s">
        <v>21</v>
      </c>
      <c r="G1" s="49" t="s">
        <v>22</v>
      </c>
      <c r="H1" s="49" t="s">
        <v>23</v>
      </c>
      <c r="I1" s="49" t="s">
        <v>24</v>
      </c>
      <c r="J1" s="49" t="s">
        <v>25</v>
      </c>
      <c r="K1" s="49" t="s">
        <v>4</v>
      </c>
      <c r="L1" s="49" t="s">
        <v>5</v>
      </c>
      <c r="M1" s="49" t="s">
        <v>6</v>
      </c>
      <c r="N1" s="49" t="s">
        <v>7</v>
      </c>
      <c r="O1" s="49" t="s">
        <v>8</v>
      </c>
      <c r="P1" s="49" t="s">
        <v>9</v>
      </c>
      <c r="Q1" s="49" t="s">
        <v>10</v>
      </c>
      <c r="R1" s="49" t="s">
        <v>11</v>
      </c>
      <c r="S1" s="49" t="s">
        <v>12</v>
      </c>
      <c r="T1" s="49" t="s">
        <v>13</v>
      </c>
      <c r="U1" s="49" t="s">
        <v>14</v>
      </c>
    </row>
    <row r="2" spans="1:21" ht="9.75" customHeight="1" x14ac:dyDescent="0.15">
      <c r="A2" s="48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</row>
  </sheetData>
  <phoneticPr fontId="1" type="noConversion"/>
  <conditionalFormatting sqref="A1:XFD1048576">
    <cfRule type="cellIs" dxfId="9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2" sqref="C2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17">
        <v>1</v>
      </c>
      <c r="B1" s="18" t="s">
        <v>71</v>
      </c>
      <c r="C1" s="18" t="s">
        <v>72</v>
      </c>
    </row>
    <row r="2" spans="1:3" x14ac:dyDescent="0.25">
      <c r="A2" s="19">
        <v>2</v>
      </c>
      <c r="B2" s="20" t="s">
        <v>3</v>
      </c>
      <c r="C2" s="20" t="s">
        <v>3</v>
      </c>
    </row>
  </sheetData>
  <conditionalFormatting sqref="A1:A2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75" zoomScaleNormal="175" workbookViewId="0">
      <pane ySplit="1" topLeftCell="A2" activePane="bottomLeft" state="frozen"/>
      <selection pane="bottomLeft" activeCell="E11" sqref="E11"/>
    </sheetView>
  </sheetViews>
  <sheetFormatPr defaultRowHeight="9" customHeight="1" x14ac:dyDescent="0.25"/>
  <cols>
    <col min="1" max="1" width="2.5703125" bestFit="1" customWidth="1"/>
    <col min="2" max="2" width="5.85546875" customWidth="1"/>
    <col min="3" max="3" width="12" customWidth="1"/>
    <col min="4" max="4" width="8.42578125" style="68" bestFit="1" customWidth="1"/>
    <col min="5" max="5" width="10.85546875" bestFit="1" customWidth="1"/>
    <col min="6" max="6" width="4.7109375" bestFit="1" customWidth="1"/>
    <col min="7" max="7" width="7.28515625" bestFit="1" customWidth="1"/>
    <col min="8" max="8" width="4.28515625" style="68" bestFit="1" customWidth="1"/>
    <col min="9" max="9" width="12.85546875" customWidth="1"/>
    <col min="10" max="10" width="7.28515625" style="68" bestFit="1" customWidth="1"/>
    <col min="11" max="11" width="26.85546875" customWidth="1"/>
    <col min="12" max="23" width="4.5703125" style="42" customWidth="1"/>
  </cols>
  <sheetData>
    <row r="1" spans="1:23" ht="29.25" customHeight="1" x14ac:dyDescent="0.25">
      <c r="A1" s="32" t="s">
        <v>26</v>
      </c>
      <c r="B1" s="33" t="s">
        <v>120</v>
      </c>
      <c r="C1" s="33" t="s">
        <v>120</v>
      </c>
      <c r="D1" s="33" t="s">
        <v>121</v>
      </c>
      <c r="E1" s="34" t="s">
        <v>85</v>
      </c>
      <c r="F1" s="71" t="s">
        <v>121</v>
      </c>
      <c r="G1" s="33" t="s">
        <v>85</v>
      </c>
      <c r="H1" s="33" t="s">
        <v>121</v>
      </c>
      <c r="I1" s="33" t="s">
        <v>85</v>
      </c>
      <c r="J1" s="33" t="s">
        <v>120</v>
      </c>
      <c r="K1" s="33" t="s">
        <v>85</v>
      </c>
      <c r="L1" s="34" t="s">
        <v>121</v>
      </c>
      <c r="M1" s="34" t="s">
        <v>85</v>
      </c>
      <c r="N1" s="34" t="s">
        <v>121</v>
      </c>
      <c r="O1" s="34" t="s">
        <v>85</v>
      </c>
      <c r="P1" s="34" t="s">
        <v>121</v>
      </c>
      <c r="Q1" s="34" t="s">
        <v>85</v>
      </c>
      <c r="R1" s="34" t="s">
        <v>121</v>
      </c>
      <c r="S1" s="34" t="s">
        <v>85</v>
      </c>
      <c r="T1" s="34" t="s">
        <v>121</v>
      </c>
      <c r="U1" s="34" t="s">
        <v>85</v>
      </c>
      <c r="V1" s="34" t="s">
        <v>121</v>
      </c>
      <c r="W1" s="34" t="s">
        <v>85</v>
      </c>
    </row>
    <row r="2" spans="1:23" ht="9" customHeight="1" x14ac:dyDescent="0.25">
      <c r="A2" s="35">
        <v>2</v>
      </c>
      <c r="B2" s="36" t="s">
        <v>122</v>
      </c>
      <c r="C2" s="37" t="s">
        <v>227</v>
      </c>
      <c r="D2" s="69" t="s">
        <v>196</v>
      </c>
      <c r="E2" s="67" t="str">
        <f>_xlfn.CONCAT(LEFT(K2,FIND(" ",K2)-1),"""")</f>
        <v>"Atendimento"</v>
      </c>
      <c r="F2" s="72" t="s">
        <v>247</v>
      </c>
      <c r="G2" s="41" t="str">
        <f>_xlfn.CONCAT("""",B2,"""")</f>
        <v>"UFU.01"</v>
      </c>
      <c r="H2" s="39" t="s">
        <v>197</v>
      </c>
      <c r="I2" s="41" t="s">
        <v>249</v>
      </c>
      <c r="J2" s="70" t="s">
        <v>198</v>
      </c>
      <c r="K2" s="40" t="s">
        <v>123</v>
      </c>
      <c r="L2" s="38" t="s">
        <v>3</v>
      </c>
      <c r="M2" s="12" t="s">
        <v>3</v>
      </c>
      <c r="N2" s="38" t="s">
        <v>3</v>
      </c>
      <c r="O2" s="12" t="s">
        <v>3</v>
      </c>
      <c r="P2" s="38" t="s">
        <v>3</v>
      </c>
      <c r="Q2" s="12" t="s">
        <v>3</v>
      </c>
      <c r="R2" s="38" t="s">
        <v>3</v>
      </c>
      <c r="S2" s="12" t="s">
        <v>3</v>
      </c>
      <c r="T2" s="38" t="s">
        <v>3</v>
      </c>
      <c r="U2" s="12" t="s">
        <v>3</v>
      </c>
      <c r="V2" s="38" t="s">
        <v>3</v>
      </c>
      <c r="W2" s="12" t="s">
        <v>3</v>
      </c>
    </row>
    <row r="3" spans="1:23" ht="9" customHeight="1" x14ac:dyDescent="0.25">
      <c r="A3" s="35">
        <v>3</v>
      </c>
      <c r="B3" s="36" t="s">
        <v>124</v>
      </c>
      <c r="C3" s="37" t="s">
        <v>227</v>
      </c>
      <c r="D3" s="69" t="s">
        <v>196</v>
      </c>
      <c r="E3" s="67" t="str">
        <f t="shared" ref="E3:E33" si="0">_xlfn.CONCAT(LEFT(K3,FIND(" ",K3)-1),"""")</f>
        <v>"Atendimento"</v>
      </c>
      <c r="F3" s="72" t="s">
        <v>247</v>
      </c>
      <c r="G3" s="41" t="str">
        <f t="shared" ref="G3:G33" si="1">_xlfn.CONCAT("""",B3,"""")</f>
        <v>"UFU.02"</v>
      </c>
      <c r="H3" s="39" t="s">
        <v>197</v>
      </c>
      <c r="I3" s="41" t="s">
        <v>249</v>
      </c>
      <c r="J3" s="70" t="s">
        <v>198</v>
      </c>
      <c r="K3" s="40" t="s">
        <v>125</v>
      </c>
      <c r="L3" s="38" t="s">
        <v>3</v>
      </c>
      <c r="M3" s="12" t="s">
        <v>3</v>
      </c>
      <c r="N3" s="38" t="s">
        <v>3</v>
      </c>
      <c r="O3" s="12" t="s">
        <v>3</v>
      </c>
      <c r="P3" s="38" t="s">
        <v>3</v>
      </c>
      <c r="Q3" s="12" t="s">
        <v>3</v>
      </c>
      <c r="R3" s="38" t="s">
        <v>3</v>
      </c>
      <c r="S3" s="12" t="s">
        <v>3</v>
      </c>
      <c r="T3" s="38" t="s">
        <v>3</v>
      </c>
      <c r="U3" s="12" t="s">
        <v>3</v>
      </c>
      <c r="V3" s="38" t="s">
        <v>3</v>
      </c>
      <c r="W3" s="12" t="s">
        <v>3</v>
      </c>
    </row>
    <row r="4" spans="1:23" ht="9" customHeight="1" x14ac:dyDescent="0.25">
      <c r="A4" s="35">
        <v>4</v>
      </c>
      <c r="B4" s="36" t="s">
        <v>126</v>
      </c>
      <c r="C4" s="37" t="s">
        <v>227</v>
      </c>
      <c r="D4" s="69" t="s">
        <v>196</v>
      </c>
      <c r="E4" s="67" t="str">
        <f t="shared" si="0"/>
        <v>"Internação"</v>
      </c>
      <c r="F4" s="72" t="s">
        <v>247</v>
      </c>
      <c r="G4" s="41" t="str">
        <f t="shared" si="1"/>
        <v>"UFU.03"</v>
      </c>
      <c r="H4" s="39" t="s">
        <v>197</v>
      </c>
      <c r="I4" s="41" t="s">
        <v>250</v>
      </c>
      <c r="J4" s="70" t="s">
        <v>198</v>
      </c>
      <c r="K4" s="40" t="s">
        <v>245</v>
      </c>
      <c r="L4" s="38" t="s">
        <v>3</v>
      </c>
      <c r="M4" s="12" t="s">
        <v>3</v>
      </c>
      <c r="N4" s="38" t="s">
        <v>3</v>
      </c>
      <c r="O4" s="12" t="s">
        <v>3</v>
      </c>
      <c r="P4" s="38" t="s">
        <v>3</v>
      </c>
      <c r="Q4" s="12" t="s">
        <v>3</v>
      </c>
      <c r="R4" s="38" t="s">
        <v>3</v>
      </c>
      <c r="S4" s="12" t="s">
        <v>3</v>
      </c>
      <c r="T4" s="38" t="s">
        <v>3</v>
      </c>
      <c r="U4" s="12" t="s">
        <v>3</v>
      </c>
      <c r="V4" s="38" t="s">
        <v>3</v>
      </c>
      <c r="W4" s="12" t="s">
        <v>3</v>
      </c>
    </row>
    <row r="5" spans="1:23" ht="9" customHeight="1" x14ac:dyDescent="0.25">
      <c r="A5" s="35">
        <v>5</v>
      </c>
      <c r="B5" s="36" t="s">
        <v>127</v>
      </c>
      <c r="C5" s="37" t="s">
        <v>227</v>
      </c>
      <c r="D5" s="69" t="s">
        <v>196</v>
      </c>
      <c r="E5" s="67" t="str">
        <f t="shared" si="0"/>
        <v>"Apoio"</v>
      </c>
      <c r="F5" s="72" t="s">
        <v>247</v>
      </c>
      <c r="G5" s="41" t="str">
        <f t="shared" si="1"/>
        <v>"UFU.04.1"</v>
      </c>
      <c r="H5" s="39" t="s">
        <v>197</v>
      </c>
      <c r="I5" s="41" t="s">
        <v>251</v>
      </c>
      <c r="J5" s="70" t="s">
        <v>198</v>
      </c>
      <c r="K5" s="40" t="s">
        <v>128</v>
      </c>
      <c r="L5" s="38" t="s">
        <v>3</v>
      </c>
      <c r="M5" s="12" t="s">
        <v>3</v>
      </c>
      <c r="N5" s="38" t="s">
        <v>3</v>
      </c>
      <c r="O5" s="12" t="s">
        <v>3</v>
      </c>
      <c r="P5" s="38" t="s">
        <v>3</v>
      </c>
      <c r="Q5" s="12" t="s">
        <v>3</v>
      </c>
      <c r="R5" s="38" t="s">
        <v>3</v>
      </c>
      <c r="S5" s="12" t="s">
        <v>3</v>
      </c>
      <c r="T5" s="38" t="s">
        <v>3</v>
      </c>
      <c r="U5" s="12" t="s">
        <v>3</v>
      </c>
      <c r="V5" s="38" t="s">
        <v>3</v>
      </c>
      <c r="W5" s="12" t="s">
        <v>3</v>
      </c>
    </row>
    <row r="6" spans="1:23" ht="9" customHeight="1" x14ac:dyDescent="0.25">
      <c r="A6" s="35">
        <v>6</v>
      </c>
      <c r="B6" s="36" t="s">
        <v>129</v>
      </c>
      <c r="C6" s="37" t="s">
        <v>227</v>
      </c>
      <c r="D6" s="69" t="s">
        <v>196</v>
      </c>
      <c r="E6" s="67" t="str">
        <f t="shared" si="0"/>
        <v>"Imagenologia"</v>
      </c>
      <c r="F6" s="72" t="s">
        <v>247</v>
      </c>
      <c r="G6" s="41" t="str">
        <f t="shared" si="1"/>
        <v>"UFU.04.2"</v>
      </c>
      <c r="H6" s="39" t="s">
        <v>197</v>
      </c>
      <c r="I6" s="41" t="s">
        <v>251</v>
      </c>
      <c r="J6" s="70" t="s">
        <v>198</v>
      </c>
      <c r="K6" s="40" t="s">
        <v>246</v>
      </c>
      <c r="L6" s="38" t="s">
        <v>3</v>
      </c>
      <c r="M6" s="12" t="s">
        <v>3</v>
      </c>
      <c r="N6" s="38" t="s">
        <v>3</v>
      </c>
      <c r="O6" s="12" t="s">
        <v>3</v>
      </c>
      <c r="P6" s="38" t="s">
        <v>3</v>
      </c>
      <c r="Q6" s="12" t="s">
        <v>3</v>
      </c>
      <c r="R6" s="38" t="s">
        <v>3</v>
      </c>
      <c r="S6" s="12" t="s">
        <v>3</v>
      </c>
      <c r="T6" s="38" t="s">
        <v>3</v>
      </c>
      <c r="U6" s="12" t="s">
        <v>3</v>
      </c>
      <c r="V6" s="38" t="s">
        <v>3</v>
      </c>
      <c r="W6" s="12" t="s">
        <v>3</v>
      </c>
    </row>
    <row r="7" spans="1:23" ht="9" customHeight="1" x14ac:dyDescent="0.25">
      <c r="A7" s="35">
        <v>7</v>
      </c>
      <c r="B7" s="36" t="s">
        <v>130</v>
      </c>
      <c r="C7" s="37" t="s">
        <v>227</v>
      </c>
      <c r="D7" s="69" t="s">
        <v>196</v>
      </c>
      <c r="E7" s="67" t="str">
        <f t="shared" si="0"/>
        <v>"Anatomia"</v>
      </c>
      <c r="F7" s="72" t="s">
        <v>247</v>
      </c>
      <c r="G7" s="41" t="str">
        <f t="shared" si="1"/>
        <v>"UFU.04.3"</v>
      </c>
      <c r="H7" s="39" t="s">
        <v>197</v>
      </c>
      <c r="I7" s="41" t="s">
        <v>251</v>
      </c>
      <c r="J7" s="70" t="s">
        <v>198</v>
      </c>
      <c r="K7" s="40" t="s">
        <v>131</v>
      </c>
      <c r="L7" s="38" t="s">
        <v>3</v>
      </c>
      <c r="M7" s="12" t="s">
        <v>3</v>
      </c>
      <c r="N7" s="38" t="s">
        <v>3</v>
      </c>
      <c r="O7" s="12" t="s">
        <v>3</v>
      </c>
      <c r="P7" s="38" t="s">
        <v>3</v>
      </c>
      <c r="Q7" s="12" t="s">
        <v>3</v>
      </c>
      <c r="R7" s="38" t="s">
        <v>3</v>
      </c>
      <c r="S7" s="12" t="s">
        <v>3</v>
      </c>
      <c r="T7" s="38" t="s">
        <v>3</v>
      </c>
      <c r="U7" s="12" t="s">
        <v>3</v>
      </c>
      <c r="V7" s="38" t="s">
        <v>3</v>
      </c>
      <c r="W7" s="12" t="s">
        <v>3</v>
      </c>
    </row>
    <row r="8" spans="1:23" ht="9" customHeight="1" x14ac:dyDescent="0.25">
      <c r="A8" s="35">
        <v>8</v>
      </c>
      <c r="B8" s="36" t="s">
        <v>132</v>
      </c>
      <c r="C8" s="37" t="s">
        <v>227</v>
      </c>
      <c r="D8" s="69" t="s">
        <v>196</v>
      </c>
      <c r="E8" s="67" t="str">
        <f t="shared" si="0"/>
        <v>"Hemoterapia"</v>
      </c>
      <c r="F8" s="72" t="s">
        <v>247</v>
      </c>
      <c r="G8" s="41" t="str">
        <f t="shared" si="1"/>
        <v>"UFU.04.4"</v>
      </c>
      <c r="H8" s="39" t="s">
        <v>197</v>
      </c>
      <c r="I8" s="41" t="s">
        <v>252</v>
      </c>
      <c r="J8" s="70" t="s">
        <v>198</v>
      </c>
      <c r="K8" s="40" t="s">
        <v>133</v>
      </c>
      <c r="L8" s="38" t="s">
        <v>3</v>
      </c>
      <c r="M8" s="12" t="s">
        <v>3</v>
      </c>
      <c r="N8" s="38" t="s">
        <v>3</v>
      </c>
      <c r="O8" s="12" t="s">
        <v>3</v>
      </c>
      <c r="P8" s="38" t="s">
        <v>3</v>
      </c>
      <c r="Q8" s="12" t="s">
        <v>3</v>
      </c>
      <c r="R8" s="38" t="s">
        <v>3</v>
      </c>
      <c r="S8" s="12" t="s">
        <v>3</v>
      </c>
      <c r="T8" s="38" t="s">
        <v>3</v>
      </c>
      <c r="U8" s="12" t="s">
        <v>3</v>
      </c>
      <c r="V8" s="38" t="s">
        <v>3</v>
      </c>
      <c r="W8" s="12" t="s">
        <v>3</v>
      </c>
    </row>
    <row r="9" spans="1:23" ht="9" customHeight="1" x14ac:dyDescent="0.25">
      <c r="A9" s="35">
        <v>9</v>
      </c>
      <c r="B9" s="36" t="s">
        <v>134</v>
      </c>
      <c r="C9" s="37" t="s">
        <v>227</v>
      </c>
      <c r="D9" s="69" t="s">
        <v>196</v>
      </c>
      <c r="E9" s="67" t="str">
        <f t="shared" si="0"/>
        <v>"Medicina"</v>
      </c>
      <c r="F9" s="72" t="s">
        <v>247</v>
      </c>
      <c r="G9" s="41" t="str">
        <f t="shared" si="1"/>
        <v>"UFU.04.5"</v>
      </c>
      <c r="H9" s="39" t="s">
        <v>197</v>
      </c>
      <c r="I9" s="41" t="s">
        <v>252</v>
      </c>
      <c r="J9" s="70" t="s">
        <v>198</v>
      </c>
      <c r="K9" s="40" t="s">
        <v>135</v>
      </c>
      <c r="L9" s="38" t="s">
        <v>3</v>
      </c>
      <c r="M9" s="12" t="s">
        <v>3</v>
      </c>
      <c r="N9" s="38" t="s">
        <v>3</v>
      </c>
      <c r="O9" s="12" t="s">
        <v>3</v>
      </c>
      <c r="P9" s="38" t="s">
        <v>3</v>
      </c>
      <c r="Q9" s="12" t="s">
        <v>3</v>
      </c>
      <c r="R9" s="38" t="s">
        <v>3</v>
      </c>
      <c r="S9" s="12" t="s">
        <v>3</v>
      </c>
      <c r="T9" s="38" t="s">
        <v>3</v>
      </c>
      <c r="U9" s="12" t="s">
        <v>3</v>
      </c>
      <c r="V9" s="38" t="s">
        <v>3</v>
      </c>
      <c r="W9" s="12" t="s">
        <v>3</v>
      </c>
    </row>
    <row r="10" spans="1:23" ht="9" customHeight="1" x14ac:dyDescent="0.25">
      <c r="A10" s="35">
        <v>10</v>
      </c>
      <c r="B10" s="36" t="s">
        <v>136</v>
      </c>
      <c r="C10" s="37" t="s">
        <v>227</v>
      </c>
      <c r="D10" s="69" t="s">
        <v>196</v>
      </c>
      <c r="E10" s="67" t="str">
        <f t="shared" si="0"/>
        <v>"Patologia"</v>
      </c>
      <c r="F10" s="72" t="s">
        <v>247</v>
      </c>
      <c r="G10" s="41" t="str">
        <f t="shared" si="1"/>
        <v>"UFU.04.6"</v>
      </c>
      <c r="H10" s="39" t="s">
        <v>197</v>
      </c>
      <c r="I10" s="41" t="s">
        <v>253</v>
      </c>
      <c r="J10" s="70" t="s">
        <v>198</v>
      </c>
      <c r="K10" s="40" t="s">
        <v>137</v>
      </c>
      <c r="L10" s="38" t="s">
        <v>3</v>
      </c>
      <c r="M10" s="12" t="s">
        <v>3</v>
      </c>
      <c r="N10" s="38" t="s">
        <v>3</v>
      </c>
      <c r="O10" s="12" t="s">
        <v>3</v>
      </c>
      <c r="P10" s="38" t="s">
        <v>3</v>
      </c>
      <c r="Q10" s="12" t="s">
        <v>3</v>
      </c>
      <c r="R10" s="38" t="s">
        <v>3</v>
      </c>
      <c r="S10" s="12" t="s">
        <v>3</v>
      </c>
      <c r="T10" s="38" t="s">
        <v>3</v>
      </c>
      <c r="U10" s="12" t="s">
        <v>3</v>
      </c>
      <c r="V10" s="38" t="s">
        <v>3</v>
      </c>
      <c r="W10" s="12" t="s">
        <v>3</v>
      </c>
    </row>
    <row r="11" spans="1:23" ht="9" customHeight="1" x14ac:dyDescent="0.25">
      <c r="A11" s="35">
        <v>11</v>
      </c>
      <c r="B11" s="36" t="s">
        <v>138</v>
      </c>
      <c r="C11" s="37" t="s">
        <v>228</v>
      </c>
      <c r="D11" s="69" t="s">
        <v>139</v>
      </c>
      <c r="E11" s="67" t="str">
        <f t="shared" si="0"/>
        <v>"Ações"</v>
      </c>
      <c r="F11" s="72" t="s">
        <v>247</v>
      </c>
      <c r="G11" s="41" t="str">
        <f t="shared" si="1"/>
        <v>"BASI"</v>
      </c>
      <c r="H11" s="39" t="s">
        <v>197</v>
      </c>
      <c r="I11" s="41" t="s">
        <v>248</v>
      </c>
      <c r="J11" s="70" t="s">
        <v>198</v>
      </c>
      <c r="K11" s="40" t="s">
        <v>140</v>
      </c>
      <c r="L11" s="38" t="s">
        <v>3</v>
      </c>
      <c r="M11" s="12" t="s">
        <v>3</v>
      </c>
      <c r="N11" s="38" t="s">
        <v>3</v>
      </c>
      <c r="O11" s="12" t="s">
        <v>3</v>
      </c>
      <c r="P11" s="38" t="s">
        <v>3</v>
      </c>
      <c r="Q11" s="12" t="s">
        <v>3</v>
      </c>
      <c r="R11" s="38" t="s">
        <v>3</v>
      </c>
      <c r="S11" s="12" t="s">
        <v>3</v>
      </c>
      <c r="T11" s="38" t="s">
        <v>3</v>
      </c>
      <c r="U11" s="12" t="s">
        <v>3</v>
      </c>
      <c r="V11" s="38" t="s">
        <v>3</v>
      </c>
      <c r="W11" s="12" t="s">
        <v>3</v>
      </c>
    </row>
    <row r="12" spans="1:23" ht="9" customHeight="1" x14ac:dyDescent="0.25">
      <c r="A12" s="35">
        <v>12</v>
      </c>
      <c r="B12" s="36" t="s">
        <v>141</v>
      </c>
      <c r="C12" s="37" t="s">
        <v>228</v>
      </c>
      <c r="D12" s="69" t="s">
        <v>139</v>
      </c>
      <c r="E12" s="67" t="str">
        <f t="shared" si="0"/>
        <v>"Enfermagem"</v>
      </c>
      <c r="F12" s="72" t="s">
        <v>247</v>
      </c>
      <c r="G12" s="41" t="str">
        <f t="shared" si="1"/>
        <v>"ENFE"</v>
      </c>
      <c r="H12" s="39" t="s">
        <v>197</v>
      </c>
      <c r="I12" s="41" t="s">
        <v>248</v>
      </c>
      <c r="J12" s="70" t="s">
        <v>198</v>
      </c>
      <c r="K12" s="40" t="s">
        <v>243</v>
      </c>
      <c r="L12" s="38" t="s">
        <v>3</v>
      </c>
      <c r="M12" s="12" t="s">
        <v>3</v>
      </c>
      <c r="N12" s="38" t="s">
        <v>3</v>
      </c>
      <c r="O12" s="12" t="s">
        <v>3</v>
      </c>
      <c r="P12" s="38" t="s">
        <v>3</v>
      </c>
      <c r="Q12" s="12" t="s">
        <v>3</v>
      </c>
      <c r="R12" s="38" t="s">
        <v>3</v>
      </c>
      <c r="S12" s="12" t="s">
        <v>3</v>
      </c>
      <c r="T12" s="38" t="s">
        <v>3</v>
      </c>
      <c r="U12" s="12" t="s">
        <v>3</v>
      </c>
      <c r="V12" s="38" t="s">
        <v>3</v>
      </c>
      <c r="W12" s="12" t="s">
        <v>3</v>
      </c>
    </row>
    <row r="13" spans="1:23" ht="9" customHeight="1" x14ac:dyDescent="0.25">
      <c r="A13" s="35">
        <v>13</v>
      </c>
      <c r="B13" s="36" t="s">
        <v>142</v>
      </c>
      <c r="C13" s="37" t="s">
        <v>228</v>
      </c>
      <c r="D13" s="69" t="s">
        <v>139</v>
      </c>
      <c r="E13" s="67" t="str">
        <f t="shared" si="0"/>
        <v>"Consultórios"</v>
      </c>
      <c r="F13" s="72" t="s">
        <v>247</v>
      </c>
      <c r="G13" s="41" t="str">
        <f t="shared" si="1"/>
        <v>"CONS"</v>
      </c>
      <c r="H13" s="39" t="s">
        <v>197</v>
      </c>
      <c r="I13" s="41" t="s">
        <v>248</v>
      </c>
      <c r="J13" s="70" t="s">
        <v>198</v>
      </c>
      <c r="K13" s="40" t="s">
        <v>244</v>
      </c>
      <c r="L13" s="38" t="s">
        <v>3</v>
      </c>
      <c r="M13" s="12" t="s">
        <v>3</v>
      </c>
      <c r="N13" s="38" t="s">
        <v>3</v>
      </c>
      <c r="O13" s="12" t="s">
        <v>3</v>
      </c>
      <c r="P13" s="38" t="s">
        <v>3</v>
      </c>
      <c r="Q13" s="12" t="s">
        <v>3</v>
      </c>
      <c r="R13" s="38" t="s">
        <v>3</v>
      </c>
      <c r="S13" s="12" t="s">
        <v>3</v>
      </c>
      <c r="T13" s="38" t="s">
        <v>3</v>
      </c>
      <c r="U13" s="12" t="s">
        <v>3</v>
      </c>
      <c r="V13" s="38" t="s">
        <v>3</v>
      </c>
      <c r="W13" s="12" t="s">
        <v>3</v>
      </c>
    </row>
    <row r="14" spans="1:23" ht="9" customHeight="1" x14ac:dyDescent="0.25">
      <c r="A14" s="35">
        <v>14</v>
      </c>
      <c r="B14" s="36" t="s">
        <v>143</v>
      </c>
      <c r="C14" s="37" t="s">
        <v>228</v>
      </c>
      <c r="D14" s="69" t="s">
        <v>139</v>
      </c>
      <c r="E14" s="67" t="str">
        <f t="shared" si="0"/>
        <v>"Internação"</v>
      </c>
      <c r="F14" s="72" t="s">
        <v>247</v>
      </c>
      <c r="G14" s="41" t="str">
        <f t="shared" si="1"/>
        <v>"ICDU"</v>
      </c>
      <c r="H14" s="39" t="s">
        <v>197</v>
      </c>
      <c r="I14" s="41" t="s">
        <v>248</v>
      </c>
      <c r="J14" s="70" t="s">
        <v>198</v>
      </c>
      <c r="K14" s="40" t="s">
        <v>144</v>
      </c>
      <c r="L14" s="38" t="s">
        <v>3</v>
      </c>
      <c r="M14" s="12" t="s">
        <v>3</v>
      </c>
      <c r="N14" s="38" t="s">
        <v>3</v>
      </c>
      <c r="O14" s="12" t="s">
        <v>3</v>
      </c>
      <c r="P14" s="38" t="s">
        <v>3</v>
      </c>
      <c r="Q14" s="12" t="s">
        <v>3</v>
      </c>
      <c r="R14" s="38" t="s">
        <v>3</v>
      </c>
      <c r="S14" s="12" t="s">
        <v>3</v>
      </c>
      <c r="T14" s="38" t="s">
        <v>3</v>
      </c>
      <c r="U14" s="12" t="s">
        <v>3</v>
      </c>
      <c r="V14" s="38" t="s">
        <v>3</v>
      </c>
      <c r="W14" s="12" t="s">
        <v>3</v>
      </c>
    </row>
    <row r="15" spans="1:23" ht="9" customHeight="1" x14ac:dyDescent="0.25">
      <c r="A15" s="35">
        <v>15</v>
      </c>
      <c r="B15" s="36" t="s">
        <v>145</v>
      </c>
      <c r="C15" s="37" t="s">
        <v>228</v>
      </c>
      <c r="D15" s="69" t="s">
        <v>139</v>
      </c>
      <c r="E15" s="67" t="str">
        <f t="shared" si="0"/>
        <v>"Urgências"</v>
      </c>
      <c r="F15" s="72" t="s">
        <v>247</v>
      </c>
      <c r="G15" s="41" t="str">
        <f t="shared" si="1"/>
        <v>"UBBC"</v>
      </c>
      <c r="H15" s="39" t="s">
        <v>197</v>
      </c>
      <c r="I15" s="41" t="s">
        <v>248</v>
      </c>
      <c r="J15" s="70" t="s">
        <v>198</v>
      </c>
      <c r="K15" s="40" t="s">
        <v>146</v>
      </c>
      <c r="L15" s="38" t="s">
        <v>3</v>
      </c>
      <c r="M15" s="12" t="s">
        <v>3</v>
      </c>
      <c r="N15" s="38" t="s">
        <v>3</v>
      </c>
      <c r="O15" s="12" t="s">
        <v>3</v>
      </c>
      <c r="P15" s="38" t="s">
        <v>3</v>
      </c>
      <c r="Q15" s="12" t="s">
        <v>3</v>
      </c>
      <c r="R15" s="38" t="s">
        <v>3</v>
      </c>
      <c r="S15" s="12" t="s">
        <v>3</v>
      </c>
      <c r="T15" s="38" t="s">
        <v>3</v>
      </c>
      <c r="U15" s="12" t="s">
        <v>3</v>
      </c>
      <c r="V15" s="38" t="s">
        <v>3</v>
      </c>
      <c r="W15" s="12" t="s">
        <v>3</v>
      </c>
    </row>
    <row r="16" spans="1:23" ht="9" customHeight="1" x14ac:dyDescent="0.25">
      <c r="A16" s="35">
        <v>16</v>
      </c>
      <c r="B16" s="36" t="s">
        <v>147</v>
      </c>
      <c r="C16" s="37" t="s">
        <v>228</v>
      </c>
      <c r="D16" s="69" t="s">
        <v>139</v>
      </c>
      <c r="E16" s="67" t="str">
        <f t="shared" si="0"/>
        <v>"Urgências"</v>
      </c>
      <c r="F16" s="72" t="s">
        <v>247</v>
      </c>
      <c r="G16" s="41" t="str">
        <f t="shared" si="1"/>
        <v>"UAEM"</v>
      </c>
      <c r="H16" s="39" t="s">
        <v>197</v>
      </c>
      <c r="I16" s="41" t="s">
        <v>248</v>
      </c>
      <c r="J16" s="70" t="s">
        <v>198</v>
      </c>
      <c r="K16" s="40" t="s">
        <v>148</v>
      </c>
      <c r="L16" s="38" t="s">
        <v>3</v>
      </c>
      <c r="M16" s="12" t="s">
        <v>3</v>
      </c>
      <c r="N16" s="38" t="s">
        <v>3</v>
      </c>
      <c r="O16" s="12" t="s">
        <v>3</v>
      </c>
      <c r="P16" s="38" t="s">
        <v>3</v>
      </c>
      <c r="Q16" s="12" t="s">
        <v>3</v>
      </c>
      <c r="R16" s="38" t="s">
        <v>3</v>
      </c>
      <c r="S16" s="12" t="s">
        <v>3</v>
      </c>
      <c r="T16" s="38" t="s">
        <v>3</v>
      </c>
      <c r="U16" s="12" t="s">
        <v>3</v>
      </c>
      <c r="V16" s="38" t="s">
        <v>3</v>
      </c>
      <c r="W16" s="12" t="s">
        <v>3</v>
      </c>
    </row>
    <row r="17" spans="1:23" ht="9" customHeight="1" x14ac:dyDescent="0.25">
      <c r="A17" s="35">
        <v>17</v>
      </c>
      <c r="B17" s="36" t="s">
        <v>149</v>
      </c>
      <c r="C17" s="37" t="s">
        <v>228</v>
      </c>
      <c r="D17" s="69" t="s">
        <v>139</v>
      </c>
      <c r="E17" s="67" t="str">
        <f t="shared" si="0"/>
        <v>"Internação"</v>
      </c>
      <c r="F17" s="72" t="s">
        <v>247</v>
      </c>
      <c r="G17" s="41" t="str">
        <f t="shared" si="1"/>
        <v>"IGER"</v>
      </c>
      <c r="H17" s="39" t="s">
        <v>197</v>
      </c>
      <c r="I17" s="41" t="s">
        <v>248</v>
      </c>
      <c r="J17" s="70" t="s">
        <v>198</v>
      </c>
      <c r="K17" s="40" t="s">
        <v>150</v>
      </c>
      <c r="L17" s="38" t="s">
        <v>3</v>
      </c>
      <c r="M17" s="12" t="s">
        <v>3</v>
      </c>
      <c r="N17" s="38" t="s">
        <v>3</v>
      </c>
      <c r="O17" s="12" t="s">
        <v>3</v>
      </c>
      <c r="P17" s="38" t="s">
        <v>3</v>
      </c>
      <c r="Q17" s="12" t="s">
        <v>3</v>
      </c>
      <c r="R17" s="38" t="s">
        <v>3</v>
      </c>
      <c r="S17" s="12" t="s">
        <v>3</v>
      </c>
      <c r="T17" s="38" t="s">
        <v>3</v>
      </c>
      <c r="U17" s="12" t="s">
        <v>3</v>
      </c>
      <c r="V17" s="38" t="s">
        <v>3</v>
      </c>
      <c r="W17" s="12" t="s">
        <v>3</v>
      </c>
    </row>
    <row r="18" spans="1:23" ht="9" customHeight="1" x14ac:dyDescent="0.25">
      <c r="A18" s="35">
        <v>18</v>
      </c>
      <c r="B18" s="36" t="s">
        <v>151</v>
      </c>
      <c r="C18" s="37" t="s">
        <v>228</v>
      </c>
      <c r="D18" s="69" t="s">
        <v>139</v>
      </c>
      <c r="E18" s="67" t="str">
        <f t="shared" si="0"/>
        <v>"Internação"</v>
      </c>
      <c r="F18" s="72" t="s">
        <v>247</v>
      </c>
      <c r="G18" s="41" t="str">
        <f t="shared" si="1"/>
        <v>"NEO"</v>
      </c>
      <c r="H18" s="39" t="s">
        <v>197</v>
      </c>
      <c r="I18" s="41" t="s">
        <v>248</v>
      </c>
      <c r="J18" s="70" t="s">
        <v>198</v>
      </c>
      <c r="K18" s="40" t="s">
        <v>152</v>
      </c>
      <c r="L18" s="38" t="s">
        <v>3</v>
      </c>
      <c r="M18" s="12" t="s">
        <v>3</v>
      </c>
      <c r="N18" s="38" t="s">
        <v>3</v>
      </c>
      <c r="O18" s="12" t="s">
        <v>3</v>
      </c>
      <c r="P18" s="38" t="s">
        <v>3</v>
      </c>
      <c r="Q18" s="12" t="s">
        <v>3</v>
      </c>
      <c r="R18" s="38" t="s">
        <v>3</v>
      </c>
      <c r="S18" s="12" t="s">
        <v>3</v>
      </c>
      <c r="T18" s="38" t="s">
        <v>3</v>
      </c>
      <c r="U18" s="12" t="s">
        <v>3</v>
      </c>
      <c r="V18" s="38" t="s">
        <v>3</v>
      </c>
      <c r="W18" s="12" t="s">
        <v>3</v>
      </c>
    </row>
    <row r="19" spans="1:23" ht="9" customHeight="1" x14ac:dyDescent="0.25">
      <c r="A19" s="35">
        <v>19</v>
      </c>
      <c r="B19" s="36" t="s">
        <v>153</v>
      </c>
      <c r="C19" s="37" t="s">
        <v>228</v>
      </c>
      <c r="D19" s="69" t="s">
        <v>139</v>
      </c>
      <c r="E19" s="67" t="str">
        <f t="shared" si="0"/>
        <v>"Internação"</v>
      </c>
      <c r="F19" s="72" t="s">
        <v>247</v>
      </c>
      <c r="G19" s="41" t="str">
        <f t="shared" si="1"/>
        <v>"UTI"</v>
      </c>
      <c r="H19" s="39" t="s">
        <v>197</v>
      </c>
      <c r="I19" s="41" t="s">
        <v>248</v>
      </c>
      <c r="J19" s="70" t="s">
        <v>198</v>
      </c>
      <c r="K19" s="40" t="s">
        <v>154</v>
      </c>
      <c r="L19" s="38" t="s">
        <v>3</v>
      </c>
      <c r="M19" s="12" t="s">
        <v>3</v>
      </c>
      <c r="N19" s="38" t="s">
        <v>3</v>
      </c>
      <c r="O19" s="12" t="s">
        <v>3</v>
      </c>
      <c r="P19" s="38" t="s">
        <v>3</v>
      </c>
      <c r="Q19" s="12" t="s">
        <v>3</v>
      </c>
      <c r="R19" s="38" t="s">
        <v>3</v>
      </c>
      <c r="S19" s="12" t="s">
        <v>3</v>
      </c>
      <c r="T19" s="38" t="s">
        <v>3</v>
      </c>
      <c r="U19" s="12" t="s">
        <v>3</v>
      </c>
      <c r="V19" s="38" t="s">
        <v>3</v>
      </c>
      <c r="W19" s="12" t="s">
        <v>3</v>
      </c>
    </row>
    <row r="20" spans="1:23" ht="9" customHeight="1" x14ac:dyDescent="0.25">
      <c r="A20" s="35">
        <v>20</v>
      </c>
      <c r="B20" s="36" t="s">
        <v>155</v>
      </c>
      <c r="C20" s="37" t="s">
        <v>228</v>
      </c>
      <c r="D20" s="69" t="s">
        <v>139</v>
      </c>
      <c r="E20" s="67" t="str">
        <f t="shared" si="0"/>
        <v>"Internação"</v>
      </c>
      <c r="F20" s="72" t="s">
        <v>247</v>
      </c>
      <c r="G20" s="41" t="str">
        <f t="shared" si="1"/>
        <v>"UTQ"</v>
      </c>
      <c r="H20" s="39" t="s">
        <v>197</v>
      </c>
      <c r="I20" s="41" t="s">
        <v>248</v>
      </c>
      <c r="J20" s="70" t="s">
        <v>198</v>
      </c>
      <c r="K20" s="40" t="s">
        <v>156</v>
      </c>
      <c r="L20" s="38" t="s">
        <v>3</v>
      </c>
      <c r="M20" s="12" t="s">
        <v>3</v>
      </c>
      <c r="N20" s="38" t="s">
        <v>3</v>
      </c>
      <c r="O20" s="12" t="s">
        <v>3</v>
      </c>
      <c r="P20" s="38" t="s">
        <v>3</v>
      </c>
      <c r="Q20" s="12" t="s">
        <v>3</v>
      </c>
      <c r="R20" s="38" t="s">
        <v>3</v>
      </c>
      <c r="S20" s="12" t="s">
        <v>3</v>
      </c>
      <c r="T20" s="38" t="s">
        <v>3</v>
      </c>
      <c r="U20" s="12" t="s">
        <v>3</v>
      </c>
      <c r="V20" s="38" t="s">
        <v>3</v>
      </c>
      <c r="W20" s="12" t="s">
        <v>3</v>
      </c>
    </row>
    <row r="21" spans="1:23" ht="9" customHeight="1" x14ac:dyDescent="0.25">
      <c r="A21" s="35">
        <v>21</v>
      </c>
      <c r="B21" s="36" t="s">
        <v>157</v>
      </c>
      <c r="C21" s="37" t="s">
        <v>228</v>
      </c>
      <c r="D21" s="69" t="s">
        <v>139</v>
      </c>
      <c r="E21" s="67" t="str">
        <f t="shared" si="0"/>
        <v>"Fisioterapia"</v>
      </c>
      <c r="F21" s="72" t="s">
        <v>247</v>
      </c>
      <c r="G21" s="41" t="str">
        <f t="shared" si="1"/>
        <v>"FISI"</v>
      </c>
      <c r="H21" s="39" t="s">
        <v>197</v>
      </c>
      <c r="I21" s="41" t="s">
        <v>248</v>
      </c>
      <c r="J21" s="70" t="s">
        <v>198</v>
      </c>
      <c r="K21" s="40" t="s">
        <v>237</v>
      </c>
      <c r="L21" s="38" t="s">
        <v>3</v>
      </c>
      <c r="M21" s="12" t="s">
        <v>3</v>
      </c>
      <c r="N21" s="38" t="s">
        <v>3</v>
      </c>
      <c r="O21" s="12" t="s">
        <v>3</v>
      </c>
      <c r="P21" s="38" t="s">
        <v>3</v>
      </c>
      <c r="Q21" s="12" t="s">
        <v>3</v>
      </c>
      <c r="R21" s="38" t="s">
        <v>3</v>
      </c>
      <c r="S21" s="12" t="s">
        <v>3</v>
      </c>
      <c r="T21" s="38" t="s">
        <v>3</v>
      </c>
      <c r="U21" s="12" t="s">
        <v>3</v>
      </c>
      <c r="V21" s="38" t="s">
        <v>3</v>
      </c>
      <c r="W21" s="12" t="s">
        <v>3</v>
      </c>
    </row>
    <row r="22" spans="1:23" ht="9" customHeight="1" x14ac:dyDescent="0.25">
      <c r="A22" s="35">
        <v>22</v>
      </c>
      <c r="B22" s="36" t="s">
        <v>158</v>
      </c>
      <c r="C22" s="37" t="s">
        <v>228</v>
      </c>
      <c r="D22" s="69" t="s">
        <v>139</v>
      </c>
      <c r="E22" s="67" t="str">
        <f t="shared" si="0"/>
        <v>"Terapia"</v>
      </c>
      <c r="F22" s="72" t="s">
        <v>247</v>
      </c>
      <c r="G22" s="41" t="str">
        <f t="shared" si="1"/>
        <v>"OCUP"</v>
      </c>
      <c r="H22" s="39" t="s">
        <v>197</v>
      </c>
      <c r="I22" s="41" t="s">
        <v>248</v>
      </c>
      <c r="J22" s="70" t="s">
        <v>198</v>
      </c>
      <c r="K22" s="40" t="s">
        <v>159</v>
      </c>
      <c r="L22" s="38" t="s">
        <v>3</v>
      </c>
      <c r="M22" s="12" t="s">
        <v>3</v>
      </c>
      <c r="N22" s="38" t="s">
        <v>3</v>
      </c>
      <c r="O22" s="12" t="s">
        <v>3</v>
      </c>
      <c r="P22" s="38" t="s">
        <v>3</v>
      </c>
      <c r="Q22" s="12" t="s">
        <v>3</v>
      </c>
      <c r="R22" s="38" t="s">
        <v>3</v>
      </c>
      <c r="S22" s="12" t="s">
        <v>3</v>
      </c>
      <c r="T22" s="38" t="s">
        <v>3</v>
      </c>
      <c r="U22" s="12" t="s">
        <v>3</v>
      </c>
      <c r="V22" s="38" t="s">
        <v>3</v>
      </c>
      <c r="W22" s="12" t="s">
        <v>3</v>
      </c>
    </row>
    <row r="23" spans="1:23" ht="9" customHeight="1" x14ac:dyDescent="0.25">
      <c r="A23" s="35">
        <v>23</v>
      </c>
      <c r="B23" s="36" t="s">
        <v>160</v>
      </c>
      <c r="C23" s="37" t="s">
        <v>228</v>
      </c>
      <c r="D23" s="69" t="s">
        <v>139</v>
      </c>
      <c r="E23" s="67" t="str">
        <f t="shared" si="0"/>
        <v>"Fonoaudiologia"</v>
      </c>
      <c r="F23" s="72" t="s">
        <v>247</v>
      </c>
      <c r="G23" s="41" t="str">
        <f t="shared" si="1"/>
        <v>"FONO"</v>
      </c>
      <c r="H23" s="39" t="s">
        <v>197</v>
      </c>
      <c r="I23" s="41" t="s">
        <v>248</v>
      </c>
      <c r="J23" s="70" t="s">
        <v>198</v>
      </c>
      <c r="K23" s="40" t="s">
        <v>238</v>
      </c>
      <c r="L23" s="38" t="s">
        <v>3</v>
      </c>
      <c r="M23" s="12" t="s">
        <v>3</v>
      </c>
      <c r="N23" s="38" t="s">
        <v>3</v>
      </c>
      <c r="O23" s="12" t="s">
        <v>3</v>
      </c>
      <c r="P23" s="38" t="s">
        <v>3</v>
      </c>
      <c r="Q23" s="12" t="s">
        <v>3</v>
      </c>
      <c r="R23" s="38" t="s">
        <v>3</v>
      </c>
      <c r="S23" s="12" t="s">
        <v>3</v>
      </c>
      <c r="T23" s="38" t="s">
        <v>3</v>
      </c>
      <c r="U23" s="12" t="s">
        <v>3</v>
      </c>
      <c r="V23" s="38" t="s">
        <v>3</v>
      </c>
      <c r="W23" s="12" t="s">
        <v>3</v>
      </c>
    </row>
    <row r="24" spans="1:23" ht="9" customHeight="1" x14ac:dyDescent="0.25">
      <c r="A24" s="35">
        <v>24</v>
      </c>
      <c r="B24" s="36" t="s">
        <v>161</v>
      </c>
      <c r="C24" s="37" t="s">
        <v>228</v>
      </c>
      <c r="D24" s="69" t="s">
        <v>139</v>
      </c>
      <c r="E24" s="67" t="str">
        <f t="shared" si="0"/>
        <v>"Radiologia"</v>
      </c>
      <c r="F24" s="72" t="s">
        <v>247</v>
      </c>
      <c r="G24" s="41" t="str">
        <f t="shared" si="1"/>
        <v>"RADI"</v>
      </c>
      <c r="H24" s="39" t="s">
        <v>197</v>
      </c>
      <c r="I24" s="41" t="s">
        <v>248</v>
      </c>
      <c r="J24" s="70" t="s">
        <v>198</v>
      </c>
      <c r="K24" s="40" t="s">
        <v>239</v>
      </c>
      <c r="L24" s="38" t="s">
        <v>3</v>
      </c>
      <c r="M24" s="12" t="s">
        <v>3</v>
      </c>
      <c r="N24" s="38" t="s">
        <v>3</v>
      </c>
      <c r="O24" s="12" t="s">
        <v>3</v>
      </c>
      <c r="P24" s="38" t="s">
        <v>3</v>
      </c>
      <c r="Q24" s="12" t="s">
        <v>3</v>
      </c>
      <c r="R24" s="38" t="s">
        <v>3</v>
      </c>
      <c r="S24" s="12" t="s">
        <v>3</v>
      </c>
      <c r="T24" s="38" t="s">
        <v>3</v>
      </c>
      <c r="U24" s="12" t="s">
        <v>3</v>
      </c>
      <c r="V24" s="38" t="s">
        <v>3</v>
      </c>
      <c r="W24" s="12" t="s">
        <v>3</v>
      </c>
    </row>
    <row r="25" spans="1:23" ht="9" customHeight="1" x14ac:dyDescent="0.25">
      <c r="A25" s="35">
        <v>25</v>
      </c>
      <c r="B25" s="36" t="s">
        <v>162</v>
      </c>
      <c r="C25" s="37" t="s">
        <v>228</v>
      </c>
      <c r="D25" s="69" t="s">
        <v>139</v>
      </c>
      <c r="E25" s="67" t="str">
        <f t="shared" si="0"/>
        <v>"Hemodinâmica"</v>
      </c>
      <c r="F25" s="72" t="s">
        <v>247</v>
      </c>
      <c r="G25" s="41" t="str">
        <f t="shared" si="1"/>
        <v>"HEDI"</v>
      </c>
      <c r="H25" s="39" t="s">
        <v>197</v>
      </c>
      <c r="I25" s="41" t="s">
        <v>248</v>
      </c>
      <c r="J25" s="70" t="s">
        <v>198</v>
      </c>
      <c r="K25" s="40" t="s">
        <v>240</v>
      </c>
      <c r="L25" s="38" t="s">
        <v>3</v>
      </c>
      <c r="M25" s="12" t="s">
        <v>3</v>
      </c>
      <c r="N25" s="38" t="s">
        <v>3</v>
      </c>
      <c r="O25" s="12" t="s">
        <v>3</v>
      </c>
      <c r="P25" s="38" t="s">
        <v>3</v>
      </c>
      <c r="Q25" s="12" t="s">
        <v>3</v>
      </c>
      <c r="R25" s="38" t="s">
        <v>3</v>
      </c>
      <c r="S25" s="12" t="s">
        <v>3</v>
      </c>
      <c r="T25" s="38" t="s">
        <v>3</v>
      </c>
      <c r="U25" s="12" t="s">
        <v>3</v>
      </c>
      <c r="V25" s="38" t="s">
        <v>3</v>
      </c>
      <c r="W25" s="12" t="s">
        <v>3</v>
      </c>
    </row>
    <row r="26" spans="1:23" ht="9" customHeight="1" x14ac:dyDescent="0.25">
      <c r="A26" s="35">
        <v>26</v>
      </c>
      <c r="B26" s="36" t="s">
        <v>163</v>
      </c>
      <c r="C26" s="37" t="s">
        <v>228</v>
      </c>
      <c r="D26" s="69" t="s">
        <v>139</v>
      </c>
      <c r="E26" s="67" t="str">
        <f t="shared" si="0"/>
        <v>"Tomografia"</v>
      </c>
      <c r="F26" s="72" t="s">
        <v>247</v>
      </c>
      <c r="G26" s="41" t="str">
        <f t="shared" si="1"/>
        <v>"TOMO"</v>
      </c>
      <c r="H26" s="39" t="s">
        <v>197</v>
      </c>
      <c r="I26" s="41" t="s">
        <v>248</v>
      </c>
      <c r="J26" s="70" t="s">
        <v>198</v>
      </c>
      <c r="K26" s="40" t="s">
        <v>241</v>
      </c>
      <c r="L26" s="38" t="s">
        <v>3</v>
      </c>
      <c r="M26" s="12" t="s">
        <v>3</v>
      </c>
      <c r="N26" s="38" t="s">
        <v>3</v>
      </c>
      <c r="O26" s="12" t="s">
        <v>3</v>
      </c>
      <c r="P26" s="38" t="s">
        <v>3</v>
      </c>
      <c r="Q26" s="12" t="s">
        <v>3</v>
      </c>
      <c r="R26" s="38" t="s">
        <v>3</v>
      </c>
      <c r="S26" s="12" t="s">
        <v>3</v>
      </c>
      <c r="T26" s="38" t="s">
        <v>3</v>
      </c>
      <c r="U26" s="12" t="s">
        <v>3</v>
      </c>
      <c r="V26" s="38" t="s">
        <v>3</v>
      </c>
      <c r="W26" s="12" t="s">
        <v>3</v>
      </c>
    </row>
    <row r="27" spans="1:23" ht="9" customHeight="1" x14ac:dyDescent="0.25">
      <c r="A27" s="35">
        <v>27</v>
      </c>
      <c r="B27" s="36" t="s">
        <v>164</v>
      </c>
      <c r="C27" s="37" t="s">
        <v>228</v>
      </c>
      <c r="D27" s="69" t="s">
        <v>139</v>
      </c>
      <c r="E27" s="67" t="str">
        <f t="shared" si="0"/>
        <v>"Ultrassonografia"</v>
      </c>
      <c r="F27" s="72" t="s">
        <v>247</v>
      </c>
      <c r="G27" s="41" t="str">
        <f t="shared" si="1"/>
        <v>"USOM"</v>
      </c>
      <c r="H27" s="39" t="s">
        <v>197</v>
      </c>
      <c r="I27" s="41" t="s">
        <v>248</v>
      </c>
      <c r="J27" s="70" t="s">
        <v>198</v>
      </c>
      <c r="K27" s="40" t="s">
        <v>242</v>
      </c>
      <c r="L27" s="38" t="s">
        <v>3</v>
      </c>
      <c r="M27" s="12" t="s">
        <v>3</v>
      </c>
      <c r="N27" s="38" t="s">
        <v>3</v>
      </c>
      <c r="O27" s="12" t="s">
        <v>3</v>
      </c>
      <c r="P27" s="38" t="s">
        <v>3</v>
      </c>
      <c r="Q27" s="12" t="s">
        <v>3</v>
      </c>
      <c r="R27" s="38" t="s">
        <v>3</v>
      </c>
      <c r="S27" s="12" t="s">
        <v>3</v>
      </c>
      <c r="T27" s="38" t="s">
        <v>3</v>
      </c>
      <c r="U27" s="12" t="s">
        <v>3</v>
      </c>
      <c r="V27" s="38" t="s">
        <v>3</v>
      </c>
      <c r="W27" s="12" t="s">
        <v>3</v>
      </c>
    </row>
    <row r="28" spans="1:23" ht="9" customHeight="1" x14ac:dyDescent="0.25">
      <c r="A28" s="35">
        <v>28</v>
      </c>
      <c r="B28" s="36" t="s">
        <v>165</v>
      </c>
      <c r="C28" s="37" t="s">
        <v>228</v>
      </c>
      <c r="D28" s="69" t="s">
        <v>139</v>
      </c>
      <c r="E28" s="67" t="str">
        <f t="shared" si="0"/>
        <v>"Ressonância"</v>
      </c>
      <c r="F28" s="72" t="s">
        <v>247</v>
      </c>
      <c r="G28" s="41" t="str">
        <f t="shared" si="1"/>
        <v>"RMAG"</v>
      </c>
      <c r="H28" s="39" t="s">
        <v>197</v>
      </c>
      <c r="I28" s="41" t="s">
        <v>248</v>
      </c>
      <c r="J28" s="70" t="s">
        <v>198</v>
      </c>
      <c r="K28" s="40" t="s">
        <v>166</v>
      </c>
      <c r="L28" s="38" t="s">
        <v>3</v>
      </c>
      <c r="M28" s="12" t="s">
        <v>3</v>
      </c>
      <c r="N28" s="38" t="s">
        <v>3</v>
      </c>
      <c r="O28" s="12" t="s">
        <v>3</v>
      </c>
      <c r="P28" s="38" t="s">
        <v>3</v>
      </c>
      <c r="Q28" s="12" t="s">
        <v>3</v>
      </c>
      <c r="R28" s="38" t="s">
        <v>3</v>
      </c>
      <c r="S28" s="12" t="s">
        <v>3</v>
      </c>
      <c r="T28" s="38" t="s">
        <v>3</v>
      </c>
      <c r="U28" s="12" t="s">
        <v>3</v>
      </c>
      <c r="V28" s="38" t="s">
        <v>3</v>
      </c>
      <c r="W28" s="12" t="s">
        <v>3</v>
      </c>
    </row>
    <row r="29" spans="1:23" ht="9" customHeight="1" x14ac:dyDescent="0.25">
      <c r="A29" s="35">
        <v>29</v>
      </c>
      <c r="B29" s="36" t="s">
        <v>167</v>
      </c>
      <c r="C29" s="37" t="s">
        <v>228</v>
      </c>
      <c r="D29" s="69" t="s">
        <v>139</v>
      </c>
      <c r="E29" s="67" t="str">
        <f t="shared" si="0"/>
        <v>"Endoscopia"</v>
      </c>
      <c r="F29" s="72" t="s">
        <v>247</v>
      </c>
      <c r="G29" s="41" t="str">
        <f t="shared" si="1"/>
        <v>"ENDO"</v>
      </c>
      <c r="H29" s="39" t="s">
        <v>197</v>
      </c>
      <c r="I29" s="41" t="s">
        <v>248</v>
      </c>
      <c r="J29" s="70" t="s">
        <v>198</v>
      </c>
      <c r="K29" s="40" t="s">
        <v>168</v>
      </c>
      <c r="L29" s="38" t="s">
        <v>3</v>
      </c>
      <c r="M29" s="12" t="s">
        <v>3</v>
      </c>
      <c r="N29" s="38" t="s">
        <v>3</v>
      </c>
      <c r="O29" s="12" t="s">
        <v>3</v>
      </c>
      <c r="P29" s="38" t="s">
        <v>3</v>
      </c>
      <c r="Q29" s="12" t="s">
        <v>3</v>
      </c>
      <c r="R29" s="38" t="s">
        <v>3</v>
      </c>
      <c r="S29" s="12" t="s">
        <v>3</v>
      </c>
      <c r="T29" s="38" t="s">
        <v>3</v>
      </c>
      <c r="U29" s="12" t="s">
        <v>3</v>
      </c>
      <c r="V29" s="38" t="s">
        <v>3</v>
      </c>
      <c r="W29" s="12" t="s">
        <v>3</v>
      </c>
    </row>
    <row r="30" spans="1:23" ht="9" customHeight="1" x14ac:dyDescent="0.25">
      <c r="A30" s="35">
        <v>30</v>
      </c>
      <c r="B30" s="36" t="s">
        <v>169</v>
      </c>
      <c r="C30" s="37" t="s">
        <v>228</v>
      </c>
      <c r="D30" s="69" t="s">
        <v>139</v>
      </c>
      <c r="E30" s="67" t="str">
        <f t="shared" si="0"/>
        <v>"Anatomia"</v>
      </c>
      <c r="F30" s="72" t="s">
        <v>247</v>
      </c>
      <c r="G30" s="41" t="str">
        <f t="shared" si="1"/>
        <v>"APAT"</v>
      </c>
      <c r="H30" s="39" t="s">
        <v>197</v>
      </c>
      <c r="I30" s="41" t="s">
        <v>248</v>
      </c>
      <c r="J30" s="70" t="s">
        <v>198</v>
      </c>
      <c r="K30" s="40" t="s">
        <v>170</v>
      </c>
      <c r="L30" s="38" t="s">
        <v>3</v>
      </c>
      <c r="M30" s="12" t="s">
        <v>3</v>
      </c>
      <c r="N30" s="38" t="s">
        <v>3</v>
      </c>
      <c r="O30" s="12" t="s">
        <v>3</v>
      </c>
      <c r="P30" s="38" t="s">
        <v>3</v>
      </c>
      <c r="Q30" s="12" t="s">
        <v>3</v>
      </c>
      <c r="R30" s="38" t="s">
        <v>3</v>
      </c>
      <c r="S30" s="12" t="s">
        <v>3</v>
      </c>
      <c r="T30" s="38" t="s">
        <v>3</v>
      </c>
      <c r="U30" s="12" t="s">
        <v>3</v>
      </c>
      <c r="V30" s="38" t="s">
        <v>3</v>
      </c>
      <c r="W30" s="12" t="s">
        <v>3</v>
      </c>
    </row>
    <row r="31" spans="1:23" ht="9" customHeight="1" x14ac:dyDescent="0.25">
      <c r="A31" s="35">
        <v>31</v>
      </c>
      <c r="B31" s="36" t="s">
        <v>171</v>
      </c>
      <c r="C31" s="37" t="s">
        <v>228</v>
      </c>
      <c r="D31" s="69" t="s">
        <v>139</v>
      </c>
      <c r="E31" s="67" t="str">
        <f t="shared" si="0"/>
        <v>"Hemoterapia"</v>
      </c>
      <c r="F31" s="72" t="s">
        <v>247</v>
      </c>
      <c r="G31" s="41" t="str">
        <f t="shared" si="1"/>
        <v>"HETE"</v>
      </c>
      <c r="H31" s="39" t="s">
        <v>197</v>
      </c>
      <c r="I31" s="41" t="s">
        <v>248</v>
      </c>
      <c r="J31" s="70" t="s">
        <v>198</v>
      </c>
      <c r="K31" s="40" t="s">
        <v>133</v>
      </c>
      <c r="L31" s="38" t="s">
        <v>3</v>
      </c>
      <c r="M31" s="12" t="s">
        <v>3</v>
      </c>
      <c r="N31" s="38" t="s">
        <v>3</v>
      </c>
      <c r="O31" s="12" t="s">
        <v>3</v>
      </c>
      <c r="P31" s="38" t="s">
        <v>3</v>
      </c>
      <c r="Q31" s="12" t="s">
        <v>3</v>
      </c>
      <c r="R31" s="38" t="s">
        <v>3</v>
      </c>
      <c r="S31" s="12" t="s">
        <v>3</v>
      </c>
      <c r="T31" s="38" t="s">
        <v>3</v>
      </c>
      <c r="U31" s="12" t="s">
        <v>3</v>
      </c>
      <c r="V31" s="38" t="s">
        <v>3</v>
      </c>
      <c r="W31" s="12" t="s">
        <v>3</v>
      </c>
    </row>
    <row r="32" spans="1:23" ht="9" customHeight="1" x14ac:dyDescent="0.25">
      <c r="A32" s="35">
        <v>32</v>
      </c>
      <c r="B32" s="36" t="s">
        <v>172</v>
      </c>
      <c r="C32" s="37" t="s">
        <v>228</v>
      </c>
      <c r="D32" s="69" t="s">
        <v>139</v>
      </c>
      <c r="E32" s="67" t="str">
        <f t="shared" si="0"/>
        <v>"Medicina"</v>
      </c>
      <c r="F32" s="72" t="s">
        <v>247</v>
      </c>
      <c r="G32" s="41" t="str">
        <f t="shared" si="1"/>
        <v>"MNUC"</v>
      </c>
      <c r="H32" s="39" t="s">
        <v>197</v>
      </c>
      <c r="I32" s="41" t="s">
        <v>248</v>
      </c>
      <c r="J32" s="70" t="s">
        <v>198</v>
      </c>
      <c r="K32" s="40" t="s">
        <v>135</v>
      </c>
      <c r="L32" s="38" t="s">
        <v>3</v>
      </c>
      <c r="M32" s="12" t="s">
        <v>3</v>
      </c>
      <c r="N32" s="38" t="s">
        <v>3</v>
      </c>
      <c r="O32" s="12" t="s">
        <v>3</v>
      </c>
      <c r="P32" s="38" t="s">
        <v>3</v>
      </c>
      <c r="Q32" s="12" t="s">
        <v>3</v>
      </c>
      <c r="R32" s="38" t="s">
        <v>3</v>
      </c>
      <c r="S32" s="12" t="s">
        <v>3</v>
      </c>
      <c r="T32" s="38" t="s">
        <v>3</v>
      </c>
      <c r="U32" s="12" t="s">
        <v>3</v>
      </c>
      <c r="V32" s="38" t="s">
        <v>3</v>
      </c>
      <c r="W32" s="12" t="s">
        <v>3</v>
      </c>
    </row>
    <row r="33" spans="1:23" ht="9" customHeight="1" x14ac:dyDescent="0.25">
      <c r="A33" s="35">
        <v>33</v>
      </c>
      <c r="B33" s="36" t="s">
        <v>173</v>
      </c>
      <c r="C33" s="37" t="s">
        <v>228</v>
      </c>
      <c r="D33" s="39" t="s">
        <v>139</v>
      </c>
      <c r="E33" s="41" t="str">
        <f t="shared" si="0"/>
        <v>"Patologia"</v>
      </c>
      <c r="F33" s="72" t="s">
        <v>247</v>
      </c>
      <c r="G33" s="41" t="str">
        <f t="shared" si="1"/>
        <v>"PACLI"</v>
      </c>
      <c r="H33" s="39" t="s">
        <v>197</v>
      </c>
      <c r="I33" s="41" t="s">
        <v>248</v>
      </c>
      <c r="J33" s="70" t="s">
        <v>198</v>
      </c>
      <c r="K33" s="40" t="s">
        <v>137</v>
      </c>
      <c r="L33" s="38" t="s">
        <v>3</v>
      </c>
      <c r="M33" s="12" t="s">
        <v>3</v>
      </c>
      <c r="N33" s="38" t="s">
        <v>3</v>
      </c>
      <c r="O33" s="12" t="s">
        <v>3</v>
      </c>
      <c r="P33" s="38" t="s">
        <v>3</v>
      </c>
      <c r="Q33" s="12" t="s">
        <v>3</v>
      </c>
      <c r="R33" s="38" t="s">
        <v>3</v>
      </c>
      <c r="S33" s="12" t="s">
        <v>3</v>
      </c>
      <c r="T33" s="38" t="s">
        <v>3</v>
      </c>
      <c r="U33" s="12" t="s">
        <v>3</v>
      </c>
      <c r="V33" s="38" t="s">
        <v>3</v>
      </c>
      <c r="W33" s="12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2025-02-18T14:44:35Z</dcterms:modified>
</cp:coreProperties>
</file>