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F5C191B7-C390-4279-96F4-A39EA95DFECD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24" l="1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18" i="27" l="1"/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B6" i="27" l="1"/>
  <c r="B5" i="27"/>
</calcChain>
</file>

<file path=xl/sharedStrings.xml><?xml version="1.0" encoding="utf-8"?>
<sst xmlns="http://schemas.openxmlformats.org/spreadsheetml/2006/main" count="964" uniqueCount="202">
  <si>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</si>
  <si>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</si>
  <si>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</si>
  <si>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</si>
  <si>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</si>
  <si>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</si>
  <si>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</si>
  <si>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</si>
  <si>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</si>
  <si>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</si>
  <si>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</si>
  <si>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</si>
  <si>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</si>
  <si>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</si>
  <si>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</si>
  <si>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</si>
  <si>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</si>
  <si>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</si>
  <si>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</si>
  <si>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</si>
  <si>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</si>
  <si>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</si>
  <si>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</si>
  <si>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</si>
  <si>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</si>
  <si>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</si>
  <si>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</si>
  <si>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</si>
  <si>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</si>
  <si>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</si>
  <si>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</si>
  <si>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</si>
  <si>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</si>
  <si>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</si>
  <si>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</si>
  <si>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</si>
  <si>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</si>
  <si>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</si>
  <si>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</si>
  <si>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</si>
  <si>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</si>
  <si>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</si>
  <si>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</si>
  <si>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</si>
  <si>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</si>
  <si>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</si>
  <si>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0</t>
  </si>
  <si>
    <t>Chave</t>
  </si>
  <si>
    <t>Valor</t>
  </si>
  <si>
    <t>OntologiaPrefixo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</si>
  <si>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</si>
  <si>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</si>
  <si>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</si>
  <si>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</si>
  <si>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</si>
  <si>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</si>
  <si>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</si>
  <si>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</si>
  <si>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</si>
  <si>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</si>
  <si>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</si>
  <si>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</si>
  <si>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</si>
  <si>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</si>
  <si>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</si>
  <si>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</si>
  <si>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</si>
  <si>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</si>
  <si>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</si>
  <si>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</si>
  <si>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</si>
  <si>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</si>
  <si>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</si>
  <si>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</si>
  <si>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</si>
  <si>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</si>
  <si>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</si>
  <si>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</si>
  <si>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</si>
  <si>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</si>
  <si>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</si>
  <si>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</si>
  <si>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</si>
  <si>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</si>
  <si>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</si>
  <si>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</si>
  <si>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</si>
  <si>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</si>
  <si>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</si>
  <si>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</si>
  <si>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</si>
  <si>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</si>
  <si>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</si>
  <si>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</si>
  <si>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</si>
  <si>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</si>
  <si>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</si>
  <si>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</si>
  <si>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</si>
  <si>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</si>
  <si>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</si>
  <si>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</si>
  <si>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</si>
  <si>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</si>
  <si>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</si>
  <si>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</si>
  <si>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</si>
  <si>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</si>
  <si>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</si>
  <si>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</si>
  <si>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</si>
  <si>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</si>
  <si>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</si>
  <si>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</si>
  <si>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</si>
  <si>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</si>
  <si>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</si>
  <si>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</si>
  <si>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</si>
  <si>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</si>
  <si>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</si>
  <si>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</si>
  <si>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</si>
  <si>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</si>
  <si>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</si>
  <si>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</si>
  <si>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</si>
  <si>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</si>
  <si>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</si>
  <si>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</si>
  <si>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</si>
  <si>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</si>
  <si>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</si>
  <si>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</si>
  <si>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</si>
  <si>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</si>
  <si>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</si>
  <si>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</si>
  <si>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</si>
  <si>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</si>
  <si>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</si>
  <si>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</si>
  <si>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</si>
  <si>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SUS.Ambiente</t>
  </si>
  <si>
    <t>SUS.Area</t>
  </si>
  <si>
    <t>SUS.Espaço</t>
  </si>
  <si>
    <t>SUS.Espaço.Livre</t>
  </si>
  <si>
    <t>SUS.Unidade.Funcional</t>
  </si>
  <si>
    <t>SUS.Setor</t>
  </si>
  <si>
    <t>SUS.Zoneamento</t>
  </si>
  <si>
    <t>SUS.Dispositivo</t>
  </si>
  <si>
    <t>SUS.Equipamento</t>
  </si>
  <si>
    <t>SUS.Mobília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</si>
  <si>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</si>
  <si>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</si>
  <si>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</si>
  <si>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</si>
  <si>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</si>
  <si>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</si>
  <si>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</si>
  <si>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</si>
  <si>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</si>
  <si>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</si>
  <si>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</si>
  <si>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</si>
  <si>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</si>
  <si>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</si>
  <si>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</si>
  <si>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</si>
  <si>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</si>
  <si>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</si>
  <si>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</si>
  <si>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</si>
  <si>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</si>
  <si>
    <t>SUS.Volume</t>
  </si>
  <si>
    <t>bim:</t>
  </si>
  <si>
    <t>unidade.funcional</t>
  </si>
  <si>
    <t>categoria.revit</t>
  </si>
  <si>
    <t>classe.ifc</t>
  </si>
  <si>
    <t>"OST_Areas"</t>
  </si>
  <si>
    <t>"OST_Rooms"</t>
  </si>
  <si>
    <t>"OST_MEPSpaces"</t>
  </si>
  <si>
    <t>"IfcSpace"</t>
  </si>
  <si>
    <t>"OST_MEPZone"</t>
  </si>
  <si>
    <t>"IfcZone"</t>
  </si>
  <si>
    <t>CategoriaRvt</t>
  </si>
  <si>
    <t>ClasseIfc</t>
  </si>
  <si>
    <t>ABNT</t>
  </si>
  <si>
    <t>2C.74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</si>
  <si>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</si>
  <si>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</si>
  <si>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</si>
  <si>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</si>
  <si>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</si>
  <si>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</si>
  <si>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</si>
  <si>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OST_MedicalEquipment , OST_NurseCallDevices</t>
  </si>
  <si>
    <t>IfcMedicalDevice</t>
  </si>
  <si>
    <t>5I.10.54.12.16</t>
  </si>
  <si>
    <t>Espacial</t>
  </si>
  <si>
    <t>Equipamentos.de.Saúde</t>
  </si>
  <si>
    <t>Assistência.Médica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</si>
</sst>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3" sqref="B3"/>
    </sheetView>
  </sheetViews>
  <sheetFormatPr defaultColWidth="9.15234375" defaultRowHeight="9.75" customHeight="1" x14ac:dyDescent="0.35"/>
  <cols>
    <col min="1" max="1" width="10.3828125" style="1" bestFit="1" customWidth="1"/>
    <col min="2" max="2" width="53.69140625" style="1" bestFit="1" customWidth="1"/>
    <col min="3" max="16384" width="9.15234375" style="1"/>
  </cols>
  <sheetData>
    <row r="1" spans="1:2" s="14" customFormat="1" ht="16.5" customHeight="1" x14ac:dyDescent="0.4">
      <c r="A1" s="13" t="s">
        <v>47</v>
      </c>
      <c r="B1" s="13" t="s">
        <v>48</v>
      </c>
    </row>
    <row r="2" spans="1:2" ht="9.75" customHeight="1" x14ac:dyDescent="0.35">
      <c r="A2" s="15" t="s">
        <v>49</v>
      </c>
      <c r="B2" s="15" t="s">
        <v>175</v>
      </c>
    </row>
    <row r="3" spans="1:2" ht="9.75" customHeight="1" x14ac:dyDescent="0.35">
      <c r="A3" s="15" t="s">
        <v>50</v>
      </c>
      <c r="B3" s="16" t="s">
        <v>51</v>
      </c>
    </row>
    <row r="4" spans="1:2" ht="9.75" customHeight="1" x14ac:dyDescent="0.35">
      <c r="A4" s="15" t="s">
        <v>52</v>
      </c>
      <c r="B4" s="15" t="s">
        <v>25</v>
      </c>
    </row>
    <row r="5" spans="1:2" ht="9.75" customHeight="1" x14ac:dyDescent="0.35">
      <c r="A5" s="15" t="s">
        <v>53</v>
      </c>
      <c r="B5" s="15" t="str">
        <f>_xlfn.CONCAT(B4,"Prop")</f>
        <v>BIMProp</v>
      </c>
    </row>
    <row r="6" spans="1:2" ht="9.75" customHeight="1" x14ac:dyDescent="0.35">
      <c r="A6" s="15" t="s">
        <v>54</v>
      </c>
      <c r="B6" s="15" t="str">
        <f>_xlfn.CONCAT(B4,"Data")</f>
        <v>BIMData</v>
      </c>
    </row>
    <row r="7" spans="1:2" ht="9.75" customHeight="1" x14ac:dyDescent="0.35">
      <c r="A7" s="15" t="s">
        <v>55</v>
      </c>
      <c r="B7" s="15" t="s">
        <v>56</v>
      </c>
    </row>
    <row r="8" spans="1:2" ht="9.75" customHeight="1" x14ac:dyDescent="0.35">
      <c r="A8" s="15" t="s">
        <v>57</v>
      </c>
      <c r="B8" s="15" t="s">
        <v>58</v>
      </c>
    </row>
    <row r="9" spans="1:2" ht="9.75" customHeight="1" x14ac:dyDescent="0.35">
      <c r="A9" s="15" t="s">
        <v>59</v>
      </c>
      <c r="B9" s="15" t="s">
        <v>60</v>
      </c>
    </row>
    <row r="10" spans="1:2" ht="9.75" customHeight="1" x14ac:dyDescent="0.35">
      <c r="A10" s="15" t="s">
        <v>61</v>
      </c>
      <c r="B10" s="15" t="s">
        <v>62</v>
      </c>
    </row>
    <row r="11" spans="1:2" ht="9.75" customHeight="1" x14ac:dyDescent="0.35">
      <c r="A11" s="15" t="s">
        <v>63</v>
      </c>
      <c r="B11" s="15" t="s">
        <v>62</v>
      </c>
    </row>
    <row r="12" spans="1:2" ht="9.75" customHeight="1" x14ac:dyDescent="0.35">
      <c r="A12" s="15" t="s">
        <v>64</v>
      </c>
      <c r="B12" s="15" t="s">
        <v>62</v>
      </c>
    </row>
    <row r="13" spans="1:2" ht="9.75" customHeight="1" x14ac:dyDescent="0.35">
      <c r="A13" s="15" t="s">
        <v>65</v>
      </c>
      <c r="B13" s="17" t="s">
        <v>66</v>
      </c>
    </row>
    <row r="14" spans="1:2" ht="9.75" customHeight="1" x14ac:dyDescent="0.35">
      <c r="A14" s="15" t="s">
        <v>67</v>
      </c>
      <c r="B14" s="15" t="s">
        <v>62</v>
      </c>
    </row>
    <row r="15" spans="1:2" ht="9.75" customHeight="1" x14ac:dyDescent="0.35">
      <c r="A15" s="15" t="s">
        <v>68</v>
      </c>
      <c r="B15" s="15" t="s">
        <v>62</v>
      </c>
    </row>
    <row r="16" spans="1:2" ht="9.75" customHeight="1" x14ac:dyDescent="0.35">
      <c r="A16" s="15" t="s">
        <v>69</v>
      </c>
      <c r="B16" s="15" t="s">
        <v>62</v>
      </c>
    </row>
    <row r="17" spans="1:2" ht="9.75" customHeight="1" x14ac:dyDescent="0.35">
      <c r="A17" s="15" t="s">
        <v>70</v>
      </c>
      <c r="B17" s="16" t="s">
        <v>71</v>
      </c>
    </row>
    <row r="18" spans="1:2" ht="9.75" customHeight="1" x14ac:dyDescent="0.35">
      <c r="A18" s="15" t="s">
        <v>72</v>
      </c>
      <c r="B18" s="18">
        <f ca="1">NOW()</f>
        <v>45959.409670370369</v>
      </c>
    </row>
    <row r="19" spans="1:2" ht="9.75" customHeight="1" x14ac:dyDescent="0.35">
      <c r="A19" s="15" t="s">
        <v>73</v>
      </c>
      <c r="B19" s="15" t="s">
        <v>62</v>
      </c>
    </row>
    <row r="20" spans="1:2" ht="9.75" customHeight="1" x14ac:dyDescent="0.35">
      <c r="A20" s="15" t="s">
        <v>74</v>
      </c>
      <c r="B20" s="15" t="s">
        <v>62</v>
      </c>
    </row>
    <row r="21" spans="1:2" ht="9.75" customHeight="1" x14ac:dyDescent="0.35">
      <c r="A21" s="15" t="s">
        <v>75</v>
      </c>
      <c r="B21" s="15" t="s">
        <v>62</v>
      </c>
    </row>
    <row r="22" spans="1:2" ht="9.75" customHeight="1" x14ac:dyDescent="0.35">
      <c r="A22" s="17" t="s">
        <v>76</v>
      </c>
      <c r="B22" s="19" t="s">
        <v>77</v>
      </c>
    </row>
    <row r="23" spans="1:2" ht="9.75" customHeight="1" x14ac:dyDescent="0.35">
      <c r="A23" s="17" t="s">
        <v>78</v>
      </c>
      <c r="B23" s="19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Z13"/>
  <sheetViews>
    <sheetView tabSelected="1" zoomScale="220" zoomScaleNormal="220" workbookViewId="0">
      <selection activeCell="E3" sqref="E3"/>
    </sheetView>
  </sheetViews>
  <sheetFormatPr defaultColWidth="8.84375" defaultRowHeight="7" customHeight="1" x14ac:dyDescent="0.35"/>
  <cols>
    <col min="1" max="1" width="2.53515625" style="1" customWidth="1"/>
    <col min="2" max="2" width="4.84375" style="8" bestFit="1" customWidth="1"/>
    <col min="3" max="3" width="6.69140625" style="1" bestFit="1" customWidth="1"/>
    <col min="4" max="4" width="11.15234375" style="1" bestFit="1" customWidth="1"/>
    <col min="5" max="5" width="11.3046875" style="1" bestFit="1" customWidth="1"/>
    <col min="6" max="6" width="10.84375" style="1" customWidth="1"/>
    <col min="7" max="11" width="6.3828125" style="1" bestFit="1" customWidth="1"/>
    <col min="12" max="12" width="5" style="8" bestFit="1" customWidth="1"/>
    <col min="13" max="13" width="8" style="8" bestFit="1" customWidth="1"/>
    <col min="14" max="14" width="7.53515625" style="8" bestFit="1" customWidth="1"/>
    <col min="15" max="15" width="9.3828125" style="8" bestFit="1" customWidth="1"/>
    <col min="16" max="16" width="25.15234375" style="1" bestFit="1" customWidth="1"/>
    <col min="17" max="17" width="30.3046875" style="1" customWidth="1"/>
    <col min="18" max="18" width="3.69140625" style="1" bestFit="1" customWidth="1"/>
    <col min="19" max="19" width="6.3828125" style="1" customWidth="1"/>
    <col min="20" max="20" width="9.3828125" style="1" customWidth="1"/>
    <col min="21" max="21" width="9.53515625" style="1" customWidth="1"/>
    <col min="22" max="22" width="10" style="1" customWidth="1"/>
    <col min="23" max="23" width="6.53515625" style="1" customWidth="1"/>
    <col min="24" max="24" width="21.84375" style="1" customWidth="1"/>
    <col min="25" max="25" width="8.53515625" style="1" customWidth="1"/>
    <col min="26" max="26" width="7.69140625" style="1" bestFit="1" customWidth="1"/>
    <col min="27" max="16384" width="8.84375" style="1"/>
  </cols>
  <sheetData>
    <row r="1" spans="1:26" s="3" customFormat="1" ht="48" customHeight="1" x14ac:dyDescent="0.4">
      <c r="A1" s="29" t="s">
        <v>46</v>
      </c>
      <c r="B1" s="30" t="s">
        <v>26</v>
      </c>
      <c r="C1" s="30" t="s">
        <v>27</v>
      </c>
      <c r="D1" s="30" t="s">
        <v>28</v>
      </c>
      <c r="E1" s="30" t="s">
        <v>29</v>
      </c>
      <c r="F1" s="30" t="s">
        <v>30</v>
      </c>
      <c r="G1" s="42" t="s">
        <v>31</v>
      </c>
      <c r="H1" s="42" t="s">
        <v>32</v>
      </c>
      <c r="I1" s="42" t="s">
        <v>33</v>
      </c>
      <c r="J1" s="42" t="s">
        <v>34</v>
      </c>
      <c r="K1" s="42" t="s">
        <v>35</v>
      </c>
      <c r="L1" s="31" t="s">
        <v>36</v>
      </c>
      <c r="M1" s="31" t="s">
        <v>37</v>
      </c>
      <c r="N1" s="31" t="s">
        <v>38</v>
      </c>
      <c r="O1" s="31" t="s">
        <v>39</v>
      </c>
      <c r="P1" s="31" t="s">
        <v>40</v>
      </c>
      <c r="Q1" s="31" t="s">
        <v>41</v>
      </c>
      <c r="R1" s="32" t="s">
        <v>139</v>
      </c>
      <c r="S1" s="31" t="s">
        <v>42</v>
      </c>
      <c r="T1" s="31" t="s">
        <v>43</v>
      </c>
      <c r="U1" s="31" t="s">
        <v>44</v>
      </c>
      <c r="V1" s="31" t="s">
        <v>45</v>
      </c>
      <c r="W1" s="33" t="s">
        <v>0</v>
      </c>
      <c r="X1" s="31" t="s">
        <v>185</v>
      </c>
      <c r="Y1" s="31" t="s">
        <v>186</v>
      </c>
      <c r="Z1" s="31" t="s">
        <v>187</v>
      </c>
    </row>
    <row r="2" spans="1:26" s="8" customFormat="1" ht="7" customHeight="1" x14ac:dyDescent="0.35">
      <c r="A2" s="36">
        <v>2</v>
      </c>
      <c r="B2" s="50" t="s">
        <v>140</v>
      </c>
      <c r="C2" s="50" t="s">
        <v>170</v>
      </c>
      <c r="D2" s="50" t="s">
        <v>171</v>
      </c>
      <c r="E2" s="50" t="s">
        <v>14</v>
      </c>
      <c r="F2" s="51" t="s">
        <v>174</v>
      </c>
      <c r="G2" s="52" t="s">
        <v>1</v>
      </c>
      <c r="H2" s="52" t="s">
        <v>1</v>
      </c>
      <c r="I2" s="52" t="s">
        <v>1</v>
      </c>
      <c r="J2" s="52" t="s">
        <v>1</v>
      </c>
      <c r="K2" s="52" t="s">
        <v>1</v>
      </c>
      <c r="L2" s="37" t="str">
        <f t="shared" ref="L2:N12" si="0">CONCATENATE("", C2)</f>
        <v>Norma</v>
      </c>
      <c r="M2" s="37" t="str">
        <f t="shared" si="0"/>
        <v>SUS</v>
      </c>
      <c r="N2" s="37" t="str">
        <f t="shared" si="0"/>
        <v>SomaSUS</v>
      </c>
      <c r="O2" s="37" t="str">
        <f t="shared" ref="O2:O12" si="1">F2</f>
        <v>SUS.Volume</v>
      </c>
      <c r="P2" s="37" t="s">
        <v>136</v>
      </c>
      <c r="Q2" s="37" t="s">
        <v>137</v>
      </c>
      <c r="R2" s="54" t="s">
        <v>1</v>
      </c>
      <c r="S2" s="39" t="str">
        <f t="shared" ref="S2:U12" si="2">SUBSTITUTE(C2, "_", " ")</f>
        <v>Norma</v>
      </c>
      <c r="T2" s="39" t="str">
        <f t="shared" si="2"/>
        <v>SUS</v>
      </c>
      <c r="U2" s="37" t="str">
        <f t="shared" si="2"/>
        <v>SomaSUS</v>
      </c>
      <c r="V2" s="39" t="s">
        <v>138</v>
      </c>
      <c r="W2" s="55" t="str">
        <f t="shared" ref="W2:W12" si="3">CONCATENATE("Key.",LEFT(C2,3),".",A2)</f>
        <v>Key.Nor.2</v>
      </c>
      <c r="X2" s="39" t="s">
        <v>1</v>
      </c>
      <c r="Y2" s="39" t="s">
        <v>1</v>
      </c>
      <c r="Z2" s="39" t="s">
        <v>198</v>
      </c>
    </row>
    <row r="3" spans="1:26" ht="7" customHeight="1" x14ac:dyDescent="0.35">
      <c r="A3" s="36">
        <v>3</v>
      </c>
      <c r="B3" s="40" t="s">
        <v>140</v>
      </c>
      <c r="C3" s="40" t="s">
        <v>171</v>
      </c>
      <c r="D3" s="40" t="s">
        <v>142</v>
      </c>
      <c r="E3" s="40" t="s">
        <v>199</v>
      </c>
      <c r="F3" s="41" t="s">
        <v>143</v>
      </c>
      <c r="G3" s="49" t="s">
        <v>1</v>
      </c>
      <c r="H3" s="49" t="s">
        <v>1</v>
      </c>
      <c r="I3" s="49" t="s">
        <v>1</v>
      </c>
      <c r="J3" s="49" t="s">
        <v>1</v>
      </c>
      <c r="K3" s="49" t="s">
        <v>1</v>
      </c>
      <c r="L3" s="37" t="str">
        <f t="shared" si="0"/>
        <v>SUS</v>
      </c>
      <c r="M3" s="37" t="str">
        <f t="shared" si="0"/>
        <v>Ocupação</v>
      </c>
      <c r="N3" s="37" t="str">
        <f t="shared" si="0"/>
        <v>Espacial</v>
      </c>
      <c r="O3" s="37" t="str">
        <f t="shared" si="1"/>
        <v>SUS.Ambiente</v>
      </c>
      <c r="P3" s="37" t="s">
        <v>136</v>
      </c>
      <c r="Q3" s="37" t="s">
        <v>137</v>
      </c>
      <c r="R3" s="54" t="s">
        <v>1</v>
      </c>
      <c r="S3" s="38" t="str">
        <f t="shared" si="2"/>
        <v>SUS</v>
      </c>
      <c r="T3" s="38" t="str">
        <f t="shared" si="2"/>
        <v>Ocupação</v>
      </c>
      <c r="U3" s="37" t="str">
        <f t="shared" si="2"/>
        <v>Espacial</v>
      </c>
      <c r="V3" s="39" t="s">
        <v>138</v>
      </c>
      <c r="W3" s="55" t="str">
        <f t="shared" si="3"/>
        <v>Key.SUS.3</v>
      </c>
      <c r="X3" s="39" t="s">
        <v>189</v>
      </c>
      <c r="Y3" s="39" t="s">
        <v>190</v>
      </c>
      <c r="Z3" s="39" t="s">
        <v>191</v>
      </c>
    </row>
    <row r="4" spans="1:26" ht="7" customHeight="1" x14ac:dyDescent="0.35">
      <c r="A4" s="36">
        <v>4</v>
      </c>
      <c r="B4" s="40" t="s">
        <v>140</v>
      </c>
      <c r="C4" s="40" t="s">
        <v>171</v>
      </c>
      <c r="D4" s="40" t="s">
        <v>142</v>
      </c>
      <c r="E4" s="40" t="s">
        <v>199</v>
      </c>
      <c r="F4" s="41" t="s">
        <v>144</v>
      </c>
      <c r="G4" s="49" t="s">
        <v>1</v>
      </c>
      <c r="H4" s="49" t="s">
        <v>1</v>
      </c>
      <c r="I4" s="49" t="s">
        <v>1</v>
      </c>
      <c r="J4" s="49" t="s">
        <v>1</v>
      </c>
      <c r="K4" s="49" t="s">
        <v>1</v>
      </c>
      <c r="L4" s="37" t="str">
        <f t="shared" si="0"/>
        <v>SUS</v>
      </c>
      <c r="M4" s="37" t="str">
        <f t="shared" si="0"/>
        <v>Ocupação</v>
      </c>
      <c r="N4" s="37" t="str">
        <f t="shared" si="0"/>
        <v>Espacial</v>
      </c>
      <c r="O4" s="37" t="str">
        <f t="shared" si="1"/>
        <v>SUS.Area</v>
      </c>
      <c r="P4" s="37" t="s">
        <v>136</v>
      </c>
      <c r="Q4" s="37" t="s">
        <v>137</v>
      </c>
      <c r="R4" s="54" t="s">
        <v>1</v>
      </c>
      <c r="S4" s="38" t="str">
        <f t="shared" si="2"/>
        <v>SUS</v>
      </c>
      <c r="T4" s="38" t="str">
        <f t="shared" si="2"/>
        <v>Ocupação</v>
      </c>
      <c r="U4" s="37" t="str">
        <f t="shared" si="2"/>
        <v>Espacial</v>
      </c>
      <c r="V4" s="39" t="s">
        <v>138</v>
      </c>
      <c r="W4" s="55" t="str">
        <f t="shared" si="3"/>
        <v>Key.SUS.4</v>
      </c>
      <c r="X4" s="39" t="s">
        <v>192</v>
      </c>
      <c r="Y4" s="39" t="s">
        <v>190</v>
      </c>
      <c r="Z4" s="39" t="s">
        <v>191</v>
      </c>
    </row>
    <row r="5" spans="1:26" ht="7" customHeight="1" x14ac:dyDescent="0.35">
      <c r="A5" s="36">
        <v>5</v>
      </c>
      <c r="B5" s="40" t="s">
        <v>140</v>
      </c>
      <c r="C5" s="40" t="s">
        <v>171</v>
      </c>
      <c r="D5" s="40" t="s">
        <v>142</v>
      </c>
      <c r="E5" s="40" t="s">
        <v>199</v>
      </c>
      <c r="F5" s="41" t="s">
        <v>145</v>
      </c>
      <c r="G5" s="49" t="s">
        <v>1</v>
      </c>
      <c r="H5" s="49" t="s">
        <v>1</v>
      </c>
      <c r="I5" s="49" t="s">
        <v>1</v>
      </c>
      <c r="J5" s="49" t="s">
        <v>1</v>
      </c>
      <c r="K5" s="49" t="s">
        <v>1</v>
      </c>
      <c r="L5" s="37" t="str">
        <f t="shared" si="0"/>
        <v>SUS</v>
      </c>
      <c r="M5" s="37" t="str">
        <f t="shared" si="0"/>
        <v>Ocupação</v>
      </c>
      <c r="N5" s="37" t="str">
        <f t="shared" si="0"/>
        <v>Espacial</v>
      </c>
      <c r="O5" s="37" t="str">
        <f t="shared" si="1"/>
        <v>SUS.Espaço</v>
      </c>
      <c r="P5" s="37" t="s">
        <v>136</v>
      </c>
      <c r="Q5" s="37" t="s">
        <v>137</v>
      </c>
      <c r="R5" s="54" t="s">
        <v>1</v>
      </c>
      <c r="S5" s="38" t="str">
        <f t="shared" si="2"/>
        <v>SUS</v>
      </c>
      <c r="T5" s="38" t="str">
        <f t="shared" si="2"/>
        <v>Ocupação</v>
      </c>
      <c r="U5" s="37" t="str">
        <f t="shared" si="2"/>
        <v>Espacial</v>
      </c>
      <c r="V5" s="39" t="s">
        <v>138</v>
      </c>
      <c r="W5" s="55" t="str">
        <f t="shared" si="3"/>
        <v>Key.SUS.5</v>
      </c>
      <c r="X5" s="39" t="s">
        <v>192</v>
      </c>
      <c r="Y5" s="39" t="s">
        <v>190</v>
      </c>
      <c r="Z5" s="39" t="s">
        <v>191</v>
      </c>
    </row>
    <row r="6" spans="1:26" ht="7" customHeight="1" x14ac:dyDescent="0.35">
      <c r="A6" s="36">
        <v>6</v>
      </c>
      <c r="B6" s="40" t="s">
        <v>140</v>
      </c>
      <c r="C6" s="40" t="s">
        <v>171</v>
      </c>
      <c r="D6" s="40" t="s">
        <v>142</v>
      </c>
      <c r="E6" s="40" t="s">
        <v>199</v>
      </c>
      <c r="F6" s="41" t="s">
        <v>146</v>
      </c>
      <c r="G6" s="49" t="s">
        <v>1</v>
      </c>
      <c r="H6" s="49" t="s">
        <v>1</v>
      </c>
      <c r="I6" s="49" t="s">
        <v>1</v>
      </c>
      <c r="J6" s="49" t="s">
        <v>1</v>
      </c>
      <c r="K6" s="49" t="s">
        <v>1</v>
      </c>
      <c r="L6" s="37" t="str">
        <f t="shared" si="0"/>
        <v>SUS</v>
      </c>
      <c r="M6" s="37" t="str">
        <f t="shared" si="0"/>
        <v>Ocupação</v>
      </c>
      <c r="N6" s="37" t="str">
        <f t="shared" si="0"/>
        <v>Espacial</v>
      </c>
      <c r="O6" s="37" t="str">
        <f t="shared" si="1"/>
        <v>SUS.Espaço.Livre</v>
      </c>
      <c r="P6" s="37" t="s">
        <v>136</v>
      </c>
      <c r="Q6" s="37" t="s">
        <v>137</v>
      </c>
      <c r="R6" s="54" t="s">
        <v>1</v>
      </c>
      <c r="S6" s="38" t="str">
        <f t="shared" si="2"/>
        <v>SUS</v>
      </c>
      <c r="T6" s="38" t="str">
        <f t="shared" si="2"/>
        <v>Ocupação</v>
      </c>
      <c r="U6" s="37" t="str">
        <f t="shared" si="2"/>
        <v>Espacial</v>
      </c>
      <c r="V6" s="39" t="s">
        <v>138</v>
      </c>
      <c r="W6" s="55" t="str">
        <f t="shared" si="3"/>
        <v>Key.SUS.6</v>
      </c>
      <c r="X6" s="39" t="s">
        <v>192</v>
      </c>
      <c r="Y6" s="39" t="s">
        <v>190</v>
      </c>
      <c r="Z6" s="39" t="s">
        <v>191</v>
      </c>
    </row>
    <row r="7" spans="1:26" ht="7" customHeight="1" x14ac:dyDescent="0.35">
      <c r="A7" s="36">
        <v>7</v>
      </c>
      <c r="B7" s="40" t="s">
        <v>140</v>
      </c>
      <c r="C7" s="40" t="s">
        <v>171</v>
      </c>
      <c r="D7" s="40" t="s">
        <v>142</v>
      </c>
      <c r="E7" s="40" t="s">
        <v>141</v>
      </c>
      <c r="F7" s="41" t="s">
        <v>149</v>
      </c>
      <c r="G7" s="49" t="s">
        <v>1</v>
      </c>
      <c r="H7" s="49" t="s">
        <v>1</v>
      </c>
      <c r="I7" s="49" t="s">
        <v>1</v>
      </c>
      <c r="J7" s="49" t="s">
        <v>1</v>
      </c>
      <c r="K7" s="49" t="s">
        <v>1</v>
      </c>
      <c r="L7" s="37" t="str">
        <f t="shared" si="0"/>
        <v>SUS</v>
      </c>
      <c r="M7" s="37" t="str">
        <f t="shared" si="0"/>
        <v>Ocupação</v>
      </c>
      <c r="N7" s="37" t="str">
        <f t="shared" si="0"/>
        <v>Funcional</v>
      </c>
      <c r="O7" s="37" t="str">
        <f t="shared" si="1"/>
        <v>SUS.Zoneamento</v>
      </c>
      <c r="P7" s="37" t="s">
        <v>136</v>
      </c>
      <c r="Q7" s="37" t="s">
        <v>137</v>
      </c>
      <c r="R7" s="54" t="s">
        <v>1</v>
      </c>
      <c r="S7" s="38" t="str">
        <f t="shared" si="2"/>
        <v>SUS</v>
      </c>
      <c r="T7" s="38" t="str">
        <f t="shared" si="2"/>
        <v>Ocupação</v>
      </c>
      <c r="U7" s="37" t="str">
        <f t="shared" si="2"/>
        <v>Funcional</v>
      </c>
      <c r="V7" s="39" t="s">
        <v>138</v>
      </c>
      <c r="W7" s="55" t="str">
        <f t="shared" si="3"/>
        <v>Key.SUS.7</v>
      </c>
      <c r="X7" s="39" t="s">
        <v>194</v>
      </c>
      <c r="Y7" s="39" t="s">
        <v>195</v>
      </c>
      <c r="Z7" s="39" t="s">
        <v>191</v>
      </c>
    </row>
    <row r="8" spans="1:26" ht="7" customHeight="1" x14ac:dyDescent="0.35">
      <c r="A8" s="36">
        <v>8</v>
      </c>
      <c r="B8" s="40" t="s">
        <v>140</v>
      </c>
      <c r="C8" s="40" t="s">
        <v>171</v>
      </c>
      <c r="D8" s="40" t="s">
        <v>142</v>
      </c>
      <c r="E8" s="40" t="s">
        <v>141</v>
      </c>
      <c r="F8" s="41" t="s">
        <v>147</v>
      </c>
      <c r="G8" s="49" t="s">
        <v>1</v>
      </c>
      <c r="H8" s="49" t="s">
        <v>1</v>
      </c>
      <c r="I8" s="49" t="s">
        <v>1</v>
      </c>
      <c r="J8" s="49" t="s">
        <v>1</v>
      </c>
      <c r="K8" s="49" t="s">
        <v>1</v>
      </c>
      <c r="L8" s="37" t="str">
        <f t="shared" si="0"/>
        <v>SUS</v>
      </c>
      <c r="M8" s="37" t="str">
        <f t="shared" si="0"/>
        <v>Ocupação</v>
      </c>
      <c r="N8" s="37" t="str">
        <f t="shared" si="0"/>
        <v>Funcional</v>
      </c>
      <c r="O8" s="37" t="str">
        <f t="shared" si="1"/>
        <v>SUS.Unidade.Funcional</v>
      </c>
      <c r="P8" s="37" t="s">
        <v>136</v>
      </c>
      <c r="Q8" s="37" t="s">
        <v>137</v>
      </c>
      <c r="R8" s="54" t="s">
        <v>1</v>
      </c>
      <c r="S8" s="38" t="str">
        <f t="shared" si="2"/>
        <v>SUS</v>
      </c>
      <c r="T8" s="38" t="str">
        <f t="shared" si="2"/>
        <v>Ocupação</v>
      </c>
      <c r="U8" s="37" t="str">
        <f t="shared" si="2"/>
        <v>Funcional</v>
      </c>
      <c r="V8" s="39" t="s">
        <v>138</v>
      </c>
      <c r="W8" s="55" t="str">
        <f t="shared" si="3"/>
        <v>Key.SUS.8</v>
      </c>
      <c r="X8" s="39" t="s">
        <v>1</v>
      </c>
      <c r="Y8" s="39" t="s">
        <v>1</v>
      </c>
      <c r="Z8" s="39" t="s">
        <v>193</v>
      </c>
    </row>
    <row r="9" spans="1:26" ht="7" customHeight="1" x14ac:dyDescent="0.35">
      <c r="A9" s="36">
        <v>9</v>
      </c>
      <c r="B9" s="40" t="s">
        <v>140</v>
      </c>
      <c r="C9" s="40" t="s">
        <v>171</v>
      </c>
      <c r="D9" s="40" t="s">
        <v>142</v>
      </c>
      <c r="E9" s="40" t="s">
        <v>141</v>
      </c>
      <c r="F9" s="41" t="s">
        <v>148</v>
      </c>
      <c r="G9" s="49" t="s">
        <v>1</v>
      </c>
      <c r="H9" s="49" t="s">
        <v>1</v>
      </c>
      <c r="I9" s="49" t="s">
        <v>1</v>
      </c>
      <c r="J9" s="49" t="s">
        <v>1</v>
      </c>
      <c r="K9" s="49" t="s">
        <v>1</v>
      </c>
      <c r="L9" s="37" t="str">
        <f t="shared" si="0"/>
        <v>SUS</v>
      </c>
      <c r="M9" s="37" t="str">
        <f t="shared" si="0"/>
        <v>Ocupação</v>
      </c>
      <c r="N9" s="37" t="str">
        <f t="shared" si="0"/>
        <v>Funcional</v>
      </c>
      <c r="O9" s="37" t="str">
        <f t="shared" si="1"/>
        <v>SUS.Setor</v>
      </c>
      <c r="P9" s="37" t="s">
        <v>136</v>
      </c>
      <c r="Q9" s="37" t="s">
        <v>137</v>
      </c>
      <c r="R9" s="54" t="s">
        <v>1</v>
      </c>
      <c r="S9" s="38" t="str">
        <f t="shared" si="2"/>
        <v>SUS</v>
      </c>
      <c r="T9" s="38" t="str">
        <f t="shared" si="2"/>
        <v>Ocupação</v>
      </c>
      <c r="U9" s="37" t="str">
        <f t="shared" si="2"/>
        <v>Funcional</v>
      </c>
      <c r="V9" s="39" t="s">
        <v>138</v>
      </c>
      <c r="W9" s="55" t="str">
        <f t="shared" si="3"/>
        <v>Key.SUS.9</v>
      </c>
      <c r="X9" s="39" t="s">
        <v>1</v>
      </c>
      <c r="Y9" s="39" t="s">
        <v>1</v>
      </c>
      <c r="Z9" s="39" t="s">
        <v>193</v>
      </c>
    </row>
    <row r="10" spans="1:26" ht="7" customHeight="1" x14ac:dyDescent="0.35">
      <c r="A10" s="36">
        <v>10</v>
      </c>
      <c r="B10" s="40" t="s">
        <v>140</v>
      </c>
      <c r="C10" s="40" t="s">
        <v>171</v>
      </c>
      <c r="D10" s="40" t="s">
        <v>200</v>
      </c>
      <c r="E10" s="40" t="s">
        <v>201</v>
      </c>
      <c r="F10" s="41" t="s">
        <v>151</v>
      </c>
      <c r="G10" s="49" t="s">
        <v>1</v>
      </c>
      <c r="H10" s="49" t="s">
        <v>1</v>
      </c>
      <c r="I10" s="49" t="s">
        <v>1</v>
      </c>
      <c r="J10" s="49" t="s">
        <v>1</v>
      </c>
      <c r="K10" s="49" t="s">
        <v>1</v>
      </c>
      <c r="L10" s="37" t="str">
        <f t="shared" si="0"/>
        <v>SUS</v>
      </c>
      <c r="M10" s="37" t="str">
        <f t="shared" si="0"/>
        <v>Equipamentos.de.Saúde</v>
      </c>
      <c r="N10" s="37" t="str">
        <f t="shared" si="0"/>
        <v>Assistência.Médica</v>
      </c>
      <c r="O10" s="37" t="str">
        <f t="shared" si="1"/>
        <v>SUS.Equipamento</v>
      </c>
      <c r="P10" s="37" t="s">
        <v>136</v>
      </c>
      <c r="Q10" s="37" t="s">
        <v>137</v>
      </c>
      <c r="R10" s="54" t="s">
        <v>1</v>
      </c>
      <c r="S10" s="38" t="str">
        <f t="shared" si="2"/>
        <v>SUS</v>
      </c>
      <c r="T10" s="38" t="str">
        <f t="shared" si="2"/>
        <v>Equipamentos.de.Saúde</v>
      </c>
      <c r="U10" s="37" t="str">
        <f t="shared" si="2"/>
        <v>Assistência.Médica</v>
      </c>
      <c r="V10" s="39" t="s">
        <v>138</v>
      </c>
      <c r="W10" s="55" t="str">
        <f t="shared" si="3"/>
        <v>Key.SUS.10</v>
      </c>
      <c r="X10" s="39" t="s">
        <v>196</v>
      </c>
      <c r="Y10" s="39" t="s">
        <v>197</v>
      </c>
      <c r="Z10" s="39" t="s">
        <v>188</v>
      </c>
    </row>
    <row r="11" spans="1:26" ht="7" customHeight="1" x14ac:dyDescent="0.35">
      <c r="A11" s="36">
        <v>11</v>
      </c>
      <c r="B11" s="40" t="s">
        <v>140</v>
      </c>
      <c r="C11" s="40" t="s">
        <v>171</v>
      </c>
      <c r="D11" s="40" t="s">
        <v>200</v>
      </c>
      <c r="E11" s="40" t="s">
        <v>201</v>
      </c>
      <c r="F11" s="41" t="s">
        <v>150</v>
      </c>
      <c r="G11" s="49" t="s">
        <v>1</v>
      </c>
      <c r="H11" s="49" t="s">
        <v>1</v>
      </c>
      <c r="I11" s="49" t="s">
        <v>1</v>
      </c>
      <c r="J11" s="49" t="s">
        <v>1</v>
      </c>
      <c r="K11" s="49" t="s">
        <v>1</v>
      </c>
      <c r="L11" s="37" t="str">
        <f t="shared" si="0"/>
        <v>SUS</v>
      </c>
      <c r="M11" s="37" t="str">
        <f t="shared" si="0"/>
        <v>Equipamentos.de.Saúde</v>
      </c>
      <c r="N11" s="37" t="str">
        <f t="shared" si="0"/>
        <v>Assistência.Médica</v>
      </c>
      <c r="O11" s="37" t="str">
        <f t="shared" si="1"/>
        <v>SUS.Dispositivo</v>
      </c>
      <c r="P11" s="37" t="s">
        <v>136</v>
      </c>
      <c r="Q11" s="37" t="s">
        <v>137</v>
      </c>
      <c r="R11" s="54" t="s">
        <v>1</v>
      </c>
      <c r="S11" s="38" t="str">
        <f t="shared" si="2"/>
        <v>SUS</v>
      </c>
      <c r="T11" s="38" t="str">
        <f t="shared" si="2"/>
        <v>Equipamentos.de.Saúde</v>
      </c>
      <c r="U11" s="37" t="str">
        <f t="shared" si="2"/>
        <v>Assistência.Médica</v>
      </c>
      <c r="V11" s="39" t="s">
        <v>138</v>
      </c>
      <c r="W11" s="55" t="str">
        <f t="shared" si="3"/>
        <v>Key.SUS.11</v>
      </c>
      <c r="X11" s="39" t="s">
        <v>196</v>
      </c>
      <c r="Y11" s="39" t="s">
        <v>197</v>
      </c>
      <c r="Z11" s="39" t="s">
        <v>188</v>
      </c>
    </row>
    <row r="12" spans="1:26" ht="7" customHeight="1" x14ac:dyDescent="0.35">
      <c r="A12" s="36">
        <v>12</v>
      </c>
      <c r="B12" s="40" t="s">
        <v>140</v>
      </c>
      <c r="C12" s="40" t="s">
        <v>171</v>
      </c>
      <c r="D12" s="40" t="s">
        <v>200</v>
      </c>
      <c r="E12" s="40" t="s">
        <v>201</v>
      </c>
      <c r="F12" s="41" t="s">
        <v>152</v>
      </c>
      <c r="G12" s="49" t="s">
        <v>1</v>
      </c>
      <c r="H12" s="49" t="s">
        <v>1</v>
      </c>
      <c r="I12" s="49" t="s">
        <v>1</v>
      </c>
      <c r="J12" s="49" t="s">
        <v>1</v>
      </c>
      <c r="K12" s="49" t="s">
        <v>1</v>
      </c>
      <c r="L12" s="37" t="str">
        <f t="shared" si="0"/>
        <v>SUS</v>
      </c>
      <c r="M12" s="37" t="str">
        <f t="shared" si="0"/>
        <v>Equipamentos.de.Saúde</v>
      </c>
      <c r="N12" s="37" t="str">
        <f t="shared" si="0"/>
        <v>Assistência.Médica</v>
      </c>
      <c r="O12" s="37" t="str">
        <f t="shared" si="1"/>
        <v>SUS.Mobília</v>
      </c>
      <c r="P12" s="37" t="s">
        <v>136</v>
      </c>
      <c r="Q12" s="37" t="s">
        <v>137</v>
      </c>
      <c r="R12" s="54" t="s">
        <v>1</v>
      </c>
      <c r="S12" s="38" t="str">
        <f t="shared" si="2"/>
        <v>SUS</v>
      </c>
      <c r="T12" s="38" t="str">
        <f t="shared" si="2"/>
        <v>Equipamentos.de.Saúde</v>
      </c>
      <c r="U12" s="37" t="str">
        <f t="shared" si="2"/>
        <v>Assistência.Médica</v>
      </c>
      <c r="V12" s="39" t="s">
        <v>138</v>
      </c>
      <c r="W12" s="55" t="str">
        <f t="shared" si="3"/>
        <v>Key.SUS.12</v>
      </c>
      <c r="X12" s="39" t="s">
        <v>196</v>
      </c>
      <c r="Y12" s="39" t="s">
        <v>197</v>
      </c>
      <c r="Z12" s="39" t="s">
        <v>188</v>
      </c>
    </row>
    <row r="13" spans="1:26" ht="10.95" customHeight="1" x14ac:dyDescent="0.35"/>
  </sheetData>
  <phoneticPr fontId="1" type="noConversion"/>
  <conditionalFormatting sqref="A1:XFD1 A13:XFD1048576">
    <cfRule type="cellIs" dxfId="6" priority="5" operator="equal">
      <formula>"null"</formula>
    </cfRule>
  </conditionalFormatting>
  <conditionalFormatting sqref="F13:F1048576 F1">
    <cfRule type="duplicateValues" dxfId="4" priority="6"/>
  </conditionalFormatting>
  <conditionalFormatting sqref="A2:XFD12">
    <cfRule type="cellIs" dxfId="1" priority="1" operator="equal">
      <formula>"null"</formula>
    </cfRule>
  </conditionalFormatting>
  <conditionalFormatting sqref="F2:F12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3828125" defaultRowHeight="7.95" customHeight="1" x14ac:dyDescent="0.2"/>
  <cols>
    <col min="1" max="1" width="2.53515625" style="6" bestFit="1" customWidth="1"/>
    <col min="2" max="4" width="6" style="7" customWidth="1"/>
    <col min="5" max="10" width="4.69140625" style="7" bestFit="1" customWidth="1"/>
    <col min="11" max="11" width="4.69140625" style="5" bestFit="1" customWidth="1"/>
    <col min="12" max="12" width="4.3828125" style="5" bestFit="1" customWidth="1"/>
    <col min="13" max="20" width="4.69140625" style="5" bestFit="1" customWidth="1"/>
    <col min="21" max="21" width="4" style="5" bestFit="1" customWidth="1"/>
    <col min="22" max="16384" width="5.3828125" style="5"/>
  </cols>
  <sheetData>
    <row r="1" spans="1:21" s="4" customFormat="1" ht="26.25" customHeight="1" x14ac:dyDescent="0.2">
      <c r="A1" s="34" t="s">
        <v>13</v>
      </c>
      <c r="B1" s="35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5" t="s">
        <v>21</v>
      </c>
      <c r="I1" s="35" t="s">
        <v>22</v>
      </c>
      <c r="J1" s="35" t="s">
        <v>23</v>
      </c>
      <c r="K1" s="35" t="s">
        <v>2</v>
      </c>
      <c r="L1" s="35" t="s">
        <v>3</v>
      </c>
      <c r="M1" s="35" t="s">
        <v>4</v>
      </c>
      <c r="N1" s="35" t="s">
        <v>5</v>
      </c>
      <c r="O1" s="35" t="s">
        <v>6</v>
      </c>
      <c r="P1" s="35" t="s">
        <v>7</v>
      </c>
      <c r="Q1" s="35" t="s">
        <v>8</v>
      </c>
      <c r="R1" s="35" t="s">
        <v>9</v>
      </c>
      <c r="S1" s="35" t="s">
        <v>10</v>
      </c>
      <c r="T1" s="35" t="s">
        <v>11</v>
      </c>
      <c r="U1" s="35" t="s">
        <v>12</v>
      </c>
    </row>
    <row r="2" spans="1:21" ht="9.75" customHeight="1" x14ac:dyDescent="0.2">
      <c r="A2" s="34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2" sqref="B2"/>
    </sheetView>
  </sheetViews>
  <sheetFormatPr defaultRowHeight="14.6" x14ac:dyDescent="0.4"/>
  <cols>
    <col min="1" max="1" width="3.3046875" customWidth="1"/>
    <col min="2" max="2" width="16.3046875" customWidth="1"/>
    <col min="3" max="3" width="19.3828125" customWidth="1"/>
  </cols>
  <sheetData>
    <row r="1" spans="1:3" x14ac:dyDescent="0.4">
      <c r="A1" s="9">
        <v>1</v>
      </c>
      <c r="B1" s="10" t="s">
        <v>172</v>
      </c>
      <c r="C1" s="10" t="s">
        <v>173</v>
      </c>
    </row>
    <row r="2" spans="1:3" x14ac:dyDescent="0.4">
      <c r="A2" s="11">
        <v>2</v>
      </c>
      <c r="B2" s="12" t="s">
        <v>1</v>
      </c>
      <c r="C2" s="12" t="s">
        <v>1</v>
      </c>
    </row>
  </sheetData>
  <conditionalFormatting sqref="A1:A2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E26" sqref="E26"/>
    </sheetView>
  </sheetViews>
  <sheetFormatPr defaultRowHeight="7.5" customHeight="1" x14ac:dyDescent="0.4"/>
  <cols>
    <col min="1" max="1" width="2.53515625" bestFit="1" customWidth="1"/>
    <col min="2" max="2" width="5" customWidth="1"/>
    <col min="3" max="3" width="10.53515625" customWidth="1"/>
    <col min="4" max="4" width="8.3828125" style="44" customWidth="1"/>
    <col min="5" max="5" width="8.15234375" customWidth="1"/>
    <col min="6" max="6" width="3.53515625" customWidth="1"/>
    <col min="7" max="7" width="6" customWidth="1"/>
    <col min="8" max="8" width="2.84375" style="44" customWidth="1"/>
    <col min="9" max="9" width="10.3046875" customWidth="1"/>
    <col min="10" max="10" width="4.69140625" style="44" customWidth="1"/>
    <col min="11" max="11" width="24.84375" customWidth="1"/>
    <col min="12" max="12" width="6.69140625" style="44" customWidth="1"/>
    <col min="13" max="13" width="6.84375" style="44" customWidth="1"/>
    <col min="14" max="14" width="6.3828125" style="44" customWidth="1"/>
    <col min="15" max="15" width="6.53515625" style="44" customWidth="1"/>
    <col min="16" max="16" width="6.69140625" style="44" customWidth="1"/>
    <col min="17" max="17" width="9" style="44" customWidth="1"/>
    <col min="18" max="18" width="6.53515625" style="44" customWidth="1"/>
    <col min="19" max="19" width="8.15234375" customWidth="1"/>
    <col min="20" max="20" width="5.69140625" style="44" bestFit="1" customWidth="1"/>
    <col min="21" max="21" width="5.3828125" bestFit="1" customWidth="1"/>
    <col min="22" max="22" width="4.3828125" customWidth="1"/>
    <col min="23" max="23" width="5.3046875" customWidth="1"/>
  </cols>
  <sheetData>
    <row r="1" spans="1:23" ht="22.5" customHeight="1" x14ac:dyDescent="0.4">
      <c r="A1" s="20" t="s">
        <v>24</v>
      </c>
      <c r="B1" s="21" t="s">
        <v>80</v>
      </c>
      <c r="C1" s="21" t="s">
        <v>80</v>
      </c>
      <c r="D1" s="21" t="s">
        <v>81</v>
      </c>
      <c r="E1" s="22" t="s">
        <v>48</v>
      </c>
      <c r="F1" s="47" t="s">
        <v>81</v>
      </c>
      <c r="G1" s="21" t="s">
        <v>48</v>
      </c>
      <c r="H1" s="21" t="s">
        <v>81</v>
      </c>
      <c r="I1" s="21" t="s">
        <v>48</v>
      </c>
      <c r="J1" s="21" t="s">
        <v>80</v>
      </c>
      <c r="K1" s="21" t="s">
        <v>48</v>
      </c>
      <c r="L1" s="21" t="s">
        <v>81</v>
      </c>
      <c r="M1" s="21" t="s">
        <v>48</v>
      </c>
      <c r="N1" s="21" t="s">
        <v>81</v>
      </c>
      <c r="O1" s="21" t="s">
        <v>48</v>
      </c>
      <c r="P1" s="21" t="s">
        <v>81</v>
      </c>
      <c r="Q1" s="21" t="s">
        <v>48</v>
      </c>
      <c r="R1" s="21" t="s">
        <v>81</v>
      </c>
      <c r="S1" s="47" t="s">
        <v>48</v>
      </c>
      <c r="T1" s="21" t="s">
        <v>81</v>
      </c>
      <c r="U1" s="47" t="s">
        <v>48</v>
      </c>
      <c r="V1" s="47" t="s">
        <v>81</v>
      </c>
      <c r="W1" s="47" t="s">
        <v>48</v>
      </c>
    </row>
    <row r="2" spans="1:23" ht="7.5" customHeight="1" x14ac:dyDescent="0.4">
      <c r="A2" s="23">
        <v>2</v>
      </c>
      <c r="B2" s="24" t="s">
        <v>82</v>
      </c>
      <c r="C2" s="25" t="s">
        <v>147</v>
      </c>
      <c r="D2" s="45" t="s">
        <v>176</v>
      </c>
      <c r="E2" s="43" t="str">
        <f>_xlfn.CONCAT(LEFT(K2,FIND(" ",K2)-1),"""")</f>
        <v>"Atendimento"</v>
      </c>
      <c r="F2" s="48" t="s">
        <v>163</v>
      </c>
      <c r="G2" s="28" t="str">
        <f>_xlfn.CONCAT("""",B2,"""")</f>
        <v>"UFU.01"</v>
      </c>
      <c r="H2" s="26" t="s">
        <v>134</v>
      </c>
      <c r="I2" s="28" t="s">
        <v>165</v>
      </c>
      <c r="J2" s="46" t="s">
        <v>135</v>
      </c>
      <c r="K2" s="27" t="s">
        <v>83</v>
      </c>
      <c r="L2" s="26" t="s">
        <v>177</v>
      </c>
      <c r="M2" s="28" t="s">
        <v>180</v>
      </c>
      <c r="N2" s="26" t="s">
        <v>177</v>
      </c>
      <c r="O2" s="28" t="s">
        <v>179</v>
      </c>
      <c r="P2" s="26" t="s">
        <v>177</v>
      </c>
      <c r="Q2" s="28" t="s">
        <v>181</v>
      </c>
      <c r="R2" s="26" t="s">
        <v>177</v>
      </c>
      <c r="S2" s="53" t="s">
        <v>183</v>
      </c>
      <c r="T2" s="26" t="s">
        <v>178</v>
      </c>
      <c r="U2" s="53" t="s">
        <v>184</v>
      </c>
      <c r="V2" s="26" t="s">
        <v>178</v>
      </c>
      <c r="W2" s="53" t="s">
        <v>182</v>
      </c>
    </row>
    <row r="3" spans="1:23" ht="7.5" customHeight="1" x14ac:dyDescent="0.4">
      <c r="A3" s="23">
        <v>3</v>
      </c>
      <c r="B3" s="24" t="s">
        <v>84</v>
      </c>
      <c r="C3" s="25" t="s">
        <v>147</v>
      </c>
      <c r="D3" s="45" t="s">
        <v>176</v>
      </c>
      <c r="E3" s="43" t="str">
        <f t="shared" ref="E3:E33" si="0">_xlfn.CONCAT(LEFT(K3,FIND(" ",K3)-1),"""")</f>
        <v>"Atendimento"</v>
      </c>
      <c r="F3" s="48" t="s">
        <v>163</v>
      </c>
      <c r="G3" s="28" t="str">
        <f t="shared" ref="G3:G33" si="1">_xlfn.CONCAT("""",B3,"""")</f>
        <v>"UFU.02"</v>
      </c>
      <c r="H3" s="26" t="s">
        <v>134</v>
      </c>
      <c r="I3" s="28" t="s">
        <v>165</v>
      </c>
      <c r="J3" s="46" t="s">
        <v>135</v>
      </c>
      <c r="K3" s="27" t="s">
        <v>85</v>
      </c>
      <c r="L3" s="26" t="s">
        <v>177</v>
      </c>
      <c r="M3" s="28" t="s">
        <v>180</v>
      </c>
      <c r="N3" s="26" t="s">
        <v>177</v>
      </c>
      <c r="O3" s="28" t="s">
        <v>179</v>
      </c>
      <c r="P3" s="26" t="s">
        <v>177</v>
      </c>
      <c r="Q3" s="28" t="s">
        <v>181</v>
      </c>
      <c r="R3" s="26" t="s">
        <v>177</v>
      </c>
      <c r="S3" s="53" t="s">
        <v>183</v>
      </c>
      <c r="T3" s="26" t="s">
        <v>178</v>
      </c>
      <c r="U3" s="53" t="s">
        <v>184</v>
      </c>
      <c r="V3" s="26" t="s">
        <v>178</v>
      </c>
      <c r="W3" s="53" t="s">
        <v>182</v>
      </c>
    </row>
    <row r="4" spans="1:23" ht="7.5" customHeight="1" x14ac:dyDescent="0.4">
      <c r="A4" s="23">
        <v>4</v>
      </c>
      <c r="B4" s="24" t="s">
        <v>86</v>
      </c>
      <c r="C4" s="25" t="s">
        <v>147</v>
      </c>
      <c r="D4" s="45" t="s">
        <v>176</v>
      </c>
      <c r="E4" s="43" t="str">
        <f t="shared" si="0"/>
        <v>"Internação"</v>
      </c>
      <c r="F4" s="48" t="s">
        <v>163</v>
      </c>
      <c r="G4" s="28" t="str">
        <f t="shared" si="1"/>
        <v>"UFU.03"</v>
      </c>
      <c r="H4" s="26" t="s">
        <v>134</v>
      </c>
      <c r="I4" s="28" t="s">
        <v>166</v>
      </c>
      <c r="J4" s="46" t="s">
        <v>135</v>
      </c>
      <c r="K4" s="27" t="s">
        <v>161</v>
      </c>
      <c r="L4" s="26" t="s">
        <v>177</v>
      </c>
      <c r="M4" s="28" t="s">
        <v>180</v>
      </c>
      <c r="N4" s="26" t="s">
        <v>177</v>
      </c>
      <c r="O4" s="28" t="s">
        <v>179</v>
      </c>
      <c r="P4" s="26" t="s">
        <v>177</v>
      </c>
      <c r="Q4" s="28" t="s">
        <v>181</v>
      </c>
      <c r="R4" s="26" t="s">
        <v>177</v>
      </c>
      <c r="S4" s="53" t="s">
        <v>183</v>
      </c>
      <c r="T4" s="26" t="s">
        <v>178</v>
      </c>
      <c r="U4" s="53" t="s">
        <v>184</v>
      </c>
      <c r="V4" s="26" t="s">
        <v>178</v>
      </c>
      <c r="W4" s="53" t="s">
        <v>182</v>
      </c>
    </row>
    <row r="5" spans="1:23" ht="7.5" customHeight="1" x14ac:dyDescent="0.4">
      <c r="A5" s="23">
        <v>5</v>
      </c>
      <c r="B5" s="24" t="s">
        <v>87</v>
      </c>
      <c r="C5" s="25" t="s">
        <v>147</v>
      </c>
      <c r="D5" s="45" t="s">
        <v>176</v>
      </c>
      <c r="E5" s="43" t="str">
        <f t="shared" si="0"/>
        <v>"Apoio"</v>
      </c>
      <c r="F5" s="48" t="s">
        <v>163</v>
      </c>
      <c r="G5" s="28" t="str">
        <f t="shared" si="1"/>
        <v>"UFU.04.1"</v>
      </c>
      <c r="H5" s="26" t="s">
        <v>134</v>
      </c>
      <c r="I5" s="28" t="s">
        <v>167</v>
      </c>
      <c r="J5" s="46" t="s">
        <v>135</v>
      </c>
      <c r="K5" s="27" t="s">
        <v>88</v>
      </c>
      <c r="L5" s="26" t="s">
        <v>177</v>
      </c>
      <c r="M5" s="28" t="s">
        <v>180</v>
      </c>
      <c r="N5" s="26" t="s">
        <v>177</v>
      </c>
      <c r="O5" s="28" t="s">
        <v>179</v>
      </c>
      <c r="P5" s="26" t="s">
        <v>177</v>
      </c>
      <c r="Q5" s="28" t="s">
        <v>181</v>
      </c>
      <c r="R5" s="26" t="s">
        <v>177</v>
      </c>
      <c r="S5" s="53" t="s">
        <v>183</v>
      </c>
      <c r="T5" s="26" t="s">
        <v>178</v>
      </c>
      <c r="U5" s="53" t="s">
        <v>184</v>
      </c>
      <c r="V5" s="26" t="s">
        <v>178</v>
      </c>
      <c r="W5" s="53" t="s">
        <v>182</v>
      </c>
    </row>
    <row r="6" spans="1:23" ht="7.5" customHeight="1" x14ac:dyDescent="0.4">
      <c r="A6" s="23">
        <v>6</v>
      </c>
      <c r="B6" s="24" t="s">
        <v>89</v>
      </c>
      <c r="C6" s="25" t="s">
        <v>147</v>
      </c>
      <c r="D6" s="45" t="s">
        <v>176</v>
      </c>
      <c r="E6" s="43" t="str">
        <f t="shared" si="0"/>
        <v>"Imagenologia"</v>
      </c>
      <c r="F6" s="48" t="s">
        <v>163</v>
      </c>
      <c r="G6" s="28" t="str">
        <f t="shared" si="1"/>
        <v>"UFU.04.2"</v>
      </c>
      <c r="H6" s="26" t="s">
        <v>134</v>
      </c>
      <c r="I6" s="28" t="s">
        <v>167</v>
      </c>
      <c r="J6" s="46" t="s">
        <v>135</v>
      </c>
      <c r="K6" s="27" t="s">
        <v>162</v>
      </c>
      <c r="L6" s="26" t="s">
        <v>177</v>
      </c>
      <c r="M6" s="28" t="s">
        <v>180</v>
      </c>
      <c r="N6" s="26" t="s">
        <v>177</v>
      </c>
      <c r="O6" s="28" t="s">
        <v>179</v>
      </c>
      <c r="P6" s="26" t="s">
        <v>177</v>
      </c>
      <c r="Q6" s="28" t="s">
        <v>181</v>
      </c>
      <c r="R6" s="26" t="s">
        <v>177</v>
      </c>
      <c r="S6" s="53" t="s">
        <v>183</v>
      </c>
      <c r="T6" s="26" t="s">
        <v>178</v>
      </c>
      <c r="U6" s="53" t="s">
        <v>184</v>
      </c>
      <c r="V6" s="26" t="s">
        <v>178</v>
      </c>
      <c r="W6" s="53" t="s">
        <v>182</v>
      </c>
    </row>
    <row r="7" spans="1:23" ht="7.5" customHeight="1" x14ac:dyDescent="0.4">
      <c r="A7" s="23">
        <v>7</v>
      </c>
      <c r="B7" s="24" t="s">
        <v>90</v>
      </c>
      <c r="C7" s="25" t="s">
        <v>147</v>
      </c>
      <c r="D7" s="45" t="s">
        <v>176</v>
      </c>
      <c r="E7" s="43" t="str">
        <f t="shared" si="0"/>
        <v>"Anatomia"</v>
      </c>
      <c r="F7" s="48" t="s">
        <v>163</v>
      </c>
      <c r="G7" s="28" t="str">
        <f t="shared" si="1"/>
        <v>"UFU.04.3"</v>
      </c>
      <c r="H7" s="26" t="s">
        <v>134</v>
      </c>
      <c r="I7" s="28" t="s">
        <v>167</v>
      </c>
      <c r="J7" s="46" t="s">
        <v>135</v>
      </c>
      <c r="K7" s="27" t="s">
        <v>91</v>
      </c>
      <c r="L7" s="26" t="s">
        <v>177</v>
      </c>
      <c r="M7" s="28" t="s">
        <v>180</v>
      </c>
      <c r="N7" s="26" t="s">
        <v>177</v>
      </c>
      <c r="O7" s="28" t="s">
        <v>179</v>
      </c>
      <c r="P7" s="26" t="s">
        <v>177</v>
      </c>
      <c r="Q7" s="28" t="s">
        <v>181</v>
      </c>
      <c r="R7" s="26" t="s">
        <v>177</v>
      </c>
      <c r="S7" s="53" t="s">
        <v>183</v>
      </c>
      <c r="T7" s="26" t="s">
        <v>178</v>
      </c>
      <c r="U7" s="53" t="s">
        <v>184</v>
      </c>
      <c r="V7" s="26" t="s">
        <v>178</v>
      </c>
      <c r="W7" s="53" t="s">
        <v>182</v>
      </c>
    </row>
    <row r="8" spans="1:23" ht="7.5" customHeight="1" x14ac:dyDescent="0.4">
      <c r="A8" s="23">
        <v>8</v>
      </c>
      <c r="B8" s="24" t="s">
        <v>92</v>
      </c>
      <c r="C8" s="25" t="s">
        <v>147</v>
      </c>
      <c r="D8" s="45" t="s">
        <v>176</v>
      </c>
      <c r="E8" s="43" t="str">
        <f t="shared" si="0"/>
        <v>"Hemoterapia"</v>
      </c>
      <c r="F8" s="48" t="s">
        <v>163</v>
      </c>
      <c r="G8" s="28" t="str">
        <f t="shared" si="1"/>
        <v>"UFU.04.4"</v>
      </c>
      <c r="H8" s="26" t="s">
        <v>134</v>
      </c>
      <c r="I8" s="28" t="s">
        <v>168</v>
      </c>
      <c r="J8" s="46" t="s">
        <v>135</v>
      </c>
      <c r="K8" s="27" t="s">
        <v>93</v>
      </c>
      <c r="L8" s="26" t="s">
        <v>177</v>
      </c>
      <c r="M8" s="28" t="s">
        <v>180</v>
      </c>
      <c r="N8" s="26" t="s">
        <v>177</v>
      </c>
      <c r="O8" s="28" t="s">
        <v>179</v>
      </c>
      <c r="P8" s="26" t="s">
        <v>177</v>
      </c>
      <c r="Q8" s="28" t="s">
        <v>181</v>
      </c>
      <c r="R8" s="26" t="s">
        <v>177</v>
      </c>
      <c r="S8" s="53" t="s">
        <v>183</v>
      </c>
      <c r="T8" s="26" t="s">
        <v>178</v>
      </c>
      <c r="U8" s="53" t="s">
        <v>184</v>
      </c>
      <c r="V8" s="26" t="s">
        <v>178</v>
      </c>
      <c r="W8" s="53" t="s">
        <v>182</v>
      </c>
    </row>
    <row r="9" spans="1:23" ht="7.5" customHeight="1" x14ac:dyDescent="0.4">
      <c r="A9" s="23">
        <v>9</v>
      </c>
      <c r="B9" s="24" t="s">
        <v>94</v>
      </c>
      <c r="C9" s="25" t="s">
        <v>147</v>
      </c>
      <c r="D9" s="45" t="s">
        <v>176</v>
      </c>
      <c r="E9" s="43" t="str">
        <f t="shared" si="0"/>
        <v>"Medicina"</v>
      </c>
      <c r="F9" s="48" t="s">
        <v>163</v>
      </c>
      <c r="G9" s="28" t="str">
        <f t="shared" si="1"/>
        <v>"UFU.04.5"</v>
      </c>
      <c r="H9" s="26" t="s">
        <v>134</v>
      </c>
      <c r="I9" s="28" t="s">
        <v>168</v>
      </c>
      <c r="J9" s="46" t="s">
        <v>135</v>
      </c>
      <c r="K9" s="27" t="s">
        <v>95</v>
      </c>
      <c r="L9" s="26" t="s">
        <v>177</v>
      </c>
      <c r="M9" s="28" t="s">
        <v>180</v>
      </c>
      <c r="N9" s="26" t="s">
        <v>177</v>
      </c>
      <c r="O9" s="28" t="s">
        <v>179</v>
      </c>
      <c r="P9" s="26" t="s">
        <v>177</v>
      </c>
      <c r="Q9" s="28" t="s">
        <v>181</v>
      </c>
      <c r="R9" s="26" t="s">
        <v>177</v>
      </c>
      <c r="S9" s="53" t="s">
        <v>183</v>
      </c>
      <c r="T9" s="26" t="s">
        <v>178</v>
      </c>
      <c r="U9" s="53" t="s">
        <v>184</v>
      </c>
      <c r="V9" s="26" t="s">
        <v>178</v>
      </c>
      <c r="W9" s="53" t="s">
        <v>182</v>
      </c>
    </row>
    <row r="10" spans="1:23" ht="7.5" customHeight="1" x14ac:dyDescent="0.4">
      <c r="A10" s="23">
        <v>10</v>
      </c>
      <c r="B10" s="24" t="s">
        <v>96</v>
      </c>
      <c r="C10" s="25" t="s">
        <v>147</v>
      </c>
      <c r="D10" s="45" t="s">
        <v>176</v>
      </c>
      <c r="E10" s="43" t="str">
        <f t="shared" si="0"/>
        <v>"Patologia"</v>
      </c>
      <c r="F10" s="48" t="s">
        <v>163</v>
      </c>
      <c r="G10" s="28" t="str">
        <f t="shared" si="1"/>
        <v>"UFU.04.6"</v>
      </c>
      <c r="H10" s="26" t="s">
        <v>134</v>
      </c>
      <c r="I10" s="28" t="s">
        <v>169</v>
      </c>
      <c r="J10" s="46" t="s">
        <v>135</v>
      </c>
      <c r="K10" s="27" t="s">
        <v>97</v>
      </c>
      <c r="L10" s="26" t="s">
        <v>177</v>
      </c>
      <c r="M10" s="28" t="s">
        <v>180</v>
      </c>
      <c r="N10" s="26" t="s">
        <v>177</v>
      </c>
      <c r="O10" s="28" t="s">
        <v>179</v>
      </c>
      <c r="P10" s="26" t="s">
        <v>177</v>
      </c>
      <c r="Q10" s="28" t="s">
        <v>181</v>
      </c>
      <c r="R10" s="26" t="s">
        <v>177</v>
      </c>
      <c r="S10" s="53" t="s">
        <v>183</v>
      </c>
      <c r="T10" s="26" t="s">
        <v>178</v>
      </c>
      <c r="U10" s="53" t="s">
        <v>184</v>
      </c>
      <c r="V10" s="26" t="s">
        <v>178</v>
      </c>
      <c r="W10" s="53" t="s">
        <v>182</v>
      </c>
    </row>
    <row r="11" spans="1:23" ht="7.5" customHeight="1" x14ac:dyDescent="0.4">
      <c r="A11" s="23">
        <v>11</v>
      </c>
      <c r="B11" s="24" t="s">
        <v>98</v>
      </c>
      <c r="C11" s="25" t="s">
        <v>148</v>
      </c>
      <c r="D11" s="45" t="s">
        <v>99</v>
      </c>
      <c r="E11" s="43" t="str">
        <f t="shared" si="0"/>
        <v>"Ações"</v>
      </c>
      <c r="F11" s="48" t="s">
        <v>163</v>
      </c>
      <c r="G11" s="28" t="str">
        <f t="shared" si="1"/>
        <v>"BASI"</v>
      </c>
      <c r="H11" s="26" t="s">
        <v>134</v>
      </c>
      <c r="I11" s="28" t="s">
        <v>164</v>
      </c>
      <c r="J11" s="46" t="s">
        <v>135</v>
      </c>
      <c r="K11" s="27" t="s">
        <v>100</v>
      </c>
      <c r="L11" s="26" t="s">
        <v>177</v>
      </c>
      <c r="M11" s="28" t="s">
        <v>180</v>
      </c>
      <c r="N11" s="26" t="s">
        <v>177</v>
      </c>
      <c r="O11" s="28" t="s">
        <v>179</v>
      </c>
      <c r="P11" s="26" t="s">
        <v>177</v>
      </c>
      <c r="Q11" s="28" t="s">
        <v>181</v>
      </c>
      <c r="R11" s="26" t="s">
        <v>177</v>
      </c>
      <c r="S11" s="53" t="s">
        <v>183</v>
      </c>
      <c r="T11" s="26" t="s">
        <v>178</v>
      </c>
      <c r="U11" s="53" t="s">
        <v>184</v>
      </c>
      <c r="V11" s="26" t="s">
        <v>178</v>
      </c>
      <c r="W11" s="53" t="s">
        <v>182</v>
      </c>
    </row>
    <row r="12" spans="1:23" ht="7.5" customHeight="1" x14ac:dyDescent="0.4">
      <c r="A12" s="23">
        <v>12</v>
      </c>
      <c r="B12" s="24" t="s">
        <v>101</v>
      </c>
      <c r="C12" s="25" t="s">
        <v>148</v>
      </c>
      <c r="D12" s="45" t="s">
        <v>99</v>
      </c>
      <c r="E12" s="43" t="str">
        <f t="shared" si="0"/>
        <v>"Enfermagem"</v>
      </c>
      <c r="F12" s="48" t="s">
        <v>163</v>
      </c>
      <c r="G12" s="28" t="str">
        <f t="shared" si="1"/>
        <v>"ENFE"</v>
      </c>
      <c r="H12" s="26" t="s">
        <v>134</v>
      </c>
      <c r="I12" s="28" t="s">
        <v>164</v>
      </c>
      <c r="J12" s="46" t="s">
        <v>135</v>
      </c>
      <c r="K12" s="27" t="s">
        <v>159</v>
      </c>
      <c r="L12" s="26" t="s">
        <v>177</v>
      </c>
      <c r="M12" s="28" t="s">
        <v>180</v>
      </c>
      <c r="N12" s="26" t="s">
        <v>177</v>
      </c>
      <c r="O12" s="28" t="s">
        <v>179</v>
      </c>
      <c r="P12" s="26" t="s">
        <v>177</v>
      </c>
      <c r="Q12" s="28" t="s">
        <v>181</v>
      </c>
      <c r="R12" s="26" t="s">
        <v>177</v>
      </c>
      <c r="S12" s="53" t="s">
        <v>183</v>
      </c>
      <c r="T12" s="26" t="s">
        <v>178</v>
      </c>
      <c r="U12" s="53" t="s">
        <v>184</v>
      </c>
      <c r="V12" s="26" t="s">
        <v>178</v>
      </c>
      <c r="W12" s="53" t="s">
        <v>182</v>
      </c>
    </row>
    <row r="13" spans="1:23" ht="7.5" customHeight="1" x14ac:dyDescent="0.4">
      <c r="A13" s="23">
        <v>13</v>
      </c>
      <c r="B13" s="24" t="s">
        <v>102</v>
      </c>
      <c r="C13" s="25" t="s">
        <v>148</v>
      </c>
      <c r="D13" s="45" t="s">
        <v>99</v>
      </c>
      <c r="E13" s="43" t="str">
        <f t="shared" si="0"/>
        <v>"Consultórios"</v>
      </c>
      <c r="F13" s="48" t="s">
        <v>163</v>
      </c>
      <c r="G13" s="28" t="str">
        <f t="shared" si="1"/>
        <v>"CONS"</v>
      </c>
      <c r="H13" s="26" t="s">
        <v>134</v>
      </c>
      <c r="I13" s="28" t="s">
        <v>164</v>
      </c>
      <c r="J13" s="46" t="s">
        <v>135</v>
      </c>
      <c r="K13" s="27" t="s">
        <v>160</v>
      </c>
      <c r="L13" s="26" t="s">
        <v>177</v>
      </c>
      <c r="M13" s="28" t="s">
        <v>180</v>
      </c>
      <c r="N13" s="26" t="s">
        <v>177</v>
      </c>
      <c r="O13" s="28" t="s">
        <v>179</v>
      </c>
      <c r="P13" s="26" t="s">
        <v>177</v>
      </c>
      <c r="Q13" s="28" t="s">
        <v>181</v>
      </c>
      <c r="R13" s="26" t="s">
        <v>177</v>
      </c>
      <c r="S13" s="53" t="s">
        <v>183</v>
      </c>
      <c r="T13" s="26" t="s">
        <v>178</v>
      </c>
      <c r="U13" s="53" t="s">
        <v>184</v>
      </c>
      <c r="V13" s="26" t="s">
        <v>178</v>
      </c>
      <c r="W13" s="53" t="s">
        <v>182</v>
      </c>
    </row>
    <row r="14" spans="1:23" ht="7.5" customHeight="1" x14ac:dyDescent="0.4">
      <c r="A14" s="23">
        <v>14</v>
      </c>
      <c r="B14" s="24" t="s">
        <v>103</v>
      </c>
      <c r="C14" s="25" t="s">
        <v>148</v>
      </c>
      <c r="D14" s="45" t="s">
        <v>99</v>
      </c>
      <c r="E14" s="43" t="str">
        <f t="shared" si="0"/>
        <v>"Internação"</v>
      </c>
      <c r="F14" s="48" t="s">
        <v>163</v>
      </c>
      <c r="G14" s="28" t="str">
        <f t="shared" si="1"/>
        <v>"ICDU"</v>
      </c>
      <c r="H14" s="26" t="s">
        <v>134</v>
      </c>
      <c r="I14" s="28" t="s">
        <v>164</v>
      </c>
      <c r="J14" s="46" t="s">
        <v>135</v>
      </c>
      <c r="K14" s="27" t="s">
        <v>104</v>
      </c>
      <c r="L14" s="26" t="s">
        <v>177</v>
      </c>
      <c r="M14" s="28" t="s">
        <v>180</v>
      </c>
      <c r="N14" s="26" t="s">
        <v>177</v>
      </c>
      <c r="O14" s="28" t="s">
        <v>179</v>
      </c>
      <c r="P14" s="26" t="s">
        <v>177</v>
      </c>
      <c r="Q14" s="28" t="s">
        <v>181</v>
      </c>
      <c r="R14" s="26" t="s">
        <v>177</v>
      </c>
      <c r="S14" s="53" t="s">
        <v>183</v>
      </c>
      <c r="T14" s="26" t="s">
        <v>178</v>
      </c>
      <c r="U14" s="53" t="s">
        <v>184</v>
      </c>
      <c r="V14" s="26" t="s">
        <v>178</v>
      </c>
      <c r="W14" s="53" t="s">
        <v>182</v>
      </c>
    </row>
    <row r="15" spans="1:23" ht="7.5" customHeight="1" x14ac:dyDescent="0.4">
      <c r="A15" s="23">
        <v>15</v>
      </c>
      <c r="B15" s="24" t="s">
        <v>105</v>
      </c>
      <c r="C15" s="25" t="s">
        <v>148</v>
      </c>
      <c r="D15" s="45" t="s">
        <v>99</v>
      </c>
      <c r="E15" s="43" t="str">
        <f t="shared" si="0"/>
        <v>"Urgências"</v>
      </c>
      <c r="F15" s="48" t="s">
        <v>163</v>
      </c>
      <c r="G15" s="28" t="str">
        <f t="shared" si="1"/>
        <v>"UBBC"</v>
      </c>
      <c r="H15" s="26" t="s">
        <v>134</v>
      </c>
      <c r="I15" s="28" t="s">
        <v>164</v>
      </c>
      <c r="J15" s="46" t="s">
        <v>135</v>
      </c>
      <c r="K15" s="27" t="s">
        <v>106</v>
      </c>
      <c r="L15" s="26" t="s">
        <v>177</v>
      </c>
      <c r="M15" s="28" t="s">
        <v>180</v>
      </c>
      <c r="N15" s="26" t="s">
        <v>177</v>
      </c>
      <c r="O15" s="28" t="s">
        <v>179</v>
      </c>
      <c r="P15" s="26" t="s">
        <v>177</v>
      </c>
      <c r="Q15" s="28" t="s">
        <v>181</v>
      </c>
      <c r="R15" s="26" t="s">
        <v>177</v>
      </c>
      <c r="S15" s="53" t="s">
        <v>183</v>
      </c>
      <c r="T15" s="26" t="s">
        <v>178</v>
      </c>
      <c r="U15" s="53" t="s">
        <v>184</v>
      </c>
      <c r="V15" s="26" t="s">
        <v>178</v>
      </c>
      <c r="W15" s="53" t="s">
        <v>182</v>
      </c>
    </row>
    <row r="16" spans="1:23" ht="7.5" customHeight="1" x14ac:dyDescent="0.4">
      <c r="A16" s="23">
        <v>16</v>
      </c>
      <c r="B16" s="24" t="s">
        <v>107</v>
      </c>
      <c r="C16" s="25" t="s">
        <v>148</v>
      </c>
      <c r="D16" s="45" t="s">
        <v>99</v>
      </c>
      <c r="E16" s="43" t="str">
        <f t="shared" si="0"/>
        <v>"Urgências"</v>
      </c>
      <c r="F16" s="48" t="s">
        <v>163</v>
      </c>
      <c r="G16" s="28" t="str">
        <f t="shared" si="1"/>
        <v>"UAEM"</v>
      </c>
      <c r="H16" s="26" t="s">
        <v>134</v>
      </c>
      <c r="I16" s="28" t="s">
        <v>164</v>
      </c>
      <c r="J16" s="46" t="s">
        <v>135</v>
      </c>
      <c r="K16" s="27" t="s">
        <v>108</v>
      </c>
      <c r="L16" s="26" t="s">
        <v>177</v>
      </c>
      <c r="M16" s="28" t="s">
        <v>180</v>
      </c>
      <c r="N16" s="26" t="s">
        <v>177</v>
      </c>
      <c r="O16" s="28" t="s">
        <v>179</v>
      </c>
      <c r="P16" s="26" t="s">
        <v>177</v>
      </c>
      <c r="Q16" s="28" t="s">
        <v>181</v>
      </c>
      <c r="R16" s="26" t="s">
        <v>177</v>
      </c>
      <c r="S16" s="53" t="s">
        <v>183</v>
      </c>
      <c r="T16" s="26" t="s">
        <v>178</v>
      </c>
      <c r="U16" s="53" t="s">
        <v>184</v>
      </c>
      <c r="V16" s="26" t="s">
        <v>178</v>
      </c>
      <c r="W16" s="53" t="s">
        <v>182</v>
      </c>
    </row>
    <row r="17" spans="1:23" ht="7.5" customHeight="1" x14ac:dyDescent="0.4">
      <c r="A17" s="23">
        <v>17</v>
      </c>
      <c r="B17" s="24" t="s">
        <v>109</v>
      </c>
      <c r="C17" s="25" t="s">
        <v>148</v>
      </c>
      <c r="D17" s="45" t="s">
        <v>99</v>
      </c>
      <c r="E17" s="43" t="str">
        <f t="shared" si="0"/>
        <v>"Internação"</v>
      </c>
      <c r="F17" s="48" t="s">
        <v>163</v>
      </c>
      <c r="G17" s="28" t="str">
        <f t="shared" si="1"/>
        <v>"IGER"</v>
      </c>
      <c r="H17" s="26" t="s">
        <v>134</v>
      </c>
      <c r="I17" s="28" t="s">
        <v>164</v>
      </c>
      <c r="J17" s="46" t="s">
        <v>135</v>
      </c>
      <c r="K17" s="27" t="s">
        <v>110</v>
      </c>
      <c r="L17" s="26" t="s">
        <v>177</v>
      </c>
      <c r="M17" s="28" t="s">
        <v>180</v>
      </c>
      <c r="N17" s="26" t="s">
        <v>177</v>
      </c>
      <c r="O17" s="28" t="s">
        <v>179</v>
      </c>
      <c r="P17" s="26" t="s">
        <v>177</v>
      </c>
      <c r="Q17" s="28" t="s">
        <v>181</v>
      </c>
      <c r="R17" s="26" t="s">
        <v>177</v>
      </c>
      <c r="S17" s="53" t="s">
        <v>183</v>
      </c>
      <c r="T17" s="26" t="s">
        <v>178</v>
      </c>
      <c r="U17" s="53" t="s">
        <v>184</v>
      </c>
      <c r="V17" s="26" t="s">
        <v>178</v>
      </c>
      <c r="W17" s="53" t="s">
        <v>182</v>
      </c>
    </row>
    <row r="18" spans="1:23" ht="7.5" customHeight="1" x14ac:dyDescent="0.4">
      <c r="A18" s="23">
        <v>18</v>
      </c>
      <c r="B18" s="24" t="s">
        <v>111</v>
      </c>
      <c r="C18" s="25" t="s">
        <v>148</v>
      </c>
      <c r="D18" s="45" t="s">
        <v>99</v>
      </c>
      <c r="E18" s="43" t="str">
        <f t="shared" si="0"/>
        <v>"Internação"</v>
      </c>
      <c r="F18" s="48" t="s">
        <v>163</v>
      </c>
      <c r="G18" s="28" t="str">
        <f t="shared" si="1"/>
        <v>"NEO"</v>
      </c>
      <c r="H18" s="26" t="s">
        <v>134</v>
      </c>
      <c r="I18" s="28" t="s">
        <v>164</v>
      </c>
      <c r="J18" s="46" t="s">
        <v>135</v>
      </c>
      <c r="K18" s="27" t="s">
        <v>112</v>
      </c>
      <c r="L18" s="26" t="s">
        <v>177</v>
      </c>
      <c r="M18" s="28" t="s">
        <v>180</v>
      </c>
      <c r="N18" s="26" t="s">
        <v>177</v>
      </c>
      <c r="O18" s="28" t="s">
        <v>179</v>
      </c>
      <c r="P18" s="26" t="s">
        <v>177</v>
      </c>
      <c r="Q18" s="28" t="s">
        <v>181</v>
      </c>
      <c r="R18" s="26" t="s">
        <v>177</v>
      </c>
      <c r="S18" s="53" t="s">
        <v>183</v>
      </c>
      <c r="T18" s="26" t="s">
        <v>178</v>
      </c>
      <c r="U18" s="53" t="s">
        <v>184</v>
      </c>
      <c r="V18" s="26" t="s">
        <v>178</v>
      </c>
      <c r="W18" s="53" t="s">
        <v>182</v>
      </c>
    </row>
    <row r="19" spans="1:23" ht="7.5" customHeight="1" x14ac:dyDescent="0.4">
      <c r="A19" s="23">
        <v>19</v>
      </c>
      <c r="B19" s="24" t="s">
        <v>113</v>
      </c>
      <c r="C19" s="25" t="s">
        <v>148</v>
      </c>
      <c r="D19" s="45" t="s">
        <v>99</v>
      </c>
      <c r="E19" s="43" t="str">
        <f t="shared" si="0"/>
        <v>"Internação"</v>
      </c>
      <c r="F19" s="48" t="s">
        <v>163</v>
      </c>
      <c r="G19" s="28" t="str">
        <f t="shared" si="1"/>
        <v>"UTI"</v>
      </c>
      <c r="H19" s="26" t="s">
        <v>134</v>
      </c>
      <c r="I19" s="28" t="s">
        <v>164</v>
      </c>
      <c r="J19" s="46" t="s">
        <v>135</v>
      </c>
      <c r="K19" s="27" t="s">
        <v>114</v>
      </c>
      <c r="L19" s="26" t="s">
        <v>177</v>
      </c>
      <c r="M19" s="28" t="s">
        <v>180</v>
      </c>
      <c r="N19" s="26" t="s">
        <v>177</v>
      </c>
      <c r="O19" s="28" t="s">
        <v>179</v>
      </c>
      <c r="P19" s="26" t="s">
        <v>177</v>
      </c>
      <c r="Q19" s="28" t="s">
        <v>181</v>
      </c>
      <c r="R19" s="26" t="s">
        <v>177</v>
      </c>
      <c r="S19" s="53" t="s">
        <v>183</v>
      </c>
      <c r="T19" s="26" t="s">
        <v>178</v>
      </c>
      <c r="U19" s="53" t="s">
        <v>184</v>
      </c>
      <c r="V19" s="26" t="s">
        <v>178</v>
      </c>
      <c r="W19" s="53" t="s">
        <v>182</v>
      </c>
    </row>
    <row r="20" spans="1:23" ht="7.5" customHeight="1" x14ac:dyDescent="0.4">
      <c r="A20" s="23">
        <v>20</v>
      </c>
      <c r="B20" s="24" t="s">
        <v>115</v>
      </c>
      <c r="C20" s="25" t="s">
        <v>148</v>
      </c>
      <c r="D20" s="45" t="s">
        <v>99</v>
      </c>
      <c r="E20" s="43" t="str">
        <f t="shared" si="0"/>
        <v>"Internação"</v>
      </c>
      <c r="F20" s="48" t="s">
        <v>163</v>
      </c>
      <c r="G20" s="28" t="str">
        <f t="shared" si="1"/>
        <v>"UTQ"</v>
      </c>
      <c r="H20" s="26" t="s">
        <v>134</v>
      </c>
      <c r="I20" s="28" t="s">
        <v>164</v>
      </c>
      <c r="J20" s="46" t="s">
        <v>135</v>
      </c>
      <c r="K20" s="27" t="s">
        <v>116</v>
      </c>
      <c r="L20" s="26" t="s">
        <v>177</v>
      </c>
      <c r="M20" s="28" t="s">
        <v>180</v>
      </c>
      <c r="N20" s="26" t="s">
        <v>177</v>
      </c>
      <c r="O20" s="28" t="s">
        <v>179</v>
      </c>
      <c r="P20" s="26" t="s">
        <v>177</v>
      </c>
      <c r="Q20" s="28" t="s">
        <v>181</v>
      </c>
      <c r="R20" s="26" t="s">
        <v>177</v>
      </c>
      <c r="S20" s="53" t="s">
        <v>183</v>
      </c>
      <c r="T20" s="26" t="s">
        <v>178</v>
      </c>
      <c r="U20" s="53" t="s">
        <v>184</v>
      </c>
      <c r="V20" s="26" t="s">
        <v>178</v>
      </c>
      <c r="W20" s="53" t="s">
        <v>182</v>
      </c>
    </row>
    <row r="21" spans="1:23" ht="7.5" customHeight="1" x14ac:dyDescent="0.4">
      <c r="A21" s="23">
        <v>21</v>
      </c>
      <c r="B21" s="24" t="s">
        <v>117</v>
      </c>
      <c r="C21" s="25" t="s">
        <v>148</v>
      </c>
      <c r="D21" s="45" t="s">
        <v>99</v>
      </c>
      <c r="E21" s="43" t="str">
        <f t="shared" si="0"/>
        <v>"Fisioterapia"</v>
      </c>
      <c r="F21" s="48" t="s">
        <v>163</v>
      </c>
      <c r="G21" s="28" t="str">
        <f t="shared" si="1"/>
        <v>"FISI"</v>
      </c>
      <c r="H21" s="26" t="s">
        <v>134</v>
      </c>
      <c r="I21" s="28" t="s">
        <v>164</v>
      </c>
      <c r="J21" s="46" t="s">
        <v>135</v>
      </c>
      <c r="K21" s="27" t="s">
        <v>153</v>
      </c>
      <c r="L21" s="26" t="s">
        <v>177</v>
      </c>
      <c r="M21" s="28" t="s">
        <v>180</v>
      </c>
      <c r="N21" s="26" t="s">
        <v>177</v>
      </c>
      <c r="O21" s="28" t="s">
        <v>179</v>
      </c>
      <c r="P21" s="26" t="s">
        <v>177</v>
      </c>
      <c r="Q21" s="28" t="s">
        <v>181</v>
      </c>
      <c r="R21" s="26" t="s">
        <v>177</v>
      </c>
      <c r="S21" s="53" t="s">
        <v>183</v>
      </c>
      <c r="T21" s="26" t="s">
        <v>178</v>
      </c>
      <c r="U21" s="53" t="s">
        <v>184</v>
      </c>
      <c r="V21" s="26" t="s">
        <v>178</v>
      </c>
      <c r="W21" s="53" t="s">
        <v>182</v>
      </c>
    </row>
    <row r="22" spans="1:23" ht="7.5" customHeight="1" x14ac:dyDescent="0.4">
      <c r="A22" s="23">
        <v>22</v>
      </c>
      <c r="B22" s="24" t="s">
        <v>118</v>
      </c>
      <c r="C22" s="25" t="s">
        <v>148</v>
      </c>
      <c r="D22" s="45" t="s">
        <v>99</v>
      </c>
      <c r="E22" s="43" t="str">
        <f t="shared" si="0"/>
        <v>"Terapia"</v>
      </c>
      <c r="F22" s="48" t="s">
        <v>163</v>
      </c>
      <c r="G22" s="28" t="str">
        <f t="shared" si="1"/>
        <v>"OCUP"</v>
      </c>
      <c r="H22" s="26" t="s">
        <v>134</v>
      </c>
      <c r="I22" s="28" t="s">
        <v>164</v>
      </c>
      <c r="J22" s="46" t="s">
        <v>135</v>
      </c>
      <c r="K22" s="27" t="s">
        <v>119</v>
      </c>
      <c r="L22" s="26" t="s">
        <v>177</v>
      </c>
      <c r="M22" s="28" t="s">
        <v>180</v>
      </c>
      <c r="N22" s="26" t="s">
        <v>177</v>
      </c>
      <c r="O22" s="28" t="s">
        <v>179</v>
      </c>
      <c r="P22" s="26" t="s">
        <v>177</v>
      </c>
      <c r="Q22" s="28" t="s">
        <v>181</v>
      </c>
      <c r="R22" s="26" t="s">
        <v>177</v>
      </c>
      <c r="S22" s="53" t="s">
        <v>183</v>
      </c>
      <c r="T22" s="26" t="s">
        <v>178</v>
      </c>
      <c r="U22" s="53" t="s">
        <v>184</v>
      </c>
      <c r="V22" s="26" t="s">
        <v>178</v>
      </c>
      <c r="W22" s="53" t="s">
        <v>182</v>
      </c>
    </row>
    <row r="23" spans="1:23" ht="7.5" customHeight="1" x14ac:dyDescent="0.4">
      <c r="A23" s="23">
        <v>23</v>
      </c>
      <c r="B23" s="24" t="s">
        <v>120</v>
      </c>
      <c r="C23" s="25" t="s">
        <v>148</v>
      </c>
      <c r="D23" s="45" t="s">
        <v>99</v>
      </c>
      <c r="E23" s="43" t="str">
        <f t="shared" si="0"/>
        <v>"Fonoaudiologia"</v>
      </c>
      <c r="F23" s="48" t="s">
        <v>163</v>
      </c>
      <c r="G23" s="28" t="str">
        <f t="shared" si="1"/>
        <v>"FONO"</v>
      </c>
      <c r="H23" s="26" t="s">
        <v>134</v>
      </c>
      <c r="I23" s="28" t="s">
        <v>164</v>
      </c>
      <c r="J23" s="46" t="s">
        <v>135</v>
      </c>
      <c r="K23" s="27" t="s">
        <v>154</v>
      </c>
      <c r="L23" s="26" t="s">
        <v>177</v>
      </c>
      <c r="M23" s="28" t="s">
        <v>180</v>
      </c>
      <c r="N23" s="26" t="s">
        <v>177</v>
      </c>
      <c r="O23" s="28" t="s">
        <v>179</v>
      </c>
      <c r="P23" s="26" t="s">
        <v>177</v>
      </c>
      <c r="Q23" s="28" t="s">
        <v>181</v>
      </c>
      <c r="R23" s="26" t="s">
        <v>177</v>
      </c>
      <c r="S23" s="53" t="s">
        <v>183</v>
      </c>
      <c r="T23" s="26" t="s">
        <v>178</v>
      </c>
      <c r="U23" s="53" t="s">
        <v>184</v>
      </c>
      <c r="V23" s="26" t="s">
        <v>178</v>
      </c>
      <c r="W23" s="53" t="s">
        <v>182</v>
      </c>
    </row>
    <row r="24" spans="1:23" ht="7.5" customHeight="1" x14ac:dyDescent="0.4">
      <c r="A24" s="23">
        <v>24</v>
      </c>
      <c r="B24" s="24" t="s">
        <v>121</v>
      </c>
      <c r="C24" s="25" t="s">
        <v>148</v>
      </c>
      <c r="D24" s="45" t="s">
        <v>99</v>
      </c>
      <c r="E24" s="43" t="str">
        <f t="shared" si="0"/>
        <v>"Radiologia"</v>
      </c>
      <c r="F24" s="48" t="s">
        <v>163</v>
      </c>
      <c r="G24" s="28" t="str">
        <f t="shared" si="1"/>
        <v>"RADI"</v>
      </c>
      <c r="H24" s="26" t="s">
        <v>134</v>
      </c>
      <c r="I24" s="28" t="s">
        <v>164</v>
      </c>
      <c r="J24" s="46" t="s">
        <v>135</v>
      </c>
      <c r="K24" s="27" t="s">
        <v>155</v>
      </c>
      <c r="L24" s="26" t="s">
        <v>177</v>
      </c>
      <c r="M24" s="28" t="s">
        <v>180</v>
      </c>
      <c r="N24" s="26" t="s">
        <v>177</v>
      </c>
      <c r="O24" s="28" t="s">
        <v>179</v>
      </c>
      <c r="P24" s="26" t="s">
        <v>177</v>
      </c>
      <c r="Q24" s="28" t="s">
        <v>181</v>
      </c>
      <c r="R24" s="26" t="s">
        <v>177</v>
      </c>
      <c r="S24" s="53" t="s">
        <v>183</v>
      </c>
      <c r="T24" s="26" t="s">
        <v>178</v>
      </c>
      <c r="U24" s="53" t="s">
        <v>184</v>
      </c>
      <c r="V24" s="26" t="s">
        <v>178</v>
      </c>
      <c r="W24" s="53" t="s">
        <v>182</v>
      </c>
    </row>
    <row r="25" spans="1:23" ht="7.5" customHeight="1" x14ac:dyDescent="0.4">
      <c r="A25" s="23">
        <v>25</v>
      </c>
      <c r="B25" s="24" t="s">
        <v>122</v>
      </c>
      <c r="C25" s="25" t="s">
        <v>148</v>
      </c>
      <c r="D25" s="45" t="s">
        <v>99</v>
      </c>
      <c r="E25" s="43" t="str">
        <f t="shared" si="0"/>
        <v>"Hemodinâmica"</v>
      </c>
      <c r="F25" s="48" t="s">
        <v>163</v>
      </c>
      <c r="G25" s="28" t="str">
        <f t="shared" si="1"/>
        <v>"HEDI"</v>
      </c>
      <c r="H25" s="26" t="s">
        <v>134</v>
      </c>
      <c r="I25" s="28" t="s">
        <v>164</v>
      </c>
      <c r="J25" s="46" t="s">
        <v>135</v>
      </c>
      <c r="K25" s="27" t="s">
        <v>156</v>
      </c>
      <c r="L25" s="26" t="s">
        <v>177</v>
      </c>
      <c r="M25" s="28" t="s">
        <v>180</v>
      </c>
      <c r="N25" s="26" t="s">
        <v>177</v>
      </c>
      <c r="O25" s="28" t="s">
        <v>179</v>
      </c>
      <c r="P25" s="26" t="s">
        <v>177</v>
      </c>
      <c r="Q25" s="28" t="s">
        <v>181</v>
      </c>
      <c r="R25" s="26" t="s">
        <v>177</v>
      </c>
      <c r="S25" s="53" t="s">
        <v>183</v>
      </c>
      <c r="T25" s="26" t="s">
        <v>178</v>
      </c>
      <c r="U25" s="53" t="s">
        <v>184</v>
      </c>
      <c r="V25" s="26" t="s">
        <v>178</v>
      </c>
      <c r="W25" s="53" t="s">
        <v>182</v>
      </c>
    </row>
    <row r="26" spans="1:23" ht="7.5" customHeight="1" x14ac:dyDescent="0.4">
      <c r="A26" s="23">
        <v>26</v>
      </c>
      <c r="B26" s="24" t="s">
        <v>123</v>
      </c>
      <c r="C26" s="25" t="s">
        <v>148</v>
      </c>
      <c r="D26" s="45" t="s">
        <v>99</v>
      </c>
      <c r="E26" s="43" t="str">
        <f t="shared" si="0"/>
        <v>"Tomografia"</v>
      </c>
      <c r="F26" s="48" t="s">
        <v>163</v>
      </c>
      <c r="G26" s="28" t="str">
        <f t="shared" si="1"/>
        <v>"TOMO"</v>
      </c>
      <c r="H26" s="26" t="s">
        <v>134</v>
      </c>
      <c r="I26" s="28" t="s">
        <v>164</v>
      </c>
      <c r="J26" s="46" t="s">
        <v>135</v>
      </c>
      <c r="K26" s="27" t="s">
        <v>157</v>
      </c>
      <c r="L26" s="26" t="s">
        <v>177</v>
      </c>
      <c r="M26" s="28" t="s">
        <v>180</v>
      </c>
      <c r="N26" s="26" t="s">
        <v>177</v>
      </c>
      <c r="O26" s="28" t="s">
        <v>179</v>
      </c>
      <c r="P26" s="26" t="s">
        <v>177</v>
      </c>
      <c r="Q26" s="28" t="s">
        <v>181</v>
      </c>
      <c r="R26" s="26" t="s">
        <v>177</v>
      </c>
      <c r="S26" s="53" t="s">
        <v>183</v>
      </c>
      <c r="T26" s="26" t="s">
        <v>178</v>
      </c>
      <c r="U26" s="53" t="s">
        <v>184</v>
      </c>
      <c r="V26" s="26" t="s">
        <v>178</v>
      </c>
      <c r="W26" s="53" t="s">
        <v>182</v>
      </c>
    </row>
    <row r="27" spans="1:23" ht="7.5" customHeight="1" x14ac:dyDescent="0.4">
      <c r="A27" s="23">
        <v>27</v>
      </c>
      <c r="B27" s="24" t="s">
        <v>124</v>
      </c>
      <c r="C27" s="25" t="s">
        <v>148</v>
      </c>
      <c r="D27" s="45" t="s">
        <v>99</v>
      </c>
      <c r="E27" s="43" t="str">
        <f t="shared" si="0"/>
        <v>"Ultrassonografia"</v>
      </c>
      <c r="F27" s="48" t="s">
        <v>163</v>
      </c>
      <c r="G27" s="28" t="str">
        <f t="shared" si="1"/>
        <v>"USOM"</v>
      </c>
      <c r="H27" s="26" t="s">
        <v>134</v>
      </c>
      <c r="I27" s="28" t="s">
        <v>164</v>
      </c>
      <c r="J27" s="46" t="s">
        <v>135</v>
      </c>
      <c r="K27" s="27" t="s">
        <v>158</v>
      </c>
      <c r="L27" s="26" t="s">
        <v>177</v>
      </c>
      <c r="M27" s="28" t="s">
        <v>180</v>
      </c>
      <c r="N27" s="26" t="s">
        <v>177</v>
      </c>
      <c r="O27" s="28" t="s">
        <v>179</v>
      </c>
      <c r="P27" s="26" t="s">
        <v>177</v>
      </c>
      <c r="Q27" s="28" t="s">
        <v>181</v>
      </c>
      <c r="R27" s="26" t="s">
        <v>177</v>
      </c>
      <c r="S27" s="53" t="s">
        <v>183</v>
      </c>
      <c r="T27" s="26" t="s">
        <v>178</v>
      </c>
      <c r="U27" s="53" t="s">
        <v>184</v>
      </c>
      <c r="V27" s="26" t="s">
        <v>178</v>
      </c>
      <c r="W27" s="53" t="s">
        <v>182</v>
      </c>
    </row>
    <row r="28" spans="1:23" ht="7.5" customHeight="1" x14ac:dyDescent="0.4">
      <c r="A28" s="23">
        <v>28</v>
      </c>
      <c r="B28" s="24" t="s">
        <v>125</v>
      </c>
      <c r="C28" s="25" t="s">
        <v>148</v>
      </c>
      <c r="D28" s="45" t="s">
        <v>99</v>
      </c>
      <c r="E28" s="43" t="str">
        <f t="shared" si="0"/>
        <v>"Ressonância"</v>
      </c>
      <c r="F28" s="48" t="s">
        <v>163</v>
      </c>
      <c r="G28" s="28" t="str">
        <f t="shared" si="1"/>
        <v>"RMAG"</v>
      </c>
      <c r="H28" s="26" t="s">
        <v>134</v>
      </c>
      <c r="I28" s="28" t="s">
        <v>164</v>
      </c>
      <c r="J28" s="46" t="s">
        <v>135</v>
      </c>
      <c r="K28" s="27" t="s">
        <v>126</v>
      </c>
      <c r="L28" s="26" t="s">
        <v>177</v>
      </c>
      <c r="M28" s="28" t="s">
        <v>180</v>
      </c>
      <c r="N28" s="26" t="s">
        <v>177</v>
      </c>
      <c r="O28" s="28" t="s">
        <v>179</v>
      </c>
      <c r="P28" s="26" t="s">
        <v>177</v>
      </c>
      <c r="Q28" s="28" t="s">
        <v>181</v>
      </c>
      <c r="R28" s="26" t="s">
        <v>177</v>
      </c>
      <c r="S28" s="53" t="s">
        <v>183</v>
      </c>
      <c r="T28" s="26" t="s">
        <v>178</v>
      </c>
      <c r="U28" s="53" t="s">
        <v>184</v>
      </c>
      <c r="V28" s="26" t="s">
        <v>178</v>
      </c>
      <c r="W28" s="53" t="s">
        <v>182</v>
      </c>
    </row>
    <row r="29" spans="1:23" ht="7.5" customHeight="1" x14ac:dyDescent="0.4">
      <c r="A29" s="23">
        <v>29</v>
      </c>
      <c r="B29" s="24" t="s">
        <v>127</v>
      </c>
      <c r="C29" s="25" t="s">
        <v>148</v>
      </c>
      <c r="D29" s="45" t="s">
        <v>99</v>
      </c>
      <c r="E29" s="43" t="str">
        <f t="shared" si="0"/>
        <v>"Endoscopia"</v>
      </c>
      <c r="F29" s="48" t="s">
        <v>163</v>
      </c>
      <c r="G29" s="28" t="str">
        <f t="shared" si="1"/>
        <v>"ENDO"</v>
      </c>
      <c r="H29" s="26" t="s">
        <v>134</v>
      </c>
      <c r="I29" s="28" t="s">
        <v>164</v>
      </c>
      <c r="J29" s="46" t="s">
        <v>135</v>
      </c>
      <c r="K29" s="27" t="s">
        <v>128</v>
      </c>
      <c r="L29" s="26" t="s">
        <v>177</v>
      </c>
      <c r="M29" s="28" t="s">
        <v>180</v>
      </c>
      <c r="N29" s="26" t="s">
        <v>177</v>
      </c>
      <c r="O29" s="28" t="s">
        <v>179</v>
      </c>
      <c r="P29" s="26" t="s">
        <v>177</v>
      </c>
      <c r="Q29" s="28" t="s">
        <v>181</v>
      </c>
      <c r="R29" s="26" t="s">
        <v>177</v>
      </c>
      <c r="S29" s="53" t="s">
        <v>183</v>
      </c>
      <c r="T29" s="26" t="s">
        <v>178</v>
      </c>
      <c r="U29" s="53" t="s">
        <v>184</v>
      </c>
      <c r="V29" s="26" t="s">
        <v>178</v>
      </c>
      <c r="W29" s="53" t="s">
        <v>182</v>
      </c>
    </row>
    <row r="30" spans="1:23" ht="7.5" customHeight="1" x14ac:dyDescent="0.4">
      <c r="A30" s="23">
        <v>30</v>
      </c>
      <c r="B30" s="24" t="s">
        <v>129</v>
      </c>
      <c r="C30" s="25" t="s">
        <v>148</v>
      </c>
      <c r="D30" s="45" t="s">
        <v>99</v>
      </c>
      <c r="E30" s="43" t="str">
        <f t="shared" si="0"/>
        <v>"Anatomia"</v>
      </c>
      <c r="F30" s="48" t="s">
        <v>163</v>
      </c>
      <c r="G30" s="28" t="str">
        <f t="shared" si="1"/>
        <v>"APAT"</v>
      </c>
      <c r="H30" s="26" t="s">
        <v>134</v>
      </c>
      <c r="I30" s="28" t="s">
        <v>164</v>
      </c>
      <c r="J30" s="46" t="s">
        <v>135</v>
      </c>
      <c r="K30" s="27" t="s">
        <v>130</v>
      </c>
      <c r="L30" s="26" t="s">
        <v>177</v>
      </c>
      <c r="M30" s="28" t="s">
        <v>180</v>
      </c>
      <c r="N30" s="26" t="s">
        <v>177</v>
      </c>
      <c r="O30" s="28" t="s">
        <v>179</v>
      </c>
      <c r="P30" s="26" t="s">
        <v>177</v>
      </c>
      <c r="Q30" s="28" t="s">
        <v>181</v>
      </c>
      <c r="R30" s="26" t="s">
        <v>177</v>
      </c>
      <c r="S30" s="53" t="s">
        <v>183</v>
      </c>
      <c r="T30" s="26" t="s">
        <v>178</v>
      </c>
      <c r="U30" s="53" t="s">
        <v>184</v>
      </c>
      <c r="V30" s="26" t="s">
        <v>178</v>
      </c>
      <c r="W30" s="53" t="s">
        <v>182</v>
      </c>
    </row>
    <row r="31" spans="1:23" ht="7.5" customHeight="1" x14ac:dyDescent="0.4">
      <c r="A31" s="23">
        <v>31</v>
      </c>
      <c r="B31" s="24" t="s">
        <v>131</v>
      </c>
      <c r="C31" s="25" t="s">
        <v>148</v>
      </c>
      <c r="D31" s="45" t="s">
        <v>99</v>
      </c>
      <c r="E31" s="43" t="str">
        <f t="shared" si="0"/>
        <v>"Hemoterapia"</v>
      </c>
      <c r="F31" s="48" t="s">
        <v>163</v>
      </c>
      <c r="G31" s="28" t="str">
        <f t="shared" si="1"/>
        <v>"HETE"</v>
      </c>
      <c r="H31" s="26" t="s">
        <v>134</v>
      </c>
      <c r="I31" s="28" t="s">
        <v>164</v>
      </c>
      <c r="J31" s="46" t="s">
        <v>135</v>
      </c>
      <c r="K31" s="27" t="s">
        <v>93</v>
      </c>
      <c r="L31" s="26" t="s">
        <v>177</v>
      </c>
      <c r="M31" s="28" t="s">
        <v>180</v>
      </c>
      <c r="N31" s="26" t="s">
        <v>177</v>
      </c>
      <c r="O31" s="28" t="s">
        <v>179</v>
      </c>
      <c r="P31" s="26" t="s">
        <v>177</v>
      </c>
      <c r="Q31" s="28" t="s">
        <v>181</v>
      </c>
      <c r="R31" s="26" t="s">
        <v>177</v>
      </c>
      <c r="S31" s="53" t="s">
        <v>183</v>
      </c>
      <c r="T31" s="26" t="s">
        <v>178</v>
      </c>
      <c r="U31" s="53" t="s">
        <v>184</v>
      </c>
      <c r="V31" s="26" t="s">
        <v>178</v>
      </c>
      <c r="W31" s="53" t="s">
        <v>182</v>
      </c>
    </row>
    <row r="32" spans="1:23" ht="7.5" customHeight="1" x14ac:dyDescent="0.4">
      <c r="A32" s="23">
        <v>32</v>
      </c>
      <c r="B32" s="24" t="s">
        <v>132</v>
      </c>
      <c r="C32" s="25" t="s">
        <v>148</v>
      </c>
      <c r="D32" s="45" t="s">
        <v>99</v>
      </c>
      <c r="E32" s="43" t="str">
        <f t="shared" si="0"/>
        <v>"Medicina"</v>
      </c>
      <c r="F32" s="48" t="s">
        <v>163</v>
      </c>
      <c r="G32" s="28" t="str">
        <f t="shared" si="1"/>
        <v>"MNUC"</v>
      </c>
      <c r="H32" s="26" t="s">
        <v>134</v>
      </c>
      <c r="I32" s="28" t="s">
        <v>164</v>
      </c>
      <c r="J32" s="46" t="s">
        <v>135</v>
      </c>
      <c r="K32" s="27" t="s">
        <v>95</v>
      </c>
      <c r="L32" s="26" t="s">
        <v>177</v>
      </c>
      <c r="M32" s="28" t="s">
        <v>180</v>
      </c>
      <c r="N32" s="26" t="s">
        <v>177</v>
      </c>
      <c r="O32" s="28" t="s">
        <v>179</v>
      </c>
      <c r="P32" s="26" t="s">
        <v>177</v>
      </c>
      <c r="Q32" s="28" t="s">
        <v>181</v>
      </c>
      <c r="R32" s="26" t="s">
        <v>177</v>
      </c>
      <c r="S32" s="53" t="s">
        <v>183</v>
      </c>
      <c r="T32" s="26" t="s">
        <v>178</v>
      </c>
      <c r="U32" s="53" t="s">
        <v>184</v>
      </c>
      <c r="V32" s="26" t="s">
        <v>178</v>
      </c>
      <c r="W32" s="53" t="s">
        <v>182</v>
      </c>
    </row>
    <row r="33" spans="1:23" ht="7.5" customHeight="1" x14ac:dyDescent="0.4">
      <c r="A33" s="23">
        <v>33</v>
      </c>
      <c r="B33" s="24" t="s">
        <v>133</v>
      </c>
      <c r="C33" s="25" t="s">
        <v>148</v>
      </c>
      <c r="D33" s="26" t="s">
        <v>99</v>
      </c>
      <c r="E33" s="28" t="str">
        <f t="shared" si="0"/>
        <v>"Patologia"</v>
      </c>
      <c r="F33" s="48" t="s">
        <v>163</v>
      </c>
      <c r="G33" s="28" t="str">
        <f t="shared" si="1"/>
        <v>"PACLI"</v>
      </c>
      <c r="H33" s="26" t="s">
        <v>134</v>
      </c>
      <c r="I33" s="28" t="s">
        <v>164</v>
      </c>
      <c r="J33" s="46" t="s">
        <v>135</v>
      </c>
      <c r="K33" s="27" t="s">
        <v>97</v>
      </c>
      <c r="L33" s="26" t="s">
        <v>177</v>
      </c>
      <c r="M33" s="28" t="s">
        <v>180</v>
      </c>
      <c r="N33" s="26" t="s">
        <v>177</v>
      </c>
      <c r="O33" s="28" t="s">
        <v>179</v>
      </c>
      <c r="P33" s="26" t="s">
        <v>177</v>
      </c>
      <c r="Q33" s="28" t="s">
        <v>181</v>
      </c>
      <c r="R33" s="26" t="s">
        <v>177</v>
      </c>
      <c r="S33" s="53" t="s">
        <v>183</v>
      </c>
      <c r="T33" s="26" t="s">
        <v>178</v>
      </c>
      <c r="U33" s="53" t="s">
        <v>184</v>
      </c>
      <c r="V33" s="26" t="s">
        <v>178</v>
      </c>
      <c r="W33" s="53" t="s">
        <v>182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2025-10-29T12:50:04Z</dcterms:modified>
</cp:coreProperties>
</file>