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2FEC3EF1-9256-470C-82E0-6D84FA7DE0AC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31" l="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W30" i="31"/>
  <c r="T30" i="31"/>
  <c r="S30" i="31"/>
  <c r="O30" i="31"/>
  <c r="N30" i="31"/>
  <c r="M30" i="31"/>
  <c r="L30" i="31"/>
  <c r="Y29" i="30" l="1"/>
  <c r="Y27" i="30"/>
  <c r="Y28" i="30"/>
  <c r="Y26" i="30"/>
  <c r="Y25" i="30"/>
  <c r="Y30" i="30"/>
  <c r="W28" i="31"/>
  <c r="T28" i="31"/>
  <c r="S28" i="31"/>
  <c r="O28" i="31"/>
  <c r="N28" i="31"/>
  <c r="M28" i="31"/>
  <c r="L28" i="31"/>
  <c r="L29" i="31"/>
  <c r="M29" i="31"/>
  <c r="N29" i="31"/>
  <c r="O29" i="31"/>
  <c r="S29" i="31"/>
  <c r="T29" i="31"/>
  <c r="W29" i="31"/>
  <c r="W18" i="31"/>
  <c r="T18" i="31"/>
  <c r="S18" i="31"/>
  <c r="O18" i="31"/>
  <c r="N18" i="31"/>
  <c r="M18" i="31"/>
  <c r="L18" i="31"/>
  <c r="W22" i="31"/>
  <c r="T22" i="31"/>
  <c r="S22" i="31"/>
  <c r="O22" i="31"/>
  <c r="N22" i="31"/>
  <c r="M22" i="31"/>
  <c r="L22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9" i="31"/>
  <c r="W20" i="31"/>
  <c r="W21" i="31"/>
  <c r="W23" i="31"/>
  <c r="W24" i="31"/>
  <c r="W25" i="31"/>
  <c r="W26" i="31"/>
  <c r="W27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T20" i="31"/>
  <c r="S20" i="31"/>
  <c r="O20" i="31"/>
  <c r="N20" i="31"/>
  <c r="M20" i="31"/>
  <c r="L20" i="31"/>
  <c r="T21" i="31"/>
  <c r="S21" i="31"/>
  <c r="O21" i="31"/>
  <c r="N21" i="31"/>
  <c r="M21" i="31"/>
  <c r="L21" i="31"/>
  <c r="T67" i="31"/>
  <c r="S67" i="31"/>
  <c r="O67" i="31"/>
  <c r="N67" i="31"/>
  <c r="M67" i="31"/>
  <c r="L67" i="31"/>
  <c r="T68" i="31"/>
  <c r="S68" i="31"/>
  <c r="O68" i="31"/>
  <c r="N68" i="31"/>
  <c r="M68" i="31"/>
  <c r="L68" i="31"/>
  <c r="T70" i="31"/>
  <c r="S70" i="31"/>
  <c r="O70" i="31"/>
  <c r="N70" i="31"/>
  <c r="M70" i="31"/>
  <c r="L70" i="31"/>
  <c r="T61" i="31"/>
  <c r="S61" i="31"/>
  <c r="O61" i="31"/>
  <c r="N61" i="31"/>
  <c r="M61" i="31"/>
  <c r="L61" i="31"/>
  <c r="T60" i="31"/>
  <c r="S60" i="31"/>
  <c r="O60" i="31"/>
  <c r="N60" i="31"/>
  <c r="M60" i="31"/>
  <c r="L60" i="31"/>
  <c r="T32" i="31"/>
  <c r="S32" i="31"/>
  <c r="O32" i="31"/>
  <c r="N32" i="31"/>
  <c r="M32" i="31"/>
  <c r="L32" i="31"/>
  <c r="T34" i="31"/>
  <c r="S34" i="31"/>
  <c r="O34" i="31"/>
  <c r="N34" i="31"/>
  <c r="M34" i="31"/>
  <c r="L34" i="31"/>
  <c r="T36" i="31"/>
  <c r="S36" i="31"/>
  <c r="O36" i="31"/>
  <c r="N36" i="31"/>
  <c r="M36" i="31"/>
  <c r="L36" i="31"/>
  <c r="T59" i="31"/>
  <c r="S59" i="31"/>
  <c r="O59" i="31"/>
  <c r="N59" i="31"/>
  <c r="M59" i="31"/>
  <c r="L59" i="31"/>
  <c r="T58" i="31"/>
  <c r="S58" i="31"/>
  <c r="O58" i="31"/>
  <c r="N58" i="31"/>
  <c r="M58" i="31"/>
  <c r="L58" i="31"/>
  <c r="T57" i="31"/>
  <c r="S57" i="31"/>
  <c r="O57" i="31"/>
  <c r="N57" i="31"/>
  <c r="M57" i="31"/>
  <c r="L57" i="31"/>
  <c r="T56" i="31"/>
  <c r="S56" i="31"/>
  <c r="O56" i="31"/>
  <c r="N56" i="31"/>
  <c r="M56" i="31"/>
  <c r="L56" i="31"/>
  <c r="T75" i="31"/>
  <c r="S75" i="31"/>
  <c r="O75" i="31"/>
  <c r="N75" i="31"/>
  <c r="M75" i="31"/>
  <c r="L75" i="31"/>
  <c r="T88" i="31"/>
  <c r="S88" i="31"/>
  <c r="O88" i="31"/>
  <c r="N88" i="31"/>
  <c r="M88" i="31"/>
  <c r="L88" i="31"/>
  <c r="W2" i="31"/>
  <c r="U2" i="31"/>
  <c r="T2" i="31"/>
  <c r="S2" i="31"/>
  <c r="O2" i="31"/>
  <c r="N2" i="31"/>
  <c r="M2" i="31"/>
  <c r="L2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5" i="31"/>
  <c r="S25" i="31"/>
  <c r="O25" i="31"/>
  <c r="N25" i="31"/>
  <c r="M25" i="31"/>
  <c r="L25" i="31"/>
  <c r="T24" i="31"/>
  <c r="S24" i="31"/>
  <c r="O24" i="31"/>
  <c r="N24" i="31"/>
  <c r="M24" i="31"/>
  <c r="L24" i="31"/>
  <c r="T23" i="31"/>
  <c r="S23" i="31"/>
  <c r="O23" i="31"/>
  <c r="N23" i="31"/>
  <c r="M23" i="31"/>
  <c r="L23" i="31"/>
  <c r="T87" i="31"/>
  <c r="S87" i="31"/>
  <c r="O87" i="31"/>
  <c r="N87" i="31"/>
  <c r="M87" i="31"/>
  <c r="L87" i="31"/>
  <c r="T81" i="31"/>
  <c r="S81" i="31"/>
  <c r="O81" i="31"/>
  <c r="N81" i="31"/>
  <c r="M81" i="31"/>
  <c r="L81" i="31"/>
  <c r="T80" i="31"/>
  <c r="S80" i="31"/>
  <c r="O80" i="31"/>
  <c r="N80" i="31"/>
  <c r="M80" i="31"/>
  <c r="L80" i="31"/>
  <c r="T86" i="31"/>
  <c r="S86" i="31"/>
  <c r="O86" i="31"/>
  <c r="N86" i="31"/>
  <c r="M86" i="31"/>
  <c r="L86" i="31"/>
  <c r="T85" i="31"/>
  <c r="S85" i="31"/>
  <c r="O85" i="31"/>
  <c r="N85" i="31"/>
  <c r="M85" i="31"/>
  <c r="L85" i="31"/>
  <c r="T84" i="31"/>
  <c r="S84" i="31"/>
  <c r="O84" i="31"/>
  <c r="N84" i="31"/>
  <c r="M84" i="31"/>
  <c r="L84" i="31"/>
  <c r="T83" i="31"/>
  <c r="S83" i="31"/>
  <c r="O83" i="31"/>
  <c r="N83" i="31"/>
  <c r="M83" i="31"/>
  <c r="L83" i="31"/>
  <c r="T82" i="31"/>
  <c r="S82" i="31"/>
  <c r="O82" i="31"/>
  <c r="N82" i="31"/>
  <c r="M82" i="31"/>
  <c r="L82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9" i="31"/>
  <c r="T31" i="31"/>
  <c r="T33" i="31"/>
  <c r="T35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62" i="31"/>
  <c r="T63" i="31"/>
  <c r="T64" i="31"/>
  <c r="T65" i="31"/>
  <c r="T66" i="31"/>
  <c r="T69" i="31"/>
  <c r="T71" i="31"/>
  <c r="T72" i="31"/>
  <c r="T73" i="31"/>
  <c r="T74" i="31"/>
  <c r="T76" i="31"/>
  <c r="T77" i="31"/>
  <c r="T78" i="31"/>
  <c r="T79" i="31"/>
  <c r="Y24" i="30" l="1"/>
  <c r="S19" i="31" l="1"/>
  <c r="O19" i="31"/>
  <c r="N19" i="31"/>
  <c r="M19" i="31"/>
  <c r="L19" i="31"/>
  <c r="S17" i="31"/>
  <c r="O17" i="31"/>
  <c r="N17" i="31"/>
  <c r="M17" i="31"/>
  <c r="L17" i="31"/>
  <c r="S16" i="31"/>
  <c r="O16" i="31"/>
  <c r="N16" i="31"/>
  <c r="M16" i="31"/>
  <c r="L16" i="31"/>
  <c r="S15" i="31"/>
  <c r="O15" i="31"/>
  <c r="N15" i="31"/>
  <c r="M15" i="31"/>
  <c r="L15" i="31"/>
  <c r="S14" i="31"/>
  <c r="O14" i="31"/>
  <c r="N14" i="31"/>
  <c r="M14" i="31"/>
  <c r="L14" i="31"/>
  <c r="S13" i="31"/>
  <c r="O13" i="31"/>
  <c r="N13" i="31"/>
  <c r="M13" i="31"/>
  <c r="L13" i="31"/>
  <c r="S12" i="31"/>
  <c r="O12" i="31"/>
  <c r="N12" i="31"/>
  <c r="M12" i="31"/>
  <c r="L12" i="31"/>
  <c r="S11" i="31"/>
  <c r="O11" i="31"/>
  <c r="N11" i="31"/>
  <c r="M11" i="31"/>
  <c r="L11" i="31"/>
  <c r="S10" i="31"/>
  <c r="O10" i="31"/>
  <c r="N10" i="31"/>
  <c r="M10" i="31"/>
  <c r="L10" i="31"/>
  <c r="S9" i="31"/>
  <c r="O9" i="31"/>
  <c r="N9" i="31"/>
  <c r="M9" i="31"/>
  <c r="L9" i="31"/>
  <c r="S8" i="31"/>
  <c r="O8" i="31"/>
  <c r="N8" i="31"/>
  <c r="M8" i="31"/>
  <c r="L8" i="31"/>
  <c r="S7" i="31"/>
  <c r="O7" i="31"/>
  <c r="N7" i="31"/>
  <c r="M7" i="31"/>
  <c r="L7" i="31"/>
  <c r="S6" i="31"/>
  <c r="O6" i="31"/>
  <c r="N6" i="31"/>
  <c r="M6" i="31"/>
  <c r="L6" i="31"/>
  <c r="S5" i="31"/>
  <c r="O5" i="31"/>
  <c r="N5" i="31"/>
  <c r="M5" i="31"/>
  <c r="L5" i="31"/>
  <c r="S4" i="31"/>
  <c r="O4" i="31"/>
  <c r="N4" i="31"/>
  <c r="M4" i="31"/>
  <c r="L4" i="31"/>
  <c r="U3" i="31"/>
  <c r="T3" i="31"/>
  <c r="S3" i="31"/>
  <c r="O3" i="31"/>
  <c r="N3" i="31"/>
  <c r="M3" i="31"/>
  <c r="L3" i="31"/>
  <c r="S49" i="31"/>
  <c r="O49" i="31"/>
  <c r="N49" i="31"/>
  <c r="M49" i="31"/>
  <c r="L49" i="31"/>
  <c r="S47" i="31"/>
  <c r="O47" i="31"/>
  <c r="N47" i="31"/>
  <c r="M47" i="31"/>
  <c r="L47" i="31"/>
  <c r="S53" i="31"/>
  <c r="O53" i="31"/>
  <c r="N53" i="31"/>
  <c r="M53" i="31"/>
  <c r="L53" i="31"/>
  <c r="S52" i="31"/>
  <c r="O52" i="31"/>
  <c r="N52" i="31"/>
  <c r="M52" i="31"/>
  <c r="L52" i="31"/>
  <c r="S43" i="31"/>
  <c r="O43" i="31"/>
  <c r="N43" i="31"/>
  <c r="M43" i="31"/>
  <c r="L43" i="31"/>
  <c r="S65" i="31"/>
  <c r="O65" i="31"/>
  <c r="N65" i="31"/>
  <c r="M65" i="31"/>
  <c r="L65" i="31"/>
  <c r="Y31" i="30" l="1"/>
  <c r="S51" i="31"/>
  <c r="O51" i="31"/>
  <c r="N51" i="31"/>
  <c r="M51" i="31"/>
  <c r="L51" i="31"/>
  <c r="O62" i="31"/>
  <c r="O63" i="31"/>
  <c r="O46" i="31"/>
  <c r="O64" i="31"/>
  <c r="O48" i="31"/>
  <c r="O66" i="31"/>
  <c r="O69" i="31"/>
  <c r="O71" i="31"/>
  <c r="O72" i="31"/>
  <c r="O73" i="31"/>
  <c r="O74" i="31"/>
  <c r="O39" i="31"/>
  <c r="O31" i="31"/>
  <c r="O33" i="31"/>
  <c r="O35" i="31"/>
  <c r="O37" i="31"/>
  <c r="O38" i="31"/>
  <c r="O40" i="31"/>
  <c r="O41" i="31"/>
  <c r="O42" i="31"/>
  <c r="O44" i="31"/>
  <c r="O45" i="31"/>
  <c r="O76" i="31"/>
  <c r="O54" i="31"/>
  <c r="O55" i="31"/>
  <c r="O77" i="31"/>
  <c r="O78" i="31"/>
  <c r="O79" i="31"/>
  <c r="O50" i="31"/>
  <c r="N62" i="31"/>
  <c r="N63" i="31"/>
  <c r="N46" i="31"/>
  <c r="N64" i="31"/>
  <c r="N48" i="31"/>
  <c r="N66" i="31"/>
  <c r="N69" i="31"/>
  <c r="N71" i="31"/>
  <c r="N72" i="31"/>
  <c r="N73" i="31"/>
  <c r="N74" i="31"/>
  <c r="N39" i="31"/>
  <c r="N31" i="31"/>
  <c r="N33" i="31"/>
  <c r="N35" i="31"/>
  <c r="N37" i="31"/>
  <c r="N38" i="31"/>
  <c r="N40" i="31"/>
  <c r="N41" i="31"/>
  <c r="N42" i="31"/>
  <c r="N44" i="31"/>
  <c r="N45" i="31"/>
  <c r="N76" i="31"/>
  <c r="N54" i="31"/>
  <c r="N55" i="31"/>
  <c r="N77" i="31"/>
  <c r="N78" i="31"/>
  <c r="N79" i="31"/>
  <c r="N50" i="31"/>
  <c r="M62" i="31"/>
  <c r="M63" i="31"/>
  <c r="M46" i="31"/>
  <c r="M64" i="31"/>
  <c r="M48" i="31"/>
  <c r="M66" i="31"/>
  <c r="M69" i="31"/>
  <c r="M71" i="31"/>
  <c r="M72" i="31"/>
  <c r="M73" i="31"/>
  <c r="M74" i="31"/>
  <c r="M39" i="31"/>
  <c r="M31" i="31"/>
  <c r="M33" i="31"/>
  <c r="M35" i="31"/>
  <c r="M37" i="31"/>
  <c r="M38" i="31"/>
  <c r="M40" i="31"/>
  <c r="M41" i="31"/>
  <c r="M42" i="31"/>
  <c r="M44" i="31"/>
  <c r="M45" i="31"/>
  <c r="M76" i="31"/>
  <c r="M54" i="31"/>
  <c r="M55" i="31"/>
  <c r="M77" i="31"/>
  <c r="M78" i="31"/>
  <c r="M79" i="31"/>
  <c r="M50" i="31"/>
  <c r="L62" i="31"/>
  <c r="L63" i="31"/>
  <c r="L46" i="31"/>
  <c r="L64" i="31"/>
  <c r="L48" i="31"/>
  <c r="L66" i="31"/>
  <c r="L69" i="31"/>
  <c r="L71" i="31"/>
  <c r="L72" i="31"/>
  <c r="L73" i="31"/>
  <c r="L74" i="31"/>
  <c r="L39" i="31"/>
  <c r="L31" i="31"/>
  <c r="L33" i="31"/>
  <c r="L35" i="31"/>
  <c r="L37" i="31"/>
  <c r="L38" i="31"/>
  <c r="L40" i="31"/>
  <c r="L41" i="31"/>
  <c r="L42" i="31"/>
  <c r="L44" i="31"/>
  <c r="L45" i="31"/>
  <c r="L76" i="31"/>
  <c r="L54" i="31"/>
  <c r="L55" i="31"/>
  <c r="L77" i="31"/>
  <c r="L78" i="31"/>
  <c r="L79" i="31"/>
  <c r="L50" i="31"/>
  <c r="S50" i="31"/>
  <c r="S79" i="31"/>
  <c r="S78" i="31"/>
  <c r="S77" i="31"/>
  <c r="S55" i="31"/>
  <c r="S54" i="31"/>
  <c r="S76" i="31"/>
  <c r="S45" i="31"/>
  <c r="S44" i="31"/>
  <c r="S42" i="31"/>
  <c r="S41" i="31"/>
  <c r="S40" i="31"/>
  <c r="S38" i="31"/>
  <c r="S37" i="31"/>
  <c r="S35" i="31"/>
  <c r="S33" i="31"/>
  <c r="S31" i="31"/>
  <c r="S39" i="31"/>
  <c r="S74" i="31"/>
  <c r="S73" i="31"/>
  <c r="S72" i="31"/>
  <c r="S71" i="31"/>
  <c r="S69" i="31"/>
  <c r="S66" i="31"/>
  <c r="S48" i="31"/>
  <c r="S64" i="31"/>
  <c r="S46" i="31"/>
  <c r="S63" i="31"/>
  <c r="S62" i="31"/>
  <c r="B18" i="26" l="1"/>
  <c r="B6" i="26" l="1"/>
  <c r="B5" i="26"/>
</calcChain>
</file>

<file path=xl/sharedStrings.xml><?xml version="1.0" encoding="utf-8"?>
<sst xmlns="http://schemas.openxmlformats.org/spreadsheetml/2006/main" count="2790" uniqueCount="539">
  <si>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</si>
  <si>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</si>
  <si>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</si>
  <si>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</si>
  <si>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</si>
  <si>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</si>
  <si>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</si>
  <si>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</si>
  <si>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</si>
  <si>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</si>
  <si>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</si>
  <si>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</si>
  <si>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</si>
  <si>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</si>
  <si>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</si>
  <si>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</si>
  <si>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</si>
  <si>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</si>
  <si>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</si>
  <si>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</si>
  <si>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</si>
  <si>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</si>
  <si>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</si>
  <si>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</si>
  <si>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</si>
  <si>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</si>
  <si>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</si>
  <si>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</si>
  <si>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</si>
  <si>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</si>
  <si>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</si>
  <si>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</si>
  <si>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</si>
  <si>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</si>
  <si>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</si>
  <si>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</si>
  <si>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</si>
  <si>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</si>
  <si>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</si>
  <si>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</si>
  <si>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</si>
  <si>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</si>
  <si>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</si>
  <si>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</si>
  <si>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</si>
  <si>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</si>
  <si>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</si>
  <si>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</si>
  <si>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</si>
  <si>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</si>
  <si>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</si>
  <si>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</si>
  <si>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</si>
  <si>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</si>
  <si>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</si>
  <si>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</si>
  <si>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</si>
  <si>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</si>
  <si>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</si>
  <si>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</si>
  <si>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</si>
  <si>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</si>
  <si>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</si>
  <si>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</si>
  <si>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</si>
  <si>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</si>
  <si>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</si>
  <si>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</si>
  <si>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</si>
  <si>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</si>
  <si>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</si>
  <si>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</si>
  <si>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</si>
  <si>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</si>
  <si>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</si>
  <si>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</si>
  <si>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</si>
  <si>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</si>
  <si>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</si>
  <si>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</si>
  <si>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</si>
  <si>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</si>
  <si>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</si>
  <si>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</si>
  <si>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</si>
  <si>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</si>
  <si>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</si>
  <si>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</si>
  <si>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</si>
  <si>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</si>
  <si>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</si>
  <si>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</si>
  <si>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</si>
  <si>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</si>
  <si>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</si>
  <si>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</si>
  <si>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</si>
  <si>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</si>
  <si>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</si>
  <si>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</si>
  <si>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</si>
  <si>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</si>
  <si>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</si>
  <si>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</si>
  <si>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</si>
  <si>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</si>
  <si>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</si>
  <si>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</si>
  <si>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</si>
  <si>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Portuária</t>
  </si>
  <si>
    <t>Rebocador</t>
  </si>
  <si>
    <t>nome</t>
  </si>
  <si>
    <t>eslora</t>
  </si>
  <si>
    <t>calado</t>
  </si>
  <si>
    <t>manga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</si>
  <si>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</si>
  <si>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</si>
  <si>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</si>
  <si>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</si>
  <si>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</si>
  <si>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</si>
  <si>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</si>
  <si>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</si>
  <si>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</si>
  <si>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</si>
  <si>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</si>
  <si>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</si>
  <si>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</si>
  <si>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</si>
  <si>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</si>
  <si>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Subconjunto de instalações para a função de lançamento ou recuperação de navios.</t>
  </si>
  <si>
    <t>Subconjunto de instalações com a função principal de proteção ou defesa de uma área costeira ou de inundação.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</si>
  <si>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</si>
  <si>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</si>
  <si>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</si>
  <si>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</si>
  <si>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</si>
  <si>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</si>
  <si>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</si>
  <si>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</si>
  <si>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</si>
  <si>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Poste curto e grosso no convés de um navio ou no cais, ao qual a corda do navio pode ser presa.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</si>
  <si>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</si>
  <si>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</si>
  <si>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</si>
  <si>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</si>
  <si>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</si>
  <si>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</si>
  <si>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</si>
  <si>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</si>
  <si>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vertical que representa a parte acima da linha d'água média definida dentro da área do sítio.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</si>
  <si>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</si>
  <si>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</si>
  <si>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vertical que representa a parte abaixo da linha d'água média definida dentro da área do sítio.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</si>
  <si>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</si>
  <si>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</si>
  <si>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vertical que representa a elevação do peitoril e do nível do piso.</t>
  </si>
  <si>
    <t>Parte espacial vertical que representa a superfície de trabalho de elevação do cais para a colocação.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</si>
  <si>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</si>
  <si>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</si>
  <si>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</si>
  <si>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</si>
  <si>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</si>
  <si>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da região que representa uma área livre usada para a transferência e movimentação de embarcações.</t>
  </si>
  <si>
    <t>Parte espacial da região que forma uma subdivisão de instalação com a finalidade de armazenar carga.</t>
  </si>
  <si>
    <t>Fundeadouro</t>
  </si>
  <si>
    <t>Câmara</t>
  </si>
  <si>
    <t>Núcleo</t>
  </si>
  <si>
    <t>Barlavento</t>
  </si>
  <si>
    <t>Sotavento</t>
  </si>
  <si>
    <t>Atracadouro</t>
  </si>
  <si>
    <t>Nível.Batente</t>
  </si>
  <si>
    <t>Nível.Borda</t>
  </si>
  <si>
    <t>Crista</t>
  </si>
  <si>
    <t>Parte espacial da estrutura que é protegida do vento predominante.</t>
  </si>
  <si>
    <t>Parte espacial da estrutura que está no lado exposto ao vento predominante.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</si>
  <si>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</si>
  <si>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</si>
  <si>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</si>
  <si>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</si>
  <si>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</si>
  <si>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</si>
  <si>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</si>
  <si>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</si>
  <si>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</si>
  <si>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</si>
  <si>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</si>
  <si>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</si>
  <si>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</si>
  <si>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Hidroelevador</t>
  </si>
  <si>
    <t>Cais</t>
  </si>
  <si>
    <t>Elevador.de.Navio</t>
  </si>
  <si>
    <t>Estaleiro</t>
  </si>
  <si>
    <t>Farol</t>
  </si>
  <si>
    <t>Bóia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</si>
  <si>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</si>
  <si>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</si>
  <si>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</si>
  <si>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</si>
  <si>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</si>
  <si>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</si>
  <si>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</si>
  <si>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</si>
  <si>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</si>
  <si>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PETRO</t>
  </si>
  <si>
    <t>CARGA</t>
  </si>
  <si>
    <t>HANDY</t>
  </si>
  <si>
    <t>SUPRA</t>
  </si>
  <si>
    <t>CAPE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</si>
  <si>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</si>
  <si>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</si>
  <si>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</si>
  <si>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</si>
  <si>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</si>
  <si>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</si>
  <si>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</si>
  <si>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</si>
  <si>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</si>
  <si>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</si>
  <si>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</si>
  <si>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REBOC</t>
  </si>
  <si>
    <t>HAMAX</t>
  </si>
  <si>
    <t>PAMAX</t>
  </si>
  <si>
    <t>NEOPA</t>
  </si>
  <si>
    <t>AFMAX</t>
  </si>
  <si>
    <t>SUMAX</t>
  </si>
  <si>
    <t>Cruzeiro</t>
  </si>
  <si>
    <t>Militar</t>
  </si>
  <si>
    <t>Científico</t>
  </si>
  <si>
    <t>Navio turístico tipo cruzeiro de passageiros.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</si>
  <si>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</si>
  <si>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</si>
  <si>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</si>
  <si>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</si>
  <si>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</si>
  <si>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</si>
  <si>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</si>
  <si>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</si>
  <si>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</si>
  <si>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</si>
  <si>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</si>
  <si>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"Representa o Porto de Rio de Janeiro."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</si>
  <si>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</si>
  <si>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</si>
  <si>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</si>
  <si>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</si>
  <si>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</si>
  <si>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</si>
  <si>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"Embarcação tipo Rebocador."</t>
  </si>
  <si>
    <t>"Navio tipo Handysize."</t>
  </si>
  <si>
    <t>"Navio tipo Handymax."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</si>
  <si>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</si>
  <si>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</si>
  <si>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</si>
  <si>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</si>
  <si>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</si>
  <si>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</si>
  <si>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</si>
  <si>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</si>
  <si>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</si>
  <si>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</si>
  <si>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</si>
  <si>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</si>
  <si>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</si>
  <si>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</si>
  <si>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</si>
  <si>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</si>
  <si>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</si>
  <si>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</si>
  <si>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</si>
  <si>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</si>
  <si>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</si>
  <si>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</si>
  <si>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</si>
  <si>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</si>
  <si>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</si>
  <si>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Subconjunto de instalaciones para la función de botadura o recuperación del buque.</t>
  </si>
  <si>
    <t>Un subconjunto de instalaciones con la función principal de proteger o defender un área costera o de inundación.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</si>
  <si>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</si>
  <si>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</si>
  <si>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</si>
  <si>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</si>
  <si>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</si>
  <si>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</si>
  <si>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</si>
  <si>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</si>
  <si>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</si>
  <si>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</si>
  <si>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Poste corto y grueso en la cubierta o muelle de un barco, al que se puede sujetar la cuerda del barco.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</si>
  <si>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</si>
  <si>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</si>
  <si>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</si>
  <si>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</si>
  <si>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</si>
  <si>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</si>
  <si>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</si>
  <si>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vertical que representa la parte por encima de la línea de flotación media definida dentro del área del emplazamiento.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</si>
  <si>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</si>
  <si>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</si>
  <si>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vertical que representa la parte por debajo de la línea de flotación media definida dentro del área del emplazamiento.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</si>
  <si>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</si>
  <si>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</si>
  <si>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Parte espacial vertical que representa la elevación del alféizar y el nivel del suelo.</t>
  </si>
  <si>
    <t>Parte espacial vertical que representa la superficie de trabajo de elevación del muelle para su colocación.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</si>
  <si>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</si>
  <si>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</si>
  <si>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</si>
  <si>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</si>
  <si>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</si>
  <si>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</si>
  <si>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</si>
  <si>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de la región que representa un área libre utilizada para la transferencia y el movimiento de buques.</t>
  </si>
  <si>
    <t>Parte espacial de la región que forma una subdivisión de la instalación con el propósito de almacenar carga.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</si>
  <si>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</si>
  <si>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</si>
  <si>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</si>
  <si>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de la estructura que está del lado expuesto al viento predominante.</t>
  </si>
  <si>
    <t>Zona.Aquática</t>
  </si>
  <si>
    <t>Bóia.de.Navegação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</si>
  <si>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</si>
  <si>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</si>
  <si>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</si>
  <si>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</si>
  <si>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</si>
  <si>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</si>
  <si>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</si>
  <si>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</si>
  <si>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</si>
  <si>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</si>
  <si>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</si>
  <si>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</si>
  <si>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</si>
  <si>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</si>
  <si>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</si>
  <si>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</si>
  <si>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</si>
  <si>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</si>
  <si>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</si>
  <si>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</si>
  <si>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</si>
  <si>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</si>
  <si>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</si>
  <si>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Parte espacial vertical que representa a elevação da linha d'água na maré alta.</t>
  </si>
  <si>
    <t>Parte espacial vertical que representa a elevação da linha d'água na maré baixa.</t>
  </si>
  <si>
    <t>Parte espacial vertical que representa la elevación de la línea de flotación en pleamar.</t>
  </si>
  <si>
    <t>Parte espacial vertical que representa la elevación de la línea de flotación en bajamar.</t>
  </si>
  <si>
    <t>número.imo</t>
  </si>
  <si>
    <t>"NeoMax"</t>
  </si>
  <si>
    <t>"Maxim"</t>
  </si>
  <si>
    <t>CHIN</t>
  </si>
  <si>
    <t>"China-01"</t>
  </si>
  <si>
    <t>SUPER</t>
  </si>
  <si>
    <t>ULTRA</t>
  </si>
  <si>
    <t>"Navio de carga de petróleo bruto para rotas intercontinentais, exigem portos especializados.."</t>
  </si>
  <si>
    <t>"Navio de carga de minério de ferro entre Brasil e China, exigem portos com infraestrutura específica.."</t>
  </si>
  <si>
    <t>"Navio de carga de petróleo bruto usados em rotas entre Oriente Médio, Ásia e Europa, requerem terminais dedicados.."</t>
  </si>
  <si>
    <t>tripulação.média</t>
  </si>
  <si>
    <t>dwt.mínimo</t>
  </si>
  <si>
    <t>dwt.máximo</t>
  </si>
  <si>
    <t>"Navio tipo petroleiro de médio porte."</t>
  </si>
  <si>
    <t>"Petro-Medio"</t>
  </si>
  <si>
    <t>"ReBoca"</t>
  </si>
  <si>
    <t>"NaNamax."</t>
  </si>
  <si>
    <t>"Frica-Max"</t>
  </si>
  <si>
    <t>"SuMax."</t>
  </si>
  <si>
    <t>"PepeSiz"</t>
  </si>
  <si>
    <t>"SuP-01"</t>
  </si>
  <si>
    <t>"Ultra"</t>
  </si>
  <si>
    <t>"Handy"</t>
  </si>
  <si>
    <t>"HanMax"</t>
  </si>
  <si>
    <t>"NRORD.2620"</t>
  </si>
  <si>
    <t>"NRORD.2616"</t>
  </si>
  <si>
    <t>"NRORD.2654"</t>
  </si>
  <si>
    <t>"Navio tipo de cargas para navegação costeira."</t>
  </si>
  <si>
    <t>"Costa-Carga"</t>
  </si>
  <si>
    <t>Superpetroleiro</t>
  </si>
  <si>
    <t>Ultrapetroleiro</t>
  </si>
  <si>
    <t>"Icon of the Seas"</t>
  </si>
  <si>
    <t>"Wonder of the Seas"</t>
  </si>
  <si>
    <t>"MSC World Europa"</t>
  </si>
  <si>
    <t>"Oasis of the Seas"</t>
  </si>
  <si>
    <t>"Queen Mary 2"</t>
  </si>
  <si>
    <t>"Norwegian Epic"</t>
  </si>
  <si>
    <t>"IMO 9824146"</t>
  </si>
  <si>
    <t>"IMO 9838345"</t>
  </si>
  <si>
    <t>"IMO 9837420"</t>
  </si>
  <si>
    <t>"IMO 9383936"</t>
  </si>
  <si>
    <t>"IMO 9241061"</t>
  </si>
  <si>
    <t>"IMO 9410569"</t>
  </si>
  <si>
    <t>tripulação</t>
  </si>
  <si>
    <t>"Royal Caribean"</t>
  </si>
  <si>
    <t>"Cunard Line"</t>
  </si>
  <si>
    <t>"Norwegian Cruise Line"</t>
  </si>
  <si>
    <t>"MSC Cruzeiros"</t>
  </si>
  <si>
    <t>ISeas</t>
  </si>
  <si>
    <t>WSeas</t>
  </si>
  <si>
    <t>OSeas</t>
  </si>
  <si>
    <t>QMary2</t>
  </si>
  <si>
    <t>NEpic</t>
  </si>
  <si>
    <t>MSCWE</t>
  </si>
  <si>
    <t>companhia</t>
  </si>
  <si>
    <t>propulsão</t>
  </si>
  <si>
    <t>"Diesel Marítimo e Turbinas a Gás"</t>
  </si>
  <si>
    <t>"Gás Natural Liquefeito (GNL)"</t>
  </si>
  <si>
    <t>"Gás Natural Liquefeito (GNL) e células de combustível"</t>
  </si>
  <si>
    <t>passageiros</t>
  </si>
  <si>
    <t>"Navio tipo cruzeiro turístico."</t>
  </si>
  <si>
    <t>CruzeiroGeral</t>
  </si>
  <si>
    <t>"Navio tipo cruzeiro turístico médio."</t>
  </si>
  <si>
    <t>"DelMarTur"</t>
  </si>
  <si>
    <t>"IMO 0000001"</t>
  </si>
  <si>
    <t>"IMO 0000011"</t>
  </si>
  <si>
    <t>"IMO 0000111"</t>
  </si>
  <si>
    <t>"IMO 0001111"</t>
  </si>
  <si>
    <t>"IMO 0011111"</t>
  </si>
  <si>
    <t>"IMO 0111111"</t>
  </si>
  <si>
    <t>"IMO 1111111"</t>
  </si>
  <si>
    <t>"IMO 2222222"</t>
  </si>
  <si>
    <t>"IMO 0222222"</t>
  </si>
  <si>
    <t>"IMO 0022222"</t>
  </si>
  <si>
    <t>"IMO 0002222"</t>
  </si>
  <si>
    <t>"IMO 0000222"</t>
  </si>
  <si>
    <t>"IMO 0000022"</t>
  </si>
  <si>
    <t>"IMO 0000002"</t>
  </si>
  <si>
    <t>"IMO 3333333"</t>
  </si>
  <si>
    <t>número.mmsi</t>
  </si>
  <si>
    <t>"Imaginária"</t>
  </si>
  <si>
    <t>"100000000"</t>
  </si>
  <si>
    <t>"100000014"</t>
  </si>
  <si>
    <t>"100000001"</t>
  </si>
  <si>
    <t>"100000002"</t>
  </si>
  <si>
    <t>"100000003"</t>
  </si>
  <si>
    <t>"100000004"</t>
  </si>
  <si>
    <t>"100000005"</t>
  </si>
  <si>
    <t>"100000006"</t>
  </si>
  <si>
    <t>"100000007"</t>
  </si>
  <si>
    <t>"100000008"</t>
  </si>
  <si>
    <t>"100000009"</t>
  </si>
  <si>
    <t>"100000010"</t>
  </si>
  <si>
    <t>"100000011"</t>
  </si>
  <si>
    <t>"100000012"</t>
  </si>
  <si>
    <t>"100000013"</t>
  </si>
  <si>
    <t>"311001033"</t>
  </si>
  <si>
    <t>"311020600"</t>
  </si>
  <si>
    <t>"311018500"</t>
  </si>
  <si>
    <t>"310627000"</t>
  </si>
  <si>
    <t>VikStar</t>
  </si>
  <si>
    <t>"Viking Star"</t>
  </si>
  <si>
    <t>"Diesel-elétrico"</t>
  </si>
  <si>
    <t>"Viking Ocean Cruises"</t>
  </si>
  <si>
    <t>"257903000"</t>
  </si>
  <si>
    <t>"IMO 9650418"</t>
  </si>
  <si>
    <t>tonelagem.bruta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</si>
  <si>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</si>
  <si>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</si>
  <si>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Linha onde há diminuição da enrgia das ondas de mar.</t>
  </si>
  <si>
    <t>Línea donde hay una disminución de la energía de las olas del mar.</t>
  </si>
  <si>
    <t>Porto.Zona</t>
  </si>
  <si>
    <t>Zona.Fabricação</t>
  </si>
  <si>
    <t>Porto.Cota</t>
  </si>
  <si>
    <t>Maré.Alta</t>
  </si>
  <si>
    <t>Maré.Baixa</t>
  </si>
  <si>
    <t>Flotação.Superior</t>
  </si>
  <si>
    <t>Flotação.Inferior</t>
  </si>
  <si>
    <t>Zona.Transbordo</t>
  </si>
  <si>
    <t>Eclusa.de.Navio</t>
  </si>
  <si>
    <t>Lançamento.Recuperação</t>
  </si>
  <si>
    <t>Lançamento.Rampa</t>
  </si>
  <si>
    <t>Costa.Contenção</t>
  </si>
  <si>
    <t>Costa.Defesa</t>
  </si>
  <si>
    <t>Porto.Doca</t>
  </si>
  <si>
    <t>Porto.Defesa</t>
  </si>
  <si>
    <t>Esticador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</si>
  <si>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</si>
  <si>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</si>
  <si>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</si>
  <si>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</si>
  <si>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</si>
  <si>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</si>
  <si>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Amarra.Vácuo</t>
  </si>
  <si>
    <t>Amarra.Magnética</t>
  </si>
  <si>
    <t>Cais.Berço</t>
  </si>
  <si>
    <t>Pier</t>
  </si>
  <si>
    <t>Dolfin</t>
  </si>
  <si>
    <t>Local para a amarração de embarcações acompanhada de elementos de carga e descarga de produtos ou pessoas posicionada perpendicular à costa.</t>
  </si>
  <si>
    <t>Local para a amarração de embarcações acompanhada de elementos de carga e descarga de produtos ou pessoas posicionada paralela à costa.</t>
  </si>
  <si>
    <t>Local para a amarração de embarcações sem contato com a margem da costa.</t>
  </si>
  <si>
    <t>Doca.Flutuante</t>
  </si>
  <si>
    <t>Local que ocupa o navio ao atracar no cais. A parede submersa e o leito devem ser projetados para minimizar os processos de eroção.</t>
  </si>
  <si>
    <t>Lugar para amarrar embarcaciones sin contacto con la orilla de la costa.</t>
  </si>
  <si>
    <t>Lugar para el amarre de embarcaciones acompañado de elementos para carga y descarga de productos o personas posicionadas perpendicularmente a la costa.</t>
  </si>
  <si>
    <t>Lugar para el amarre de embarcaciones acompañado de elementos para carga y descarga de productos o personas posicionados paralelos a la costa.</t>
  </si>
  <si>
    <t>Lugar ocupado por el barco al atracar en el muelle. La pared sumergida y el lecho deben diseñarse para minimizar los procesos de erosión.</t>
  </si>
  <si>
    <t>"Diesel Marítimo de Baixo Teor de Enxofre (LSMGO Low Sulfur Marine Gas Oil)"</t>
  </si>
  <si>
    <t>"Diesel Marítimo (LSMGO Low Sulfur Marine Gas Oil) e óleo combustível pesado (HFO – Heavy Fuel Oil)"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</si>
  <si>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</si>
  <si>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</si>
  <si>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Buque de apoyo equipado con sistemas especializados para realizar tratamientos químicos e hidráulicos en pozos petroleros offshore. Offshore Support Vessels (OSV).</t>
  </si>
  <si>
    <t>Embarcação de apóio equipada com sistemas especializados para realizar tratamentos químicos e hidráulicos em poços de petróleo offshore. Offshore Support Vessels (OSV).</t>
  </si>
  <si>
    <t>Offshore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</si>
  <si>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</si>
  <si>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</si>
  <si>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Navio de apoio para o ingresso e egresso aos portos.</t>
  </si>
  <si>
    <t>Buque de apoyo para las maniobras de ingreso y egreso a los puertos.</t>
  </si>
  <si>
    <t>Buque militar o equipado con armamentos o elementos bélicos.</t>
  </si>
  <si>
    <t>Navio militar equipado com armamento o elementos bélicos.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</si>
  <si>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</si>
  <si>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</si>
  <si>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Aliscafo</t>
  </si>
  <si>
    <t>Embarcación de alta velocidad diseñada con hydrofoils para transportar pasajeros. Generalmente usada entre ciudades vecinas o puertos cercanos. Pode llegar a 110 km/h (60 nudos).</t>
  </si>
  <si>
    <t>Embarcação de alta velocidade desenhada com hydrofoils para transportar passageiros. Geralmente usada entre cidades vizinhas ou portos próximos. Pode atingir cerca de 110 km/h (60 nós).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</si>
  <si>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</si>
  <si>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</si>
  <si>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</si>
  <si>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</si>
  <si>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</si>
  <si>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</si>
  <si>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</si>
  <si>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"Conteiner de carga padrão de 20 pés."</t>
  </si>
  <si>
    <t>"Conteiner de carga padrão de 40 pés."</t>
  </si>
  <si>
    <t>comprimento</t>
  </si>
  <si>
    <t>largura</t>
  </si>
  <si>
    <t>altura</t>
  </si>
  <si>
    <t>"Conteiner de carga de 40 pés alto."</t>
  </si>
  <si>
    <t>"Conteiner de carga de 45 pés alto."</t>
  </si>
  <si>
    <t>largura.interna</t>
  </si>
  <si>
    <t>comprimento.interno</t>
  </si>
  <si>
    <t>altura.interna</t>
  </si>
  <si>
    <t>"Conteiner refrigerado de 20 pés."</t>
  </si>
  <si>
    <t>"Conteiner refrigerado de 40 pés."</t>
  </si>
  <si>
    <t>é.carregado.com</t>
  </si>
  <si>
    <t>fabricante</t>
  </si>
  <si>
    <t>"DeckLog Transportes"</t>
  </si>
  <si>
    <t>CDryBox</t>
  </si>
  <si>
    <t>C40PES</t>
  </si>
  <si>
    <t>CHCube40</t>
  </si>
  <si>
    <t>Reefer20</t>
  </si>
  <si>
    <t>CHCube45</t>
  </si>
  <si>
    <t>Reefer40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</si>
</sst>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11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left" vertical="center"/>
    </xf>
    <xf numFmtId="3" fontId="23" fillId="11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11" borderId="1" xfId="0" applyFont="1" applyFill="1" applyBorder="1" applyAlignment="1">
      <alignment vertical="center"/>
    </xf>
    <xf numFmtId="1" fontId="17" fillId="8" borderId="1" xfId="0" applyNumberFormat="1" applyFont="1" applyFill="1" applyBorder="1" applyAlignment="1">
      <alignment horizontal="left" vertical="center"/>
    </xf>
    <xf numFmtId="1" fontId="23" fillId="11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18" fillId="1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7"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" activePane="bottomLeft" state="frozen"/>
      <selection activeCell="C18" sqref="C18"/>
      <selection pane="bottomLeft" activeCell="B22" sqref="B22"/>
    </sheetView>
  </sheetViews>
  <sheetFormatPr defaultColWidth="3.3046875" defaultRowHeight="9.75" customHeight="1" x14ac:dyDescent="0.4"/>
  <cols>
    <col min="1" max="1" width="9.69140625" style="12" customWidth="1"/>
    <col min="2" max="2" width="68.07421875" style="12" bestFit="1" customWidth="1"/>
    <col min="3" max="16384" width="3.3046875" style="12"/>
  </cols>
  <sheetData>
    <row r="1" spans="1:2" ht="49.5" customHeight="1" x14ac:dyDescent="0.4">
      <c r="A1" s="13" t="s">
        <v>51</v>
      </c>
      <c r="B1" s="13" t="s">
        <v>50</v>
      </c>
    </row>
    <row r="2" spans="1:2" ht="8.25" customHeight="1" x14ac:dyDescent="0.4">
      <c r="A2" s="14" t="s">
        <v>60</v>
      </c>
      <c r="B2" s="14" t="s">
        <v>78</v>
      </c>
    </row>
    <row r="3" spans="1:2" ht="8.25" customHeight="1" x14ac:dyDescent="0.4">
      <c r="A3" s="14" t="s">
        <v>61</v>
      </c>
      <c r="B3" s="15" t="s">
        <v>182</v>
      </c>
    </row>
    <row r="4" spans="1:2" ht="8.25" customHeight="1" x14ac:dyDescent="0.4">
      <c r="A4" s="14" t="s">
        <v>52</v>
      </c>
      <c r="B4" s="14" t="s">
        <v>62</v>
      </c>
    </row>
    <row r="5" spans="1:2" ht="8.25" customHeight="1" x14ac:dyDescent="0.4">
      <c r="A5" s="14" t="s">
        <v>53</v>
      </c>
      <c r="B5" s="14" t="str">
        <f>_xlfn.CONCAT(B4,"Prop")</f>
        <v>BIMProp</v>
      </c>
    </row>
    <row r="6" spans="1:2" ht="8.25" customHeight="1" x14ac:dyDescent="0.4">
      <c r="A6" s="14" t="s">
        <v>54</v>
      </c>
      <c r="B6" s="14" t="str">
        <f>_xlfn.CONCAT(B4,"Data")</f>
        <v>BIMData</v>
      </c>
    </row>
    <row r="7" spans="1:2" ht="8.25" customHeight="1" x14ac:dyDescent="0.4">
      <c r="A7" s="14" t="s">
        <v>55</v>
      </c>
      <c r="B7" s="14" t="s">
        <v>63</v>
      </c>
    </row>
    <row r="8" spans="1:2" ht="8.25" customHeight="1" x14ac:dyDescent="0.4">
      <c r="A8" s="14" t="s">
        <v>56</v>
      </c>
      <c r="B8" s="14" t="s">
        <v>64</v>
      </c>
    </row>
    <row r="9" spans="1:2" ht="8.25" customHeight="1" x14ac:dyDescent="0.4">
      <c r="A9" s="14" t="s">
        <v>65</v>
      </c>
      <c r="B9" s="14" t="s">
        <v>66</v>
      </c>
    </row>
    <row r="10" spans="1:2" ht="8.25" customHeight="1" x14ac:dyDescent="0.4">
      <c r="A10" s="14" t="s">
        <v>67</v>
      </c>
      <c r="B10" s="14" t="s">
        <v>38</v>
      </c>
    </row>
    <row r="11" spans="1:2" ht="8.25" customHeight="1" x14ac:dyDescent="0.4">
      <c r="A11" s="14" t="s">
        <v>57</v>
      </c>
      <c r="B11" s="14" t="s">
        <v>38</v>
      </c>
    </row>
    <row r="12" spans="1:2" ht="8.25" customHeight="1" x14ac:dyDescent="0.4">
      <c r="A12" s="14" t="s">
        <v>58</v>
      </c>
      <c r="B12" s="14" t="s">
        <v>38</v>
      </c>
    </row>
    <row r="13" spans="1:2" ht="8.25" customHeight="1" x14ac:dyDescent="0.4">
      <c r="A13" s="14" t="s">
        <v>68</v>
      </c>
      <c r="B13" s="14" t="s">
        <v>38</v>
      </c>
    </row>
    <row r="14" spans="1:2" ht="8.25" customHeight="1" x14ac:dyDescent="0.4">
      <c r="A14" s="14" t="s">
        <v>69</v>
      </c>
      <c r="B14" s="14" t="s">
        <v>38</v>
      </c>
    </row>
    <row r="15" spans="1:2" ht="8.25" customHeight="1" x14ac:dyDescent="0.4">
      <c r="A15" s="14" t="s">
        <v>70</v>
      </c>
      <c r="B15" s="14" t="s">
        <v>38</v>
      </c>
    </row>
    <row r="16" spans="1:2" ht="8.25" customHeight="1" x14ac:dyDescent="0.4">
      <c r="A16" s="14" t="s">
        <v>71</v>
      </c>
      <c r="B16" s="14" t="s">
        <v>38</v>
      </c>
    </row>
    <row r="17" spans="1:2" ht="8.25" customHeight="1" x14ac:dyDescent="0.4">
      <c r="A17" s="14" t="s">
        <v>59</v>
      </c>
      <c r="B17" s="16" t="s">
        <v>96</v>
      </c>
    </row>
    <row r="18" spans="1:2" ht="8.25" customHeight="1" x14ac:dyDescent="0.4">
      <c r="A18" s="14" t="s">
        <v>72</v>
      </c>
      <c r="B18" s="17">
        <f ca="1">NOW()</f>
        <v>45917.745867013888</v>
      </c>
    </row>
    <row r="19" spans="1:2" ht="8.25" customHeight="1" x14ac:dyDescent="0.4">
      <c r="A19" s="14" t="s">
        <v>73</v>
      </c>
      <c r="B19" s="14" t="s">
        <v>38</v>
      </c>
    </row>
    <row r="20" spans="1:2" ht="8.25" customHeight="1" x14ac:dyDescent="0.4">
      <c r="A20" s="14" t="s">
        <v>74</v>
      </c>
      <c r="B20" s="14" t="s">
        <v>38</v>
      </c>
    </row>
    <row r="21" spans="1:2" ht="8.25" customHeight="1" x14ac:dyDescent="0.4">
      <c r="A21" s="14" t="s">
        <v>75</v>
      </c>
      <c r="B21" s="14" t="s">
        <v>38</v>
      </c>
    </row>
    <row r="22" spans="1:2" ht="8.25" customHeight="1" x14ac:dyDescent="0.4">
      <c r="A22" s="16" t="s">
        <v>76</v>
      </c>
      <c r="B22" s="18" t="s">
        <v>180</v>
      </c>
    </row>
    <row r="23" spans="1:2" ht="8.25" customHeight="1" x14ac:dyDescent="0.4">
      <c r="A23" s="16" t="s">
        <v>77</v>
      </c>
      <c r="B23" s="18" t="s">
        <v>181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88"/>
  <sheetViews>
    <sheetView tabSelected="1" topLeftCell="Q1" zoomScale="190" zoomScaleNormal="190" workbookViewId="0">
      <pane ySplit="1" topLeftCell="A2" activePane="bottomLeft" state="frozen"/>
      <selection pane="bottomLeft" activeCell="A30" sqref="A30:XFD30"/>
    </sheetView>
  </sheetViews>
  <sheetFormatPr defaultColWidth="9.07421875" defaultRowHeight="14.6" x14ac:dyDescent="0.4"/>
  <cols>
    <col min="1" max="1" width="2.84375" customWidth="1"/>
    <col min="2" max="2" width="4.23046875" customWidth="1"/>
    <col min="3" max="3" width="7" customWidth="1"/>
    <col min="4" max="4" width="6.07421875" customWidth="1"/>
    <col min="5" max="5" width="7.3046875" bestFit="1" customWidth="1"/>
    <col min="6" max="6" width="12.84375" customWidth="1"/>
    <col min="7" max="11" width="6.4609375" style="42" bestFit="1" customWidth="1"/>
    <col min="12" max="12" width="7.53515625" bestFit="1" customWidth="1"/>
    <col min="13" max="13" width="5" bestFit="1" customWidth="1"/>
    <col min="14" max="14" width="9.765625" bestFit="1" customWidth="1"/>
    <col min="15" max="15" width="16.3046875" bestFit="1" customWidth="1"/>
    <col min="16" max="16" width="97.07421875" customWidth="1"/>
    <col min="17" max="17" width="97.53515625" bestFit="1" customWidth="1"/>
    <col min="18" max="18" width="5.23046875" customWidth="1"/>
    <col min="19" max="19" width="7.53515625" customWidth="1"/>
    <col min="20" max="20" width="5.69140625" customWidth="1"/>
    <col min="21" max="21" width="9.84375" bestFit="1" customWidth="1"/>
    <col min="22" max="22" width="6.23046875" bestFit="1" customWidth="1"/>
    <col min="23" max="23" width="7.3046875" bestFit="1" customWidth="1"/>
  </cols>
  <sheetData>
    <row r="1" spans="1:23" ht="55.5" customHeight="1" x14ac:dyDescent="0.4">
      <c r="A1" s="20">
        <v>1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56" t="s">
        <v>39</v>
      </c>
      <c r="H1" s="56" t="s">
        <v>40</v>
      </c>
      <c r="I1" s="56" t="s">
        <v>41</v>
      </c>
      <c r="J1" s="56" t="s">
        <v>42</v>
      </c>
      <c r="K1" s="56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87</v>
      </c>
      <c r="Q1" s="22" t="s">
        <v>88</v>
      </c>
      <c r="R1" s="41" t="s">
        <v>89</v>
      </c>
      <c r="S1" s="22" t="s">
        <v>79</v>
      </c>
      <c r="T1" s="22" t="s">
        <v>90</v>
      </c>
      <c r="U1" s="24" t="s">
        <v>81</v>
      </c>
      <c r="V1" s="22" t="s">
        <v>80</v>
      </c>
      <c r="W1" s="23" t="s">
        <v>0</v>
      </c>
    </row>
    <row r="2" spans="1:23" ht="6.65" customHeight="1" x14ac:dyDescent="0.4">
      <c r="A2" s="48">
        <v>2</v>
      </c>
      <c r="B2" s="60" t="s">
        <v>93</v>
      </c>
      <c r="C2" s="61" t="s">
        <v>115</v>
      </c>
      <c r="D2" s="60" t="s">
        <v>116</v>
      </c>
      <c r="E2" s="70" t="s">
        <v>117</v>
      </c>
      <c r="F2" s="72" t="s">
        <v>118</v>
      </c>
      <c r="G2" s="74" t="s">
        <v>1</v>
      </c>
      <c r="H2" s="74" t="s">
        <v>1</v>
      </c>
      <c r="I2" s="74" t="s">
        <v>1</v>
      </c>
      <c r="J2" s="49" t="s">
        <v>1</v>
      </c>
      <c r="K2" s="49" t="s">
        <v>1</v>
      </c>
      <c r="L2" s="75" t="str">
        <f>CONCATENATE("", C2)</f>
        <v>Gestão</v>
      </c>
      <c r="M2" s="50" t="str">
        <f t="shared" ref="M2" si="0">CONCATENATE("", D2)</f>
        <v>Produzido</v>
      </c>
      <c r="N2" s="50" t="str">
        <f t="shared" ref="N2" si="1">(SUBSTITUTE(SUBSTITUTE(CONCATENATE("",E2),"."," ")," De "," de "))</f>
        <v>Informação</v>
      </c>
      <c r="O2" s="51" t="str">
        <f t="shared" ref="O2" si="2">F2</f>
        <v>Contêiner</v>
      </c>
      <c r="P2" s="51" t="s">
        <v>119</v>
      </c>
      <c r="Q2" s="68" t="s">
        <v>120</v>
      </c>
      <c r="R2" s="52" t="s">
        <v>1</v>
      </c>
      <c r="S2" s="53" t="str">
        <f>SUBSTITUTE(C2, ".", " ")</f>
        <v>Gestão</v>
      </c>
      <c r="T2" s="53" t="str">
        <f t="shared" ref="T2" si="3">SUBSTITUTE(D2, "_", " ")</f>
        <v>Produzido</v>
      </c>
      <c r="U2" s="53" t="str">
        <f>SUBSTITUTE(E2, ".", " ")</f>
        <v>Informação</v>
      </c>
      <c r="V2" s="53" t="s">
        <v>115</v>
      </c>
      <c r="W2" s="27" t="str">
        <f t="shared" ref="W2:W69" si="4">CONCATENATE("Key-Porto-",A2)</f>
        <v>Key-Porto-2</v>
      </c>
    </row>
    <row r="3" spans="1:23" ht="6.65" customHeight="1" x14ac:dyDescent="0.4">
      <c r="A3" s="48">
        <v>3</v>
      </c>
      <c r="B3" s="60" t="s">
        <v>93</v>
      </c>
      <c r="C3" s="61" t="s">
        <v>123</v>
      </c>
      <c r="D3" s="60" t="s">
        <v>109</v>
      </c>
      <c r="E3" s="69" t="s">
        <v>98</v>
      </c>
      <c r="F3" s="71" t="s">
        <v>97</v>
      </c>
      <c r="G3" s="58" t="s">
        <v>1</v>
      </c>
      <c r="H3" s="58" t="s">
        <v>1</v>
      </c>
      <c r="I3" s="58" t="s">
        <v>1</v>
      </c>
      <c r="J3" s="58" t="s">
        <v>1</v>
      </c>
      <c r="K3" s="58" t="s">
        <v>1</v>
      </c>
      <c r="L3" s="54" t="str">
        <f t="shared" ref="L3:L15" si="5">_xlfn.CONCAT(C3)</f>
        <v>Infraestrutura</v>
      </c>
      <c r="M3" s="50" t="str">
        <f t="shared" ref="M3:M15" si="6">CONCATENATE("", D3)</f>
        <v>Portuária</v>
      </c>
      <c r="N3" s="50" t="str">
        <f t="shared" ref="N3:N15" si="7">(SUBSTITUTE(SUBSTITUTE(CONCATENATE("",E3),"."," ")," De "," de "))</f>
        <v>Navio</v>
      </c>
      <c r="O3" s="51" t="str">
        <f t="shared" ref="O3:O15" si="8">F3</f>
        <v>Petroleiro</v>
      </c>
      <c r="P3" s="55" t="s">
        <v>237</v>
      </c>
      <c r="Q3" s="54" t="s">
        <v>256</v>
      </c>
      <c r="R3" s="52" t="s">
        <v>1</v>
      </c>
      <c r="S3" s="53" t="str">
        <f t="shared" ref="S3:S15" si="9">SUBSTITUTE(C3, "_", " ")</f>
        <v>Infraestrutura</v>
      </c>
      <c r="T3" s="53" t="str">
        <f t="shared" ref="T3:U74" si="10">SUBSTITUTE(D3, "_", " ")</f>
        <v>Portuária</v>
      </c>
      <c r="U3" s="50" t="str">
        <f t="shared" ref="U3:U66" si="11">SUBSTITUTE(E3, "_", " ")</f>
        <v>Navio</v>
      </c>
      <c r="V3" s="51" t="s">
        <v>182</v>
      </c>
      <c r="W3" s="27" t="str">
        <f t="shared" si="4"/>
        <v>Key-Porto-3</v>
      </c>
    </row>
    <row r="4" spans="1:23" ht="6.65" customHeight="1" x14ac:dyDescent="0.4">
      <c r="A4" s="48">
        <v>4</v>
      </c>
      <c r="B4" s="60" t="s">
        <v>93</v>
      </c>
      <c r="C4" s="61" t="s">
        <v>123</v>
      </c>
      <c r="D4" s="60" t="s">
        <v>109</v>
      </c>
      <c r="E4" s="69" t="s">
        <v>98</v>
      </c>
      <c r="F4" s="71" t="s">
        <v>319</v>
      </c>
      <c r="G4" s="58" t="s">
        <v>1</v>
      </c>
      <c r="H4" s="58" t="s">
        <v>1</v>
      </c>
      <c r="I4" s="58" t="s">
        <v>1</v>
      </c>
      <c r="J4" s="58" t="s">
        <v>1</v>
      </c>
      <c r="K4" s="58" t="s">
        <v>1</v>
      </c>
      <c r="L4" s="54" t="str">
        <f t="shared" si="5"/>
        <v>Infraestrutura</v>
      </c>
      <c r="M4" s="50" t="str">
        <f t="shared" si="6"/>
        <v>Portuária</v>
      </c>
      <c r="N4" s="50" t="str">
        <f t="shared" si="7"/>
        <v>Navio</v>
      </c>
      <c r="O4" s="51" t="str">
        <f t="shared" si="8"/>
        <v>Cargueiro</v>
      </c>
      <c r="P4" s="55" t="s">
        <v>236</v>
      </c>
      <c r="Q4" s="54" t="s">
        <v>257</v>
      </c>
      <c r="R4" s="52" t="s">
        <v>1</v>
      </c>
      <c r="S4" s="53" t="str">
        <f t="shared" si="9"/>
        <v>Infraestrutura</v>
      </c>
      <c r="T4" s="53" t="str">
        <f t="shared" si="10"/>
        <v>Portuária</v>
      </c>
      <c r="U4" s="50" t="str">
        <f t="shared" si="11"/>
        <v>Navio</v>
      </c>
      <c r="V4" s="51" t="s">
        <v>182</v>
      </c>
      <c r="W4" s="27" t="str">
        <f t="shared" si="4"/>
        <v>Key-Porto-4</v>
      </c>
    </row>
    <row r="5" spans="1:23" ht="6.65" customHeight="1" x14ac:dyDescent="0.4">
      <c r="A5" s="48">
        <v>5</v>
      </c>
      <c r="B5" s="60" t="s">
        <v>93</v>
      </c>
      <c r="C5" s="61" t="s">
        <v>123</v>
      </c>
      <c r="D5" s="60" t="s">
        <v>109</v>
      </c>
      <c r="E5" s="69" t="s">
        <v>98</v>
      </c>
      <c r="F5" s="71" t="s">
        <v>107</v>
      </c>
      <c r="G5" s="58" t="s">
        <v>1</v>
      </c>
      <c r="H5" s="58" t="s">
        <v>1</v>
      </c>
      <c r="I5" s="58" t="s">
        <v>1</v>
      </c>
      <c r="J5" s="58" t="s">
        <v>1</v>
      </c>
      <c r="K5" s="58" t="s">
        <v>1</v>
      </c>
      <c r="L5" s="54" t="str">
        <f t="shared" si="5"/>
        <v>Infraestrutura</v>
      </c>
      <c r="M5" s="50" t="str">
        <f t="shared" si="6"/>
        <v>Portuária</v>
      </c>
      <c r="N5" s="50" t="str">
        <f t="shared" si="7"/>
        <v>Navio</v>
      </c>
      <c r="O5" s="51" t="str">
        <f t="shared" si="8"/>
        <v>Handysize</v>
      </c>
      <c r="P5" s="55" t="s">
        <v>234</v>
      </c>
      <c r="Q5" s="54" t="s">
        <v>258</v>
      </c>
      <c r="R5" s="52" t="s">
        <v>1</v>
      </c>
      <c r="S5" s="53" t="str">
        <f t="shared" si="9"/>
        <v>Infraestrutura</v>
      </c>
      <c r="T5" s="53" t="str">
        <f t="shared" si="10"/>
        <v>Portuária</v>
      </c>
      <c r="U5" s="50" t="str">
        <f t="shared" si="11"/>
        <v>Navio</v>
      </c>
      <c r="V5" s="51" t="s">
        <v>182</v>
      </c>
      <c r="W5" s="27" t="str">
        <f t="shared" si="4"/>
        <v>Key-Porto-5</v>
      </c>
    </row>
    <row r="6" spans="1:23" ht="6.65" customHeight="1" x14ac:dyDescent="0.4">
      <c r="A6" s="48">
        <v>6</v>
      </c>
      <c r="B6" s="60" t="s">
        <v>93</v>
      </c>
      <c r="C6" s="61" t="s">
        <v>123</v>
      </c>
      <c r="D6" s="60" t="s">
        <v>109</v>
      </c>
      <c r="E6" s="69" t="s">
        <v>98</v>
      </c>
      <c r="F6" s="71" t="s">
        <v>99</v>
      </c>
      <c r="G6" s="58" t="s">
        <v>1</v>
      </c>
      <c r="H6" s="58" t="s">
        <v>1</v>
      </c>
      <c r="I6" s="58" t="s">
        <v>1</v>
      </c>
      <c r="J6" s="58" t="s">
        <v>1</v>
      </c>
      <c r="K6" s="58" t="s">
        <v>1</v>
      </c>
      <c r="L6" s="54" t="str">
        <f t="shared" si="5"/>
        <v>Infraestrutura</v>
      </c>
      <c r="M6" s="50" t="str">
        <f t="shared" si="6"/>
        <v>Portuária</v>
      </c>
      <c r="N6" s="50" t="str">
        <f t="shared" si="7"/>
        <v>Navio</v>
      </c>
      <c r="O6" s="51" t="str">
        <f t="shared" si="8"/>
        <v>Handymax</v>
      </c>
      <c r="P6" s="55" t="s">
        <v>235</v>
      </c>
      <c r="Q6" s="54" t="s">
        <v>259</v>
      </c>
      <c r="R6" s="52" t="s">
        <v>1</v>
      </c>
      <c r="S6" s="53" t="str">
        <f t="shared" si="9"/>
        <v>Infraestrutura</v>
      </c>
      <c r="T6" s="53" t="str">
        <f t="shared" si="10"/>
        <v>Portuária</v>
      </c>
      <c r="U6" s="50" t="str">
        <f t="shared" si="11"/>
        <v>Navio</v>
      </c>
      <c r="V6" s="51" t="s">
        <v>182</v>
      </c>
      <c r="W6" s="27" t="str">
        <f t="shared" si="4"/>
        <v>Key-Porto-6</v>
      </c>
    </row>
    <row r="7" spans="1:23" ht="6.65" customHeight="1" x14ac:dyDescent="0.4">
      <c r="A7" s="48">
        <v>7</v>
      </c>
      <c r="B7" s="60" t="s">
        <v>93</v>
      </c>
      <c r="C7" s="61" t="s">
        <v>123</v>
      </c>
      <c r="D7" s="60" t="s">
        <v>109</v>
      </c>
      <c r="E7" s="69" t="s">
        <v>98</v>
      </c>
      <c r="F7" s="71" t="s">
        <v>100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</v>
      </c>
      <c r="L7" s="54" t="str">
        <f t="shared" si="5"/>
        <v>Infraestrutura</v>
      </c>
      <c r="M7" s="50" t="str">
        <f t="shared" si="6"/>
        <v>Portuária</v>
      </c>
      <c r="N7" s="50" t="str">
        <f t="shared" si="7"/>
        <v>Navio</v>
      </c>
      <c r="O7" s="51" t="str">
        <f t="shared" si="8"/>
        <v>Supramax</v>
      </c>
      <c r="P7" s="55" t="s">
        <v>239</v>
      </c>
      <c r="Q7" s="54" t="s">
        <v>260</v>
      </c>
      <c r="R7" s="52" t="s">
        <v>1</v>
      </c>
      <c r="S7" s="53" t="str">
        <f t="shared" si="9"/>
        <v>Infraestrutura</v>
      </c>
      <c r="T7" s="53" t="str">
        <f t="shared" si="10"/>
        <v>Portuária</v>
      </c>
      <c r="U7" s="50" t="str">
        <f t="shared" si="11"/>
        <v>Navio</v>
      </c>
      <c r="V7" s="51" t="s">
        <v>182</v>
      </c>
      <c r="W7" s="27" t="str">
        <f t="shared" si="4"/>
        <v>Key-Porto-7</v>
      </c>
    </row>
    <row r="8" spans="1:23" ht="6.65" customHeight="1" x14ac:dyDescent="0.4">
      <c r="A8" s="48">
        <v>8</v>
      </c>
      <c r="B8" s="60" t="s">
        <v>93</v>
      </c>
      <c r="C8" s="61" t="s">
        <v>123</v>
      </c>
      <c r="D8" s="60" t="s">
        <v>109</v>
      </c>
      <c r="E8" s="69" t="s">
        <v>98</v>
      </c>
      <c r="F8" s="71" t="s">
        <v>101</v>
      </c>
      <c r="G8" s="58" t="s">
        <v>1</v>
      </c>
      <c r="H8" s="58" t="s">
        <v>1</v>
      </c>
      <c r="I8" s="58" t="s">
        <v>1</v>
      </c>
      <c r="J8" s="58" t="s">
        <v>1</v>
      </c>
      <c r="K8" s="58" t="s">
        <v>1</v>
      </c>
      <c r="L8" s="54" t="str">
        <f t="shared" si="5"/>
        <v>Infraestrutura</v>
      </c>
      <c r="M8" s="50" t="str">
        <f t="shared" si="6"/>
        <v>Portuária</v>
      </c>
      <c r="N8" s="50" t="str">
        <f t="shared" si="7"/>
        <v>Navio</v>
      </c>
      <c r="O8" s="51" t="str">
        <f t="shared" si="8"/>
        <v>Panamax</v>
      </c>
      <c r="P8" s="55" t="s">
        <v>238</v>
      </c>
      <c r="Q8" s="54" t="s">
        <v>261</v>
      </c>
      <c r="R8" s="52" t="s">
        <v>1</v>
      </c>
      <c r="S8" s="53" t="str">
        <f t="shared" si="9"/>
        <v>Infraestrutura</v>
      </c>
      <c r="T8" s="53" t="str">
        <f t="shared" si="10"/>
        <v>Portuária</v>
      </c>
      <c r="U8" s="50" t="str">
        <f t="shared" si="11"/>
        <v>Navio</v>
      </c>
      <c r="V8" s="51" t="s">
        <v>182</v>
      </c>
      <c r="W8" s="27" t="str">
        <f t="shared" si="4"/>
        <v>Key-Porto-8</v>
      </c>
    </row>
    <row r="9" spans="1:23" ht="6.65" customHeight="1" x14ac:dyDescent="0.4">
      <c r="A9" s="48">
        <v>9</v>
      </c>
      <c r="B9" s="60" t="s">
        <v>93</v>
      </c>
      <c r="C9" s="61" t="s">
        <v>123</v>
      </c>
      <c r="D9" s="60" t="s">
        <v>109</v>
      </c>
      <c r="E9" s="69" t="s">
        <v>98</v>
      </c>
      <c r="F9" s="71" t="s">
        <v>102</v>
      </c>
      <c r="G9" s="58" t="s">
        <v>1</v>
      </c>
      <c r="H9" s="58" t="s">
        <v>1</v>
      </c>
      <c r="I9" s="58" t="s">
        <v>1</v>
      </c>
      <c r="J9" s="58" t="s">
        <v>1</v>
      </c>
      <c r="K9" s="58" t="s">
        <v>1</v>
      </c>
      <c r="L9" s="54" t="str">
        <f t="shared" si="5"/>
        <v>Infraestrutura</v>
      </c>
      <c r="M9" s="50" t="str">
        <f t="shared" si="6"/>
        <v>Portuária</v>
      </c>
      <c r="N9" s="50" t="str">
        <f t="shared" si="7"/>
        <v>Navio</v>
      </c>
      <c r="O9" s="51" t="str">
        <f t="shared" si="8"/>
        <v>Neopanamax</v>
      </c>
      <c r="P9" s="55" t="s">
        <v>233</v>
      </c>
      <c r="Q9" s="54" t="s">
        <v>262</v>
      </c>
      <c r="R9" s="52" t="s">
        <v>1</v>
      </c>
      <c r="S9" s="53" t="str">
        <f t="shared" si="9"/>
        <v>Infraestrutura</v>
      </c>
      <c r="T9" s="53" t="str">
        <f t="shared" si="10"/>
        <v>Portuária</v>
      </c>
      <c r="U9" s="50" t="str">
        <f t="shared" si="11"/>
        <v>Navio</v>
      </c>
      <c r="V9" s="51" t="s">
        <v>182</v>
      </c>
      <c r="W9" s="27" t="str">
        <f t="shared" si="4"/>
        <v>Key-Porto-9</v>
      </c>
    </row>
    <row r="10" spans="1:23" ht="6.65" customHeight="1" x14ac:dyDescent="0.4">
      <c r="A10" s="48">
        <v>10</v>
      </c>
      <c r="B10" s="60" t="s">
        <v>93</v>
      </c>
      <c r="C10" s="61" t="s">
        <v>123</v>
      </c>
      <c r="D10" s="60" t="s">
        <v>109</v>
      </c>
      <c r="E10" s="69" t="s">
        <v>98</v>
      </c>
      <c r="F10" s="71" t="s">
        <v>103</v>
      </c>
      <c r="G10" s="58" t="s">
        <v>1</v>
      </c>
      <c r="H10" s="58" t="s">
        <v>1</v>
      </c>
      <c r="I10" s="58" t="s">
        <v>1</v>
      </c>
      <c r="J10" s="58" t="s">
        <v>1</v>
      </c>
      <c r="K10" s="58" t="s">
        <v>1</v>
      </c>
      <c r="L10" s="54" t="str">
        <f t="shared" si="5"/>
        <v>Infraestrutura</v>
      </c>
      <c r="M10" s="50" t="str">
        <f t="shared" si="6"/>
        <v>Portuária</v>
      </c>
      <c r="N10" s="50" t="str">
        <f t="shared" si="7"/>
        <v>Navio</v>
      </c>
      <c r="O10" s="51" t="str">
        <f t="shared" si="8"/>
        <v>Aframax</v>
      </c>
      <c r="P10" s="55" t="s">
        <v>232</v>
      </c>
      <c r="Q10" s="54" t="s">
        <v>263</v>
      </c>
      <c r="R10" s="52" t="s">
        <v>1</v>
      </c>
      <c r="S10" s="53" t="str">
        <f t="shared" si="9"/>
        <v>Infraestrutura</v>
      </c>
      <c r="T10" s="53" t="str">
        <f t="shared" si="10"/>
        <v>Portuária</v>
      </c>
      <c r="U10" s="50" t="str">
        <f t="shared" si="11"/>
        <v>Navio</v>
      </c>
      <c r="V10" s="51" t="s">
        <v>182</v>
      </c>
      <c r="W10" s="27" t="str">
        <f t="shared" si="4"/>
        <v>Key-Porto-10</v>
      </c>
    </row>
    <row r="11" spans="1:23" ht="6.65" customHeight="1" x14ac:dyDescent="0.4">
      <c r="A11" s="48">
        <v>11</v>
      </c>
      <c r="B11" s="60" t="s">
        <v>93</v>
      </c>
      <c r="C11" s="61" t="s">
        <v>123</v>
      </c>
      <c r="D11" s="60" t="s">
        <v>109</v>
      </c>
      <c r="E11" s="69" t="s">
        <v>98</v>
      </c>
      <c r="F11" s="71" t="s">
        <v>104</v>
      </c>
      <c r="G11" s="58" t="s">
        <v>1</v>
      </c>
      <c r="H11" s="58" t="s">
        <v>1</v>
      </c>
      <c r="I11" s="58" t="s">
        <v>1</v>
      </c>
      <c r="J11" s="58" t="s">
        <v>1</v>
      </c>
      <c r="K11" s="58" t="s">
        <v>1</v>
      </c>
      <c r="L11" s="54" t="str">
        <f t="shared" si="5"/>
        <v>Infraestrutura</v>
      </c>
      <c r="M11" s="50" t="str">
        <f t="shared" si="6"/>
        <v>Portuária</v>
      </c>
      <c r="N11" s="50" t="str">
        <f t="shared" si="7"/>
        <v>Navio</v>
      </c>
      <c r="O11" s="51" t="str">
        <f t="shared" si="8"/>
        <v>Suezmax</v>
      </c>
      <c r="P11" s="55" t="s">
        <v>231</v>
      </c>
      <c r="Q11" s="54" t="s">
        <v>264</v>
      </c>
      <c r="R11" s="52" t="s">
        <v>1</v>
      </c>
      <c r="S11" s="53" t="str">
        <f t="shared" si="9"/>
        <v>Infraestrutura</v>
      </c>
      <c r="T11" s="53" t="str">
        <f t="shared" si="10"/>
        <v>Portuária</v>
      </c>
      <c r="U11" s="50" t="str">
        <f t="shared" si="11"/>
        <v>Navio</v>
      </c>
      <c r="V11" s="51" t="s">
        <v>182</v>
      </c>
      <c r="W11" s="27" t="str">
        <f t="shared" si="4"/>
        <v>Key-Porto-11</v>
      </c>
    </row>
    <row r="12" spans="1:23" ht="6.65" customHeight="1" x14ac:dyDescent="0.4">
      <c r="A12" s="48">
        <v>12</v>
      </c>
      <c r="B12" s="60" t="s">
        <v>93</v>
      </c>
      <c r="C12" s="61" t="s">
        <v>123</v>
      </c>
      <c r="D12" s="60" t="s">
        <v>109</v>
      </c>
      <c r="E12" s="69" t="s">
        <v>98</v>
      </c>
      <c r="F12" s="71" t="s">
        <v>105</v>
      </c>
      <c r="G12" s="58" t="s">
        <v>1</v>
      </c>
      <c r="H12" s="58" t="s">
        <v>1</v>
      </c>
      <c r="I12" s="58" t="s">
        <v>1</v>
      </c>
      <c r="J12" s="58" t="s">
        <v>1</v>
      </c>
      <c r="K12" s="58" t="s">
        <v>1</v>
      </c>
      <c r="L12" s="54" t="str">
        <f t="shared" si="5"/>
        <v>Infraestrutura</v>
      </c>
      <c r="M12" s="50" t="str">
        <f t="shared" si="6"/>
        <v>Portuária</v>
      </c>
      <c r="N12" s="50" t="str">
        <f t="shared" si="7"/>
        <v>Navio</v>
      </c>
      <c r="O12" s="51" t="str">
        <f t="shared" si="8"/>
        <v>Capesize</v>
      </c>
      <c r="P12" s="55" t="s">
        <v>230</v>
      </c>
      <c r="Q12" s="54" t="s">
        <v>265</v>
      </c>
      <c r="R12" s="52" t="s">
        <v>1</v>
      </c>
      <c r="S12" s="53" t="str">
        <f t="shared" si="9"/>
        <v>Infraestrutura</v>
      </c>
      <c r="T12" s="53" t="str">
        <f t="shared" si="10"/>
        <v>Portuária</v>
      </c>
      <c r="U12" s="50" t="str">
        <f t="shared" si="11"/>
        <v>Navio</v>
      </c>
      <c r="V12" s="51" t="s">
        <v>182</v>
      </c>
      <c r="W12" s="27" t="str">
        <f t="shared" si="4"/>
        <v>Key-Porto-12</v>
      </c>
    </row>
    <row r="13" spans="1:23" ht="6.65" customHeight="1" x14ac:dyDescent="0.4">
      <c r="A13" s="48">
        <v>13</v>
      </c>
      <c r="B13" s="60" t="s">
        <v>93</v>
      </c>
      <c r="C13" s="61" t="s">
        <v>123</v>
      </c>
      <c r="D13" s="60" t="s">
        <v>109</v>
      </c>
      <c r="E13" s="69" t="s">
        <v>98</v>
      </c>
      <c r="F13" s="71" t="s">
        <v>375</v>
      </c>
      <c r="G13" s="58" t="s">
        <v>1</v>
      </c>
      <c r="H13" s="58" t="s">
        <v>1</v>
      </c>
      <c r="I13" s="58" t="s">
        <v>1</v>
      </c>
      <c r="J13" s="58" t="s">
        <v>1</v>
      </c>
      <c r="K13" s="58" t="s">
        <v>1</v>
      </c>
      <c r="L13" s="54" t="str">
        <f t="shared" si="5"/>
        <v>Infraestrutura</v>
      </c>
      <c r="M13" s="50" t="str">
        <f t="shared" si="6"/>
        <v>Portuária</v>
      </c>
      <c r="N13" s="50" t="str">
        <f t="shared" si="7"/>
        <v>Navio</v>
      </c>
      <c r="O13" s="51" t="str">
        <f t="shared" si="8"/>
        <v>Superpetroleiro</v>
      </c>
      <c r="P13" s="55" t="s">
        <v>121</v>
      </c>
      <c r="Q13" s="54" t="s">
        <v>267</v>
      </c>
      <c r="R13" s="52" t="s">
        <v>1</v>
      </c>
      <c r="S13" s="53" t="str">
        <f t="shared" si="9"/>
        <v>Infraestrutura</v>
      </c>
      <c r="T13" s="53" t="str">
        <f t="shared" si="10"/>
        <v>Portuária</v>
      </c>
      <c r="U13" s="50" t="str">
        <f t="shared" si="11"/>
        <v>Navio</v>
      </c>
      <c r="V13" s="51" t="s">
        <v>182</v>
      </c>
      <c r="W13" s="27" t="str">
        <f t="shared" si="4"/>
        <v>Key-Porto-13</v>
      </c>
    </row>
    <row r="14" spans="1:23" ht="6.65" customHeight="1" x14ac:dyDescent="0.4">
      <c r="A14" s="48">
        <v>14</v>
      </c>
      <c r="B14" s="60" t="s">
        <v>93</v>
      </c>
      <c r="C14" s="61" t="s">
        <v>123</v>
      </c>
      <c r="D14" s="60" t="s">
        <v>109</v>
      </c>
      <c r="E14" s="69" t="s">
        <v>98</v>
      </c>
      <c r="F14" s="71" t="s">
        <v>376</v>
      </c>
      <c r="G14" s="58" t="s">
        <v>1</v>
      </c>
      <c r="H14" s="58" t="s">
        <v>1</v>
      </c>
      <c r="I14" s="58" t="s">
        <v>1</v>
      </c>
      <c r="J14" s="58" t="s">
        <v>1</v>
      </c>
      <c r="K14" s="58" t="s">
        <v>1</v>
      </c>
      <c r="L14" s="54" t="str">
        <f t="shared" si="5"/>
        <v>Infraestrutura</v>
      </c>
      <c r="M14" s="50" t="str">
        <f t="shared" si="6"/>
        <v>Portuária</v>
      </c>
      <c r="N14" s="50" t="str">
        <f t="shared" si="7"/>
        <v>Navio</v>
      </c>
      <c r="O14" s="51" t="str">
        <f t="shared" si="8"/>
        <v>Ultrapetroleiro</v>
      </c>
      <c r="P14" s="55" t="s">
        <v>122</v>
      </c>
      <c r="Q14" s="54" t="s">
        <v>268</v>
      </c>
      <c r="R14" s="52" t="s">
        <v>1</v>
      </c>
      <c r="S14" s="53" t="str">
        <f t="shared" si="9"/>
        <v>Infraestrutura</v>
      </c>
      <c r="T14" s="53" t="str">
        <f t="shared" si="10"/>
        <v>Portuária</v>
      </c>
      <c r="U14" s="50" t="str">
        <f t="shared" si="11"/>
        <v>Navio</v>
      </c>
      <c r="V14" s="51" t="s">
        <v>182</v>
      </c>
      <c r="W14" s="27" t="str">
        <f t="shared" si="4"/>
        <v>Key-Porto-14</v>
      </c>
    </row>
    <row r="15" spans="1:23" ht="6.65" customHeight="1" x14ac:dyDescent="0.4">
      <c r="A15" s="48">
        <v>15</v>
      </c>
      <c r="B15" s="60" t="s">
        <v>93</v>
      </c>
      <c r="C15" s="61" t="s">
        <v>123</v>
      </c>
      <c r="D15" s="60" t="s">
        <v>109</v>
      </c>
      <c r="E15" s="69" t="s">
        <v>98</v>
      </c>
      <c r="F15" s="71" t="s">
        <v>106</v>
      </c>
      <c r="G15" s="58" t="s">
        <v>1</v>
      </c>
      <c r="H15" s="58" t="s">
        <v>1</v>
      </c>
      <c r="I15" s="58" t="s">
        <v>1</v>
      </c>
      <c r="J15" s="58" t="s">
        <v>1</v>
      </c>
      <c r="K15" s="58" t="s">
        <v>1</v>
      </c>
      <c r="L15" s="54" t="str">
        <f t="shared" si="5"/>
        <v>Infraestrutura</v>
      </c>
      <c r="M15" s="50" t="str">
        <f t="shared" si="6"/>
        <v>Portuária</v>
      </c>
      <c r="N15" s="50" t="str">
        <f t="shared" si="7"/>
        <v>Navio</v>
      </c>
      <c r="O15" s="51" t="str">
        <f t="shared" si="8"/>
        <v>Chinamax</v>
      </c>
      <c r="P15" s="55" t="s">
        <v>108</v>
      </c>
      <c r="Q15" s="54" t="s">
        <v>269</v>
      </c>
      <c r="R15" s="52" t="s">
        <v>1</v>
      </c>
      <c r="S15" s="53" t="str">
        <f t="shared" si="9"/>
        <v>Infraestrutura</v>
      </c>
      <c r="T15" s="53" t="str">
        <f t="shared" si="10"/>
        <v>Portuária</v>
      </c>
      <c r="U15" s="50" t="str">
        <f t="shared" si="11"/>
        <v>Navio</v>
      </c>
      <c r="V15" s="51" t="s">
        <v>182</v>
      </c>
      <c r="W15" s="27" t="str">
        <f t="shared" si="4"/>
        <v>Key-Porto-15</v>
      </c>
    </row>
    <row r="16" spans="1:23" ht="6.65" customHeight="1" x14ac:dyDescent="0.4">
      <c r="A16" s="48">
        <v>16</v>
      </c>
      <c r="B16" s="60" t="s">
        <v>93</v>
      </c>
      <c r="C16" s="61" t="s">
        <v>123</v>
      </c>
      <c r="D16" s="60" t="s">
        <v>109</v>
      </c>
      <c r="E16" s="69" t="s">
        <v>98</v>
      </c>
      <c r="F16" s="71" t="s">
        <v>226</v>
      </c>
      <c r="G16" s="58" t="s">
        <v>1</v>
      </c>
      <c r="H16" s="58" t="s">
        <v>1</v>
      </c>
      <c r="I16" s="58" t="s">
        <v>1</v>
      </c>
      <c r="J16" s="58" t="s">
        <v>1</v>
      </c>
      <c r="K16" s="58" t="s">
        <v>1</v>
      </c>
      <c r="L16" s="54" t="str">
        <f t="shared" ref="L16:L30" si="12">_xlfn.CONCAT(C16)</f>
        <v>Infraestrutura</v>
      </c>
      <c r="M16" s="50" t="str">
        <f t="shared" ref="M16:M30" si="13">CONCATENATE("", D16)</f>
        <v>Portuária</v>
      </c>
      <c r="N16" s="50" t="str">
        <f t="shared" ref="N16:N30" si="14">(SUBSTITUTE(SUBSTITUTE(CONCATENATE("",E16),"."," ")," De "," de "))</f>
        <v>Navio</v>
      </c>
      <c r="O16" s="51" t="str">
        <f t="shared" ref="O16:O30" si="15">F16</f>
        <v>Cruzeiro</v>
      </c>
      <c r="P16" s="55" t="s">
        <v>229</v>
      </c>
      <c r="Q16" s="54" t="s">
        <v>266</v>
      </c>
      <c r="R16" s="52" t="s">
        <v>1</v>
      </c>
      <c r="S16" s="53" t="str">
        <f t="shared" ref="S16:S30" si="16">SUBSTITUTE(C16, "_", " ")</f>
        <v>Infraestrutura</v>
      </c>
      <c r="T16" s="53" t="str">
        <f t="shared" si="10"/>
        <v>Portuária</v>
      </c>
      <c r="U16" s="50" t="str">
        <f t="shared" si="11"/>
        <v>Navio</v>
      </c>
      <c r="V16" s="51" t="s">
        <v>182</v>
      </c>
      <c r="W16" s="27" t="str">
        <f t="shared" si="4"/>
        <v>Key-Porto-16</v>
      </c>
    </row>
    <row r="17" spans="1:23" ht="6.65" customHeight="1" x14ac:dyDescent="0.4">
      <c r="A17" s="48">
        <v>17</v>
      </c>
      <c r="B17" s="60" t="s">
        <v>93</v>
      </c>
      <c r="C17" s="61" t="s">
        <v>123</v>
      </c>
      <c r="D17" s="60" t="s">
        <v>109</v>
      </c>
      <c r="E17" s="69" t="s">
        <v>98</v>
      </c>
      <c r="F17" s="71" t="s">
        <v>227</v>
      </c>
      <c r="G17" s="58" t="s">
        <v>1</v>
      </c>
      <c r="H17" s="58" t="s">
        <v>1</v>
      </c>
      <c r="I17" s="58" t="s">
        <v>1</v>
      </c>
      <c r="J17" s="58" t="s">
        <v>1</v>
      </c>
      <c r="K17" s="58" t="s">
        <v>1</v>
      </c>
      <c r="L17" s="54" t="str">
        <f t="shared" si="12"/>
        <v>Infraestrutura</v>
      </c>
      <c r="M17" s="50" t="str">
        <f t="shared" si="13"/>
        <v>Portuária</v>
      </c>
      <c r="N17" s="50" t="str">
        <f t="shared" si="14"/>
        <v>Navio</v>
      </c>
      <c r="O17" s="51" t="str">
        <f t="shared" si="15"/>
        <v>Militar</v>
      </c>
      <c r="P17" s="55" t="s">
        <v>505</v>
      </c>
      <c r="Q17" s="54" t="s">
        <v>504</v>
      </c>
      <c r="R17" s="52" t="s">
        <v>1</v>
      </c>
      <c r="S17" s="53" t="str">
        <f t="shared" si="16"/>
        <v>Infraestrutura</v>
      </c>
      <c r="T17" s="53" t="str">
        <f t="shared" si="10"/>
        <v>Portuária</v>
      </c>
      <c r="U17" s="50" t="str">
        <f t="shared" si="11"/>
        <v>Navio</v>
      </c>
      <c r="V17" s="51" t="s">
        <v>182</v>
      </c>
      <c r="W17" s="27" t="str">
        <f t="shared" si="4"/>
        <v>Key-Porto-17</v>
      </c>
    </row>
    <row r="18" spans="1:23" ht="6.65" customHeight="1" x14ac:dyDescent="0.4">
      <c r="A18" s="48">
        <v>18</v>
      </c>
      <c r="B18" s="60" t="s">
        <v>93</v>
      </c>
      <c r="C18" s="61" t="s">
        <v>123</v>
      </c>
      <c r="D18" s="60" t="s">
        <v>109</v>
      </c>
      <c r="E18" s="69" t="s">
        <v>98</v>
      </c>
      <c r="F18" s="71" t="s">
        <v>228</v>
      </c>
      <c r="G18" s="58" t="s">
        <v>1</v>
      </c>
      <c r="H18" s="58" t="s">
        <v>1</v>
      </c>
      <c r="I18" s="58" t="s">
        <v>1</v>
      </c>
      <c r="J18" s="58" t="s">
        <v>1</v>
      </c>
      <c r="K18" s="58" t="s">
        <v>1</v>
      </c>
      <c r="L18" s="54" t="str">
        <f t="shared" ref="L18" si="17">_xlfn.CONCAT(C18)</f>
        <v>Infraestrutura</v>
      </c>
      <c r="M18" s="50" t="str">
        <f t="shared" ref="M18" si="18">CONCATENATE("", D18)</f>
        <v>Portuária</v>
      </c>
      <c r="N18" s="50" t="str">
        <f t="shared" ref="N18" si="19">(SUBSTITUTE(SUBSTITUTE(CONCATENATE("",E18),"."," ")," De "," de "))</f>
        <v>Navio</v>
      </c>
      <c r="O18" s="51" t="str">
        <f t="shared" ref="O18" si="20">F18</f>
        <v>Científico</v>
      </c>
      <c r="P18" s="55" t="s">
        <v>500</v>
      </c>
      <c r="Q18" s="54" t="s">
        <v>501</v>
      </c>
      <c r="R18" s="52" t="s">
        <v>1</v>
      </c>
      <c r="S18" s="53" t="str">
        <f t="shared" ref="S18" si="21">SUBSTITUTE(C18, "_", " ")</f>
        <v>Infraestrutura</v>
      </c>
      <c r="T18" s="53" t="str">
        <f t="shared" ref="T18" si="22">SUBSTITUTE(D18, "_", " ")</f>
        <v>Portuária</v>
      </c>
      <c r="U18" s="50" t="str">
        <f t="shared" si="11"/>
        <v>Navio</v>
      </c>
      <c r="V18" s="51" t="s">
        <v>182</v>
      </c>
      <c r="W18" s="27" t="str">
        <f t="shared" ref="W18" si="23">CONCATENATE("Key-Porto-",A18)</f>
        <v>Key-Porto-18</v>
      </c>
    </row>
    <row r="19" spans="1:23" ht="6.65" customHeight="1" x14ac:dyDescent="0.4">
      <c r="A19" s="48">
        <v>19</v>
      </c>
      <c r="B19" s="60" t="s">
        <v>93</v>
      </c>
      <c r="C19" s="61" t="s">
        <v>123</v>
      </c>
      <c r="D19" s="60" t="s">
        <v>109</v>
      </c>
      <c r="E19" s="69" t="s">
        <v>98</v>
      </c>
      <c r="F19" s="71" t="s">
        <v>511</v>
      </c>
      <c r="G19" s="58" t="s">
        <v>1</v>
      </c>
      <c r="H19" s="58" t="s">
        <v>1</v>
      </c>
      <c r="I19" s="58" t="s">
        <v>1</v>
      </c>
      <c r="J19" s="58" t="s">
        <v>1</v>
      </c>
      <c r="K19" s="58" t="s">
        <v>1</v>
      </c>
      <c r="L19" s="54" t="str">
        <f t="shared" si="12"/>
        <v>Infraestrutura</v>
      </c>
      <c r="M19" s="50" t="str">
        <f t="shared" si="13"/>
        <v>Portuária</v>
      </c>
      <c r="N19" s="50" t="str">
        <f t="shared" si="14"/>
        <v>Navio</v>
      </c>
      <c r="O19" s="51" t="str">
        <f t="shared" si="15"/>
        <v>Clipper</v>
      </c>
      <c r="P19" s="55" t="s">
        <v>512</v>
      </c>
      <c r="Q19" s="54" t="s">
        <v>513</v>
      </c>
      <c r="R19" s="52" t="s">
        <v>1</v>
      </c>
      <c r="S19" s="53" t="str">
        <f t="shared" si="16"/>
        <v>Infraestrutura</v>
      </c>
      <c r="T19" s="53" t="str">
        <f t="shared" si="10"/>
        <v>Portuária</v>
      </c>
      <c r="U19" s="50" t="str">
        <f t="shared" si="11"/>
        <v>Navio</v>
      </c>
      <c r="V19" s="51" t="s">
        <v>182</v>
      </c>
      <c r="W19" s="27" t="str">
        <f t="shared" si="4"/>
        <v>Key-Porto-19</v>
      </c>
    </row>
    <row r="20" spans="1:23" ht="6.65" customHeight="1" x14ac:dyDescent="0.4">
      <c r="A20" s="48">
        <v>20</v>
      </c>
      <c r="B20" s="60" t="s">
        <v>93</v>
      </c>
      <c r="C20" s="61" t="s">
        <v>123</v>
      </c>
      <c r="D20" s="60" t="s">
        <v>109</v>
      </c>
      <c r="E20" s="26" t="s">
        <v>320</v>
      </c>
      <c r="F20" s="71" t="s">
        <v>110</v>
      </c>
      <c r="G20" s="58" t="s">
        <v>1</v>
      </c>
      <c r="H20" s="58" t="s">
        <v>1</v>
      </c>
      <c r="I20" s="58" t="s">
        <v>1</v>
      </c>
      <c r="J20" s="58" t="s">
        <v>1</v>
      </c>
      <c r="K20" s="58" t="s">
        <v>1</v>
      </c>
      <c r="L20" s="54" t="str">
        <f t="shared" ref="L20" si="24">_xlfn.CONCAT(C20)</f>
        <v>Infraestrutura</v>
      </c>
      <c r="M20" s="50" t="str">
        <f t="shared" ref="M20" si="25">CONCATENATE("", D20)</f>
        <v>Portuária</v>
      </c>
      <c r="N20" s="50" t="str">
        <f t="shared" ref="N20" si="26">(SUBSTITUTE(SUBSTITUTE(CONCATENATE("",E20),"."," ")," De "," de "))</f>
        <v>Embarcação</v>
      </c>
      <c r="O20" s="51" t="str">
        <f t="shared" ref="O20" si="27">F20</f>
        <v>Rebocador</v>
      </c>
      <c r="P20" s="55" t="s">
        <v>502</v>
      </c>
      <c r="Q20" s="54" t="s">
        <v>503</v>
      </c>
      <c r="R20" s="52" t="s">
        <v>1</v>
      </c>
      <c r="S20" s="53" t="str">
        <f t="shared" ref="S20" si="28">SUBSTITUTE(C20, "_", " ")</f>
        <v>Infraestrutura</v>
      </c>
      <c r="T20" s="53" t="str">
        <f t="shared" si="10"/>
        <v>Portuária</v>
      </c>
      <c r="U20" s="50" t="str">
        <f t="shared" si="11"/>
        <v>Embarcação</v>
      </c>
      <c r="V20" s="51" t="s">
        <v>182</v>
      </c>
      <c r="W20" s="27" t="str">
        <f t="shared" si="4"/>
        <v>Key-Porto-20</v>
      </c>
    </row>
    <row r="21" spans="1:23" ht="6.65" customHeight="1" x14ac:dyDescent="0.4">
      <c r="A21" s="48">
        <v>21</v>
      </c>
      <c r="B21" s="60" t="s">
        <v>93</v>
      </c>
      <c r="C21" s="61" t="s">
        <v>123</v>
      </c>
      <c r="D21" s="60" t="s">
        <v>109</v>
      </c>
      <c r="E21" s="26" t="s">
        <v>320</v>
      </c>
      <c r="F21" s="71" t="s">
        <v>499</v>
      </c>
      <c r="G21" s="58" t="s">
        <v>1</v>
      </c>
      <c r="H21" s="58" t="s">
        <v>1</v>
      </c>
      <c r="I21" s="58" t="s">
        <v>1</v>
      </c>
      <c r="J21" s="58" t="s">
        <v>1</v>
      </c>
      <c r="K21" s="58" t="s">
        <v>1</v>
      </c>
      <c r="L21" s="54" t="str">
        <f t="shared" si="12"/>
        <v>Infraestrutura</v>
      </c>
      <c r="M21" s="50" t="str">
        <f t="shared" si="13"/>
        <v>Portuária</v>
      </c>
      <c r="N21" s="50" t="str">
        <f t="shared" si="14"/>
        <v>Embarcação</v>
      </c>
      <c r="O21" s="51" t="str">
        <f t="shared" si="15"/>
        <v>Offshore</v>
      </c>
      <c r="P21" s="55" t="s">
        <v>498</v>
      </c>
      <c r="Q21" s="54" t="s">
        <v>497</v>
      </c>
      <c r="R21" s="52" t="s">
        <v>1</v>
      </c>
      <c r="S21" s="53" t="str">
        <f t="shared" si="16"/>
        <v>Infraestrutura</v>
      </c>
      <c r="T21" s="53" t="str">
        <f t="shared" ref="T21:T22" si="29">SUBSTITUTE(D21, "_", " ")</f>
        <v>Portuária</v>
      </c>
      <c r="U21" s="50" t="str">
        <f t="shared" si="11"/>
        <v>Embarcação</v>
      </c>
      <c r="V21" s="51" t="s">
        <v>182</v>
      </c>
      <c r="W21" s="27" t="str">
        <f t="shared" si="4"/>
        <v>Key-Porto-21</v>
      </c>
    </row>
    <row r="22" spans="1:23" ht="6.65" customHeight="1" x14ac:dyDescent="0.4">
      <c r="A22" s="48">
        <v>22</v>
      </c>
      <c r="B22" s="60" t="s">
        <v>93</v>
      </c>
      <c r="C22" s="61" t="s">
        <v>123</v>
      </c>
      <c r="D22" s="60" t="s">
        <v>109</v>
      </c>
      <c r="E22" s="26" t="s">
        <v>320</v>
      </c>
      <c r="F22" s="25" t="s">
        <v>508</v>
      </c>
      <c r="G22" s="57" t="s">
        <v>1</v>
      </c>
      <c r="H22" s="57" t="s">
        <v>1</v>
      </c>
      <c r="I22" s="57" t="s">
        <v>1</v>
      </c>
      <c r="J22" s="58" t="s">
        <v>1</v>
      </c>
      <c r="K22" s="58" t="s">
        <v>1</v>
      </c>
      <c r="L22" s="54" t="str">
        <f t="shared" ref="L22" si="30">_xlfn.CONCAT(C22)</f>
        <v>Infraestrutura</v>
      </c>
      <c r="M22" s="50" t="str">
        <f t="shared" ref="M22" si="31">CONCATENATE("", D22)</f>
        <v>Portuária</v>
      </c>
      <c r="N22" s="50" t="str">
        <f t="shared" ref="N22" si="32">(SUBSTITUTE(SUBSTITUTE(CONCATENATE("",E22),"."," ")," De "," de "))</f>
        <v>Embarcação</v>
      </c>
      <c r="O22" s="51" t="str">
        <f t="shared" ref="O22" si="33">F22</f>
        <v>Aliscafo</v>
      </c>
      <c r="P22" s="55" t="s">
        <v>510</v>
      </c>
      <c r="Q22" s="54" t="s">
        <v>509</v>
      </c>
      <c r="R22" s="52" t="s">
        <v>1</v>
      </c>
      <c r="S22" s="53" t="str">
        <f t="shared" ref="S22" si="34">SUBSTITUTE(C22, "_", " ")</f>
        <v>Infraestrutura</v>
      </c>
      <c r="T22" s="53" t="str">
        <f t="shared" si="29"/>
        <v>Portuária</v>
      </c>
      <c r="U22" s="50" t="str">
        <f t="shared" si="11"/>
        <v>Embarcação</v>
      </c>
      <c r="V22" s="51" t="s">
        <v>182</v>
      </c>
      <c r="W22" s="27" t="str">
        <f t="shared" ref="W22" si="35">CONCATENATE("Key-Porto-",A22)</f>
        <v>Key-Porto-22</v>
      </c>
    </row>
    <row r="23" spans="1:23" ht="6.65" customHeight="1" x14ac:dyDescent="0.4">
      <c r="A23" s="48">
        <v>23</v>
      </c>
      <c r="B23" s="60" t="s">
        <v>93</v>
      </c>
      <c r="C23" s="61" t="s">
        <v>123</v>
      </c>
      <c r="D23" s="60" t="s">
        <v>109</v>
      </c>
      <c r="E23" s="26" t="s">
        <v>320</v>
      </c>
      <c r="F23" s="25" t="s">
        <v>323</v>
      </c>
      <c r="G23" s="57" t="s">
        <v>1</v>
      </c>
      <c r="H23" s="57" t="s">
        <v>1</v>
      </c>
      <c r="I23" s="57" t="s">
        <v>1</v>
      </c>
      <c r="J23" s="58" t="s">
        <v>1</v>
      </c>
      <c r="K23" s="58" t="s">
        <v>1</v>
      </c>
      <c r="L23" s="54" t="str">
        <f t="shared" si="12"/>
        <v>Infraestrutura</v>
      </c>
      <c r="M23" s="50" t="str">
        <f t="shared" si="13"/>
        <v>Portuária</v>
      </c>
      <c r="N23" s="50" t="str">
        <f t="shared" si="14"/>
        <v>Embarcação</v>
      </c>
      <c r="O23" s="51" t="str">
        <f t="shared" si="15"/>
        <v>Ferry</v>
      </c>
      <c r="P23" s="55" t="s">
        <v>506</v>
      </c>
      <c r="Q23" s="54" t="s">
        <v>507</v>
      </c>
      <c r="R23" s="52" t="s">
        <v>1</v>
      </c>
      <c r="S23" s="53" t="str">
        <f t="shared" si="16"/>
        <v>Infraestrutura</v>
      </c>
      <c r="T23" s="53" t="str">
        <f t="shared" ref="T23:T30" si="36">SUBSTITUTE(D23, "_", " ")</f>
        <v>Portuária</v>
      </c>
      <c r="U23" s="50" t="str">
        <f t="shared" si="11"/>
        <v>Embarcação</v>
      </c>
      <c r="V23" s="51" t="s">
        <v>182</v>
      </c>
      <c r="W23" s="27" t="str">
        <f t="shared" si="4"/>
        <v>Key-Porto-23</v>
      </c>
    </row>
    <row r="24" spans="1:23" ht="6.65" customHeight="1" x14ac:dyDescent="0.4">
      <c r="A24" s="48">
        <v>24</v>
      </c>
      <c r="B24" s="60" t="s">
        <v>93</v>
      </c>
      <c r="C24" s="61" t="s">
        <v>123</v>
      </c>
      <c r="D24" s="60" t="s">
        <v>109</v>
      </c>
      <c r="E24" s="26" t="s">
        <v>320</v>
      </c>
      <c r="F24" s="25" t="s">
        <v>321</v>
      </c>
      <c r="G24" s="57" t="s">
        <v>1</v>
      </c>
      <c r="H24" s="57" t="s">
        <v>1</v>
      </c>
      <c r="I24" s="57" t="s">
        <v>1</v>
      </c>
      <c r="J24" s="58" t="s">
        <v>1</v>
      </c>
      <c r="K24" s="58" t="s">
        <v>1</v>
      </c>
      <c r="L24" s="54" t="str">
        <f t="shared" si="12"/>
        <v>Infraestrutura</v>
      </c>
      <c r="M24" s="50" t="str">
        <f t="shared" si="13"/>
        <v>Portuária</v>
      </c>
      <c r="N24" s="50" t="str">
        <f t="shared" si="14"/>
        <v>Embarcação</v>
      </c>
      <c r="O24" s="51" t="str">
        <f t="shared" si="15"/>
        <v>Lancha</v>
      </c>
      <c r="P24" s="55" t="s">
        <v>335</v>
      </c>
      <c r="Q24" s="54" t="s">
        <v>328</v>
      </c>
      <c r="R24" s="52" t="s">
        <v>1</v>
      </c>
      <c r="S24" s="53" t="str">
        <f t="shared" si="16"/>
        <v>Infraestrutura</v>
      </c>
      <c r="T24" s="53" t="str">
        <f t="shared" si="36"/>
        <v>Portuária</v>
      </c>
      <c r="U24" s="50" t="str">
        <f t="shared" si="11"/>
        <v>Embarcação</v>
      </c>
      <c r="V24" s="51" t="s">
        <v>182</v>
      </c>
      <c r="W24" s="27" t="str">
        <f t="shared" si="4"/>
        <v>Key-Porto-24</v>
      </c>
    </row>
    <row r="25" spans="1:23" ht="6.65" customHeight="1" x14ac:dyDescent="0.4">
      <c r="A25" s="48">
        <v>25</v>
      </c>
      <c r="B25" s="60" t="s">
        <v>93</v>
      </c>
      <c r="C25" s="61" t="s">
        <v>123</v>
      </c>
      <c r="D25" s="60" t="s">
        <v>109</v>
      </c>
      <c r="E25" s="26" t="s">
        <v>320</v>
      </c>
      <c r="F25" s="25" t="s">
        <v>324</v>
      </c>
      <c r="G25" s="57" t="s">
        <v>1</v>
      </c>
      <c r="H25" s="57" t="s">
        <v>1</v>
      </c>
      <c r="I25" s="57" t="s">
        <v>1</v>
      </c>
      <c r="J25" s="58" t="s">
        <v>1</v>
      </c>
      <c r="K25" s="58" t="s">
        <v>1</v>
      </c>
      <c r="L25" s="54" t="str">
        <f t="shared" si="12"/>
        <v>Infraestrutura</v>
      </c>
      <c r="M25" s="50" t="str">
        <f t="shared" si="13"/>
        <v>Portuária</v>
      </c>
      <c r="N25" s="50" t="str">
        <f t="shared" si="14"/>
        <v>Embarcação</v>
      </c>
      <c r="O25" s="51" t="str">
        <f t="shared" si="15"/>
        <v>Bote</v>
      </c>
      <c r="P25" s="55" t="s">
        <v>325</v>
      </c>
      <c r="Q25" s="54" t="s">
        <v>327</v>
      </c>
      <c r="R25" s="52" t="s">
        <v>1</v>
      </c>
      <c r="S25" s="53" t="str">
        <f t="shared" si="16"/>
        <v>Infraestrutura</v>
      </c>
      <c r="T25" s="53" t="str">
        <f t="shared" si="36"/>
        <v>Portuária</v>
      </c>
      <c r="U25" s="50" t="str">
        <f t="shared" si="11"/>
        <v>Embarcação</v>
      </c>
      <c r="V25" s="51" t="s">
        <v>182</v>
      </c>
      <c r="W25" s="27" t="str">
        <f t="shared" si="4"/>
        <v>Key-Porto-25</v>
      </c>
    </row>
    <row r="26" spans="1:23" ht="6.65" customHeight="1" x14ac:dyDescent="0.4">
      <c r="A26" s="48">
        <v>26</v>
      </c>
      <c r="B26" s="60" t="s">
        <v>93</v>
      </c>
      <c r="C26" s="61" t="s">
        <v>123</v>
      </c>
      <c r="D26" s="60" t="s">
        <v>109</v>
      </c>
      <c r="E26" s="26" t="s">
        <v>320</v>
      </c>
      <c r="F26" s="25" t="s">
        <v>333</v>
      </c>
      <c r="G26" s="57" t="s">
        <v>1</v>
      </c>
      <c r="H26" s="57" t="s">
        <v>1</v>
      </c>
      <c r="I26" s="57" t="s">
        <v>1</v>
      </c>
      <c r="J26" s="58" t="s">
        <v>1</v>
      </c>
      <c r="K26" s="58" t="s">
        <v>1</v>
      </c>
      <c r="L26" s="54" t="str">
        <f t="shared" si="12"/>
        <v>Infraestrutura</v>
      </c>
      <c r="M26" s="50" t="str">
        <f t="shared" si="13"/>
        <v>Portuária</v>
      </c>
      <c r="N26" s="50" t="str">
        <f t="shared" si="14"/>
        <v>Embarcação</v>
      </c>
      <c r="O26" s="51" t="str">
        <f t="shared" si="15"/>
        <v>Iate</v>
      </c>
      <c r="P26" s="55" t="s">
        <v>334</v>
      </c>
      <c r="Q26" s="54" t="s">
        <v>336</v>
      </c>
      <c r="R26" s="52" t="s">
        <v>1</v>
      </c>
      <c r="S26" s="53" t="str">
        <f t="shared" si="16"/>
        <v>Infraestrutura</v>
      </c>
      <c r="T26" s="53" t="str">
        <f t="shared" si="36"/>
        <v>Portuária</v>
      </c>
      <c r="U26" s="50" t="str">
        <f t="shared" si="11"/>
        <v>Embarcação</v>
      </c>
      <c r="V26" s="51" t="s">
        <v>182</v>
      </c>
      <c r="W26" s="27" t="str">
        <f t="shared" si="4"/>
        <v>Key-Porto-26</v>
      </c>
    </row>
    <row r="27" spans="1:23" ht="6.65" customHeight="1" x14ac:dyDescent="0.4">
      <c r="A27" s="48">
        <v>27</v>
      </c>
      <c r="B27" s="60" t="s">
        <v>93</v>
      </c>
      <c r="C27" s="61" t="s">
        <v>123</v>
      </c>
      <c r="D27" s="60" t="s">
        <v>109</v>
      </c>
      <c r="E27" s="26" t="s">
        <v>320</v>
      </c>
      <c r="F27" s="25" t="s">
        <v>330</v>
      </c>
      <c r="G27" s="57" t="s">
        <v>1</v>
      </c>
      <c r="H27" s="57" t="s">
        <v>1</v>
      </c>
      <c r="I27" s="57" t="s">
        <v>1</v>
      </c>
      <c r="J27" s="58" t="s">
        <v>1</v>
      </c>
      <c r="K27" s="58" t="s">
        <v>1</v>
      </c>
      <c r="L27" s="54" t="str">
        <f t="shared" si="12"/>
        <v>Infraestrutura</v>
      </c>
      <c r="M27" s="50" t="str">
        <f t="shared" si="13"/>
        <v>Portuária</v>
      </c>
      <c r="N27" s="50" t="str">
        <f t="shared" si="14"/>
        <v>Embarcação</v>
      </c>
      <c r="O27" s="51" t="str">
        <f t="shared" si="15"/>
        <v>Catamarã</v>
      </c>
      <c r="P27" s="55" t="s">
        <v>331</v>
      </c>
      <c r="Q27" s="54" t="s">
        <v>332</v>
      </c>
      <c r="R27" s="52" t="s">
        <v>1</v>
      </c>
      <c r="S27" s="53" t="str">
        <f t="shared" si="16"/>
        <v>Infraestrutura</v>
      </c>
      <c r="T27" s="53" t="str">
        <f t="shared" si="36"/>
        <v>Portuária</v>
      </c>
      <c r="U27" s="50" t="str">
        <f t="shared" si="11"/>
        <v>Embarcação</v>
      </c>
      <c r="V27" s="51" t="s">
        <v>182</v>
      </c>
      <c r="W27" s="27" t="str">
        <f t="shared" si="4"/>
        <v>Key-Porto-27</v>
      </c>
    </row>
    <row r="28" spans="1:23" ht="6.65" customHeight="1" x14ac:dyDescent="0.4">
      <c r="A28" s="48">
        <v>28</v>
      </c>
      <c r="B28" s="60" t="s">
        <v>93</v>
      </c>
      <c r="C28" s="61" t="s">
        <v>123</v>
      </c>
      <c r="D28" s="60" t="s">
        <v>109</v>
      </c>
      <c r="E28" s="26" t="s">
        <v>320</v>
      </c>
      <c r="F28" s="25" t="s">
        <v>322</v>
      </c>
      <c r="G28" s="57" t="s">
        <v>1</v>
      </c>
      <c r="H28" s="57" t="s">
        <v>1</v>
      </c>
      <c r="I28" s="57" t="s">
        <v>1</v>
      </c>
      <c r="J28" s="58" t="s">
        <v>1</v>
      </c>
      <c r="K28" s="58" t="s">
        <v>1</v>
      </c>
      <c r="L28" s="54" t="str">
        <f t="shared" ref="L28" si="37">_xlfn.CONCAT(C28)</f>
        <v>Infraestrutura</v>
      </c>
      <c r="M28" s="50" t="str">
        <f t="shared" ref="M28" si="38">CONCATENATE("", D28)</f>
        <v>Portuária</v>
      </c>
      <c r="N28" s="50" t="str">
        <f t="shared" ref="N28" si="39">(SUBSTITUTE(SUBSTITUTE(CONCATENATE("",E28),"."," ")," De "," de "))</f>
        <v>Embarcação</v>
      </c>
      <c r="O28" s="51" t="str">
        <f t="shared" ref="O28" si="40">F28</f>
        <v>Veleiro</v>
      </c>
      <c r="P28" s="55" t="s">
        <v>326</v>
      </c>
      <c r="Q28" s="54" t="s">
        <v>329</v>
      </c>
      <c r="R28" s="52" t="s">
        <v>1</v>
      </c>
      <c r="S28" s="53" t="str">
        <f t="shared" ref="S28" si="41">SUBSTITUTE(C28, "_", " ")</f>
        <v>Infraestrutura</v>
      </c>
      <c r="T28" s="53" t="str">
        <f t="shared" ref="T28" si="42">SUBSTITUTE(D28, "_", " ")</f>
        <v>Portuária</v>
      </c>
      <c r="U28" s="50" t="str">
        <f t="shared" si="11"/>
        <v>Embarcação</v>
      </c>
      <c r="V28" s="51" t="s">
        <v>182</v>
      </c>
      <c r="W28" s="27" t="str">
        <f t="shared" ref="W28" si="43">CONCATENATE("Key-Porto-",A28)</f>
        <v>Key-Porto-28</v>
      </c>
    </row>
    <row r="29" spans="1:23" ht="6.65" customHeight="1" x14ac:dyDescent="0.4">
      <c r="A29" s="48">
        <v>29</v>
      </c>
      <c r="B29" s="60" t="s">
        <v>93</v>
      </c>
      <c r="C29" s="61" t="s">
        <v>123</v>
      </c>
      <c r="D29" s="60" t="s">
        <v>109</v>
      </c>
      <c r="E29" s="26" t="s">
        <v>514</v>
      </c>
      <c r="F29" s="25" t="s">
        <v>515</v>
      </c>
      <c r="G29" s="57" t="s">
        <v>1</v>
      </c>
      <c r="H29" s="57" t="s">
        <v>1</v>
      </c>
      <c r="I29" s="57" t="s">
        <v>1</v>
      </c>
      <c r="J29" s="58" t="s">
        <v>1</v>
      </c>
      <c r="K29" s="58" t="s">
        <v>1</v>
      </c>
      <c r="L29" s="54" t="str">
        <f t="shared" si="12"/>
        <v>Infraestrutura</v>
      </c>
      <c r="M29" s="50" t="str">
        <f t="shared" si="13"/>
        <v>Portuária</v>
      </c>
      <c r="N29" s="50" t="str">
        <f t="shared" si="14"/>
        <v>Carga</v>
      </c>
      <c r="O29" s="51" t="str">
        <f t="shared" si="15"/>
        <v>Contenedor</v>
      </c>
      <c r="P29" s="55" t="s">
        <v>516</v>
      </c>
      <c r="Q29" s="54" t="s">
        <v>517</v>
      </c>
      <c r="R29" s="52" t="s">
        <v>1</v>
      </c>
      <c r="S29" s="53" t="str">
        <f t="shared" si="16"/>
        <v>Infraestrutura</v>
      </c>
      <c r="T29" s="53" t="str">
        <f t="shared" si="36"/>
        <v>Portuária</v>
      </c>
      <c r="U29" s="50" t="str">
        <f t="shared" si="11"/>
        <v>Carga</v>
      </c>
      <c r="V29" s="51" t="s">
        <v>182</v>
      </c>
      <c r="W29" s="27" t="str">
        <f t="shared" si="4"/>
        <v>Key-Porto-29</v>
      </c>
    </row>
    <row r="30" spans="1:23" ht="6.65" customHeight="1" x14ac:dyDescent="0.4">
      <c r="A30" s="48">
        <v>30</v>
      </c>
      <c r="B30" s="60" t="s">
        <v>93</v>
      </c>
      <c r="C30" s="61" t="s">
        <v>123</v>
      </c>
      <c r="D30" s="60" t="s">
        <v>109</v>
      </c>
      <c r="E30" s="26" t="s">
        <v>514</v>
      </c>
      <c r="F30" s="62" t="s">
        <v>202</v>
      </c>
      <c r="G30" s="49" t="s">
        <v>1</v>
      </c>
      <c r="H30" s="49" t="s">
        <v>1</v>
      </c>
      <c r="I30" s="49" t="s">
        <v>1</v>
      </c>
      <c r="J30" s="49" t="s">
        <v>1</v>
      </c>
      <c r="K30" s="49" t="s">
        <v>1</v>
      </c>
      <c r="L30" s="54" t="str">
        <f t="shared" si="12"/>
        <v>Infraestrutura</v>
      </c>
      <c r="M30" s="50" t="str">
        <f t="shared" si="13"/>
        <v>Portuária</v>
      </c>
      <c r="N30" s="50" t="str">
        <f t="shared" si="14"/>
        <v>Carga</v>
      </c>
      <c r="O30" s="51" t="str">
        <f t="shared" si="15"/>
        <v>Guindaste.de.Trilhos</v>
      </c>
      <c r="P30" s="51" t="s">
        <v>203</v>
      </c>
      <c r="Q30" s="54" t="s">
        <v>315</v>
      </c>
      <c r="R30" s="52" t="s">
        <v>1</v>
      </c>
      <c r="S30" s="53" t="str">
        <f t="shared" si="16"/>
        <v>Infraestrutura</v>
      </c>
      <c r="T30" s="53" t="str">
        <f t="shared" si="36"/>
        <v>Portuária</v>
      </c>
      <c r="U30" s="50" t="str">
        <f t="shared" si="11"/>
        <v>Carga</v>
      </c>
      <c r="V30" s="51" t="s">
        <v>182</v>
      </c>
      <c r="W30" s="27" t="str">
        <f t="shared" si="4"/>
        <v>Key-Porto-30</v>
      </c>
    </row>
    <row r="31" spans="1:23" ht="7.2" customHeight="1" x14ac:dyDescent="0.4">
      <c r="A31" s="48">
        <v>31</v>
      </c>
      <c r="B31" s="60" t="s">
        <v>93</v>
      </c>
      <c r="C31" s="61" t="s">
        <v>123</v>
      </c>
      <c r="D31" s="60" t="s">
        <v>109</v>
      </c>
      <c r="E31" s="60" t="s">
        <v>337</v>
      </c>
      <c r="F31" s="62" t="s">
        <v>197</v>
      </c>
      <c r="G31" s="49" t="s">
        <v>1</v>
      </c>
      <c r="H31" s="49" t="s">
        <v>1</v>
      </c>
      <c r="I31" s="49" t="s">
        <v>1</v>
      </c>
      <c r="J31" s="49" t="s">
        <v>1</v>
      </c>
      <c r="K31" s="49" t="s">
        <v>1</v>
      </c>
      <c r="L31" s="55" t="str">
        <f t="shared" ref="L31:L38" si="44">_xlfn.CONCAT(C31)</f>
        <v>Infraestrutura</v>
      </c>
      <c r="M31" s="50" t="str">
        <f t="shared" ref="M31:M49" si="45">CONCATENATE("", D31)</f>
        <v>Portuária</v>
      </c>
      <c r="N31" s="50" t="str">
        <f t="shared" ref="N31:N49" si="46">(SUBSTITUTE(SUBSTITUTE(CONCATENATE("",E31),"."," ")," De "," de "))</f>
        <v>Amarração</v>
      </c>
      <c r="O31" s="51" t="str">
        <f t="shared" ref="O31:O49" si="47">F31</f>
        <v>Dispositivo.Amarração</v>
      </c>
      <c r="P31" s="51" t="s">
        <v>140</v>
      </c>
      <c r="Q31" s="55" t="s">
        <v>287</v>
      </c>
      <c r="R31" s="52" t="s">
        <v>1</v>
      </c>
      <c r="S31" s="53" t="str">
        <f t="shared" ref="S31:S38" si="48">SUBSTITUTE(C31, "_", " ")</f>
        <v>Infraestrutura</v>
      </c>
      <c r="T31" s="53" t="str">
        <f t="shared" si="10"/>
        <v>Portuária</v>
      </c>
      <c r="U31" s="50" t="str">
        <f t="shared" si="11"/>
        <v>Amarração</v>
      </c>
      <c r="V31" s="51" t="s">
        <v>182</v>
      </c>
      <c r="W31" s="27" t="str">
        <f t="shared" si="4"/>
        <v>Key-Porto-31</v>
      </c>
    </row>
    <row r="32" spans="1:23" ht="6.65" customHeight="1" x14ac:dyDescent="0.4">
      <c r="A32" s="48">
        <v>32</v>
      </c>
      <c r="B32" s="60" t="s">
        <v>93</v>
      </c>
      <c r="C32" s="61" t="s">
        <v>123</v>
      </c>
      <c r="D32" s="60" t="s">
        <v>109</v>
      </c>
      <c r="E32" s="70" t="s">
        <v>337</v>
      </c>
      <c r="F32" s="72" t="s">
        <v>201</v>
      </c>
      <c r="G32" s="74" t="s">
        <v>1</v>
      </c>
      <c r="H32" s="74" t="s">
        <v>1</v>
      </c>
      <c r="I32" s="74" t="s">
        <v>1</v>
      </c>
      <c r="J32" s="49" t="s">
        <v>1</v>
      </c>
      <c r="K32" s="49" t="s">
        <v>1</v>
      </c>
      <c r="L32" s="54" t="str">
        <f t="shared" si="44"/>
        <v>Infraestrutura</v>
      </c>
      <c r="M32" s="50" t="str">
        <f t="shared" si="45"/>
        <v>Portuária</v>
      </c>
      <c r="N32" s="50" t="str">
        <f t="shared" si="46"/>
        <v>Amarração</v>
      </c>
      <c r="O32" s="51" t="str">
        <f t="shared" si="47"/>
        <v>Guincho.Amarração</v>
      </c>
      <c r="P32" s="51" t="s">
        <v>144</v>
      </c>
      <c r="Q32" s="54" t="s">
        <v>291</v>
      </c>
      <c r="R32" s="52" t="s">
        <v>1</v>
      </c>
      <c r="S32" s="53" t="str">
        <f t="shared" si="48"/>
        <v>Infraestrutura</v>
      </c>
      <c r="T32" s="53" t="str">
        <f t="shared" si="10"/>
        <v>Portuária</v>
      </c>
      <c r="U32" s="50" t="str">
        <f t="shared" si="11"/>
        <v>Amarração</v>
      </c>
      <c r="V32" s="51" t="s">
        <v>182</v>
      </c>
      <c r="W32" s="27" t="str">
        <f t="shared" si="4"/>
        <v>Key-Porto-32</v>
      </c>
    </row>
    <row r="33" spans="1:23" ht="6.65" customHeight="1" x14ac:dyDescent="0.4">
      <c r="A33" s="48">
        <v>33</v>
      </c>
      <c r="B33" s="60" t="s">
        <v>93</v>
      </c>
      <c r="C33" s="61" t="s">
        <v>123</v>
      </c>
      <c r="D33" s="60" t="s">
        <v>109</v>
      </c>
      <c r="E33" s="70" t="s">
        <v>337</v>
      </c>
      <c r="F33" s="72" t="s">
        <v>196</v>
      </c>
      <c r="G33" s="74" t="s">
        <v>1</v>
      </c>
      <c r="H33" s="74" t="s">
        <v>1</v>
      </c>
      <c r="I33" s="74" t="s">
        <v>1</v>
      </c>
      <c r="J33" s="49" t="s">
        <v>1</v>
      </c>
      <c r="K33" s="49" t="s">
        <v>1</v>
      </c>
      <c r="L33" s="54" t="str">
        <f t="shared" si="44"/>
        <v>Infraestrutura</v>
      </c>
      <c r="M33" s="50" t="str">
        <f t="shared" si="45"/>
        <v>Portuária</v>
      </c>
      <c r="N33" s="50" t="str">
        <f t="shared" si="46"/>
        <v>Amarração</v>
      </c>
      <c r="O33" s="51" t="str">
        <f t="shared" si="47"/>
        <v>Cabeço.Amarração</v>
      </c>
      <c r="P33" s="51" t="s">
        <v>141</v>
      </c>
      <c r="Q33" s="54" t="s">
        <v>288</v>
      </c>
      <c r="R33" s="52" t="s">
        <v>1</v>
      </c>
      <c r="S33" s="53" t="str">
        <f t="shared" si="48"/>
        <v>Infraestrutura</v>
      </c>
      <c r="T33" s="53" t="str">
        <f t="shared" si="10"/>
        <v>Portuária</v>
      </c>
      <c r="U33" s="50" t="str">
        <f t="shared" si="11"/>
        <v>Amarração</v>
      </c>
      <c r="V33" s="51" t="s">
        <v>182</v>
      </c>
      <c r="W33" s="27" t="str">
        <f t="shared" si="4"/>
        <v>Key-Porto-33</v>
      </c>
    </row>
    <row r="34" spans="1:23" ht="6.65" customHeight="1" x14ac:dyDescent="0.4">
      <c r="A34" s="48">
        <v>34</v>
      </c>
      <c r="B34" s="60" t="s">
        <v>93</v>
      </c>
      <c r="C34" s="61" t="s">
        <v>123</v>
      </c>
      <c r="D34" s="60" t="s">
        <v>109</v>
      </c>
      <c r="E34" s="70" t="s">
        <v>337</v>
      </c>
      <c r="F34" s="72" t="s">
        <v>473</v>
      </c>
      <c r="G34" s="74" t="s">
        <v>1</v>
      </c>
      <c r="H34" s="74" t="s">
        <v>1</v>
      </c>
      <c r="I34" s="74" t="s">
        <v>1</v>
      </c>
      <c r="J34" s="49" t="s">
        <v>1</v>
      </c>
      <c r="K34" s="49" t="s">
        <v>1</v>
      </c>
      <c r="L34" s="54" t="str">
        <f t="shared" ref="L34" si="49">_xlfn.CONCAT(C34)</f>
        <v>Infraestrutura</v>
      </c>
      <c r="M34" s="50" t="str">
        <f t="shared" ref="M34" si="50">CONCATENATE("", D34)</f>
        <v>Portuária</v>
      </c>
      <c r="N34" s="50" t="str">
        <f t="shared" ref="N34" si="51">(SUBSTITUTE(SUBSTITUTE(CONCATENATE("",E34),"."," ")," De "," de "))</f>
        <v>Amarração</v>
      </c>
      <c r="O34" s="51" t="str">
        <f t="shared" ref="O34" si="52">F34</f>
        <v>Cabrestante</v>
      </c>
      <c r="P34" s="68" t="s">
        <v>474</v>
      </c>
      <c r="Q34" s="54" t="s">
        <v>475</v>
      </c>
      <c r="R34" s="52" t="s">
        <v>1</v>
      </c>
      <c r="S34" s="53" t="str">
        <f t="shared" ref="S34" si="53">SUBSTITUTE(C34, "_", " ")</f>
        <v>Infraestrutura</v>
      </c>
      <c r="T34" s="53" t="str">
        <f t="shared" ref="T34" si="54">SUBSTITUTE(D34, "_", " ")</f>
        <v>Portuária</v>
      </c>
      <c r="U34" s="50" t="str">
        <f t="shared" si="11"/>
        <v>Amarração</v>
      </c>
      <c r="V34" s="51" t="s">
        <v>182</v>
      </c>
      <c r="W34" s="27" t="str">
        <f t="shared" si="4"/>
        <v>Key-Porto-34</v>
      </c>
    </row>
    <row r="35" spans="1:23" ht="6.65" customHeight="1" x14ac:dyDescent="0.4">
      <c r="A35" s="48">
        <v>35</v>
      </c>
      <c r="B35" s="60" t="s">
        <v>93</v>
      </c>
      <c r="C35" s="61" t="s">
        <v>123</v>
      </c>
      <c r="D35" s="60" t="s">
        <v>109</v>
      </c>
      <c r="E35" s="70" t="s">
        <v>337</v>
      </c>
      <c r="F35" s="72" t="s">
        <v>472</v>
      </c>
      <c r="G35" s="74" t="s">
        <v>1</v>
      </c>
      <c r="H35" s="74" t="s">
        <v>1</v>
      </c>
      <c r="I35" s="74" t="s">
        <v>1</v>
      </c>
      <c r="J35" s="49" t="s">
        <v>1</v>
      </c>
      <c r="K35" s="49" t="s">
        <v>1</v>
      </c>
      <c r="L35" s="54" t="str">
        <f t="shared" si="44"/>
        <v>Infraestrutura</v>
      </c>
      <c r="M35" s="50" t="str">
        <f t="shared" si="45"/>
        <v>Portuária</v>
      </c>
      <c r="N35" s="50" t="str">
        <f t="shared" si="46"/>
        <v>Amarração</v>
      </c>
      <c r="O35" s="51" t="str">
        <f t="shared" si="47"/>
        <v>Esticador</v>
      </c>
      <c r="P35" s="68" t="s">
        <v>142</v>
      </c>
      <c r="Q35" s="54" t="s">
        <v>289</v>
      </c>
      <c r="R35" s="52" t="s">
        <v>1</v>
      </c>
      <c r="S35" s="53" t="str">
        <f t="shared" si="48"/>
        <v>Infraestrutura</v>
      </c>
      <c r="T35" s="53" t="str">
        <f t="shared" si="10"/>
        <v>Portuária</v>
      </c>
      <c r="U35" s="50" t="str">
        <f t="shared" si="11"/>
        <v>Amarração</v>
      </c>
      <c r="V35" s="51" t="s">
        <v>182</v>
      </c>
      <c r="W35" s="27" t="str">
        <f t="shared" si="4"/>
        <v>Key-Porto-35</v>
      </c>
    </row>
    <row r="36" spans="1:23" ht="6.65" customHeight="1" x14ac:dyDescent="0.4">
      <c r="A36" s="48">
        <v>36</v>
      </c>
      <c r="B36" s="60" t="s">
        <v>93</v>
      </c>
      <c r="C36" s="61" t="s">
        <v>123</v>
      </c>
      <c r="D36" s="60" t="s">
        <v>109</v>
      </c>
      <c r="E36" s="70" t="s">
        <v>337</v>
      </c>
      <c r="F36" s="72" t="s">
        <v>479</v>
      </c>
      <c r="G36" s="74" t="s">
        <v>1</v>
      </c>
      <c r="H36" s="74" t="s">
        <v>1</v>
      </c>
      <c r="I36" s="74" t="s">
        <v>1</v>
      </c>
      <c r="J36" s="49" t="s">
        <v>1</v>
      </c>
      <c r="K36" s="49" t="s">
        <v>1</v>
      </c>
      <c r="L36" s="54" t="str">
        <f t="shared" ref="L36" si="55">_xlfn.CONCAT(C36)</f>
        <v>Infraestrutura</v>
      </c>
      <c r="M36" s="50" t="str">
        <f t="shared" ref="M36" si="56">CONCATENATE("", D36)</f>
        <v>Portuária</v>
      </c>
      <c r="N36" s="50" t="str">
        <f t="shared" ref="N36" si="57">(SUBSTITUTE(SUBSTITUTE(CONCATENATE("",E36),"."," ")," De "," de "))</f>
        <v>Amarração</v>
      </c>
      <c r="O36" s="51" t="str">
        <f t="shared" ref="O36" si="58">F36</f>
        <v>Amarra.Vácuo</v>
      </c>
      <c r="P36" s="51" t="s">
        <v>145</v>
      </c>
      <c r="Q36" s="54" t="s">
        <v>292</v>
      </c>
      <c r="R36" s="52" t="s">
        <v>1</v>
      </c>
      <c r="S36" s="53" t="str">
        <f t="shared" ref="S36" si="59">SUBSTITUTE(C36, "_", " ")</f>
        <v>Infraestrutura</v>
      </c>
      <c r="T36" s="53" t="str">
        <f t="shared" ref="T36" si="60">SUBSTITUTE(D36, "_", " ")</f>
        <v>Portuária</v>
      </c>
      <c r="U36" s="50" t="str">
        <f t="shared" si="11"/>
        <v>Amarração</v>
      </c>
      <c r="V36" s="51" t="s">
        <v>182</v>
      </c>
      <c r="W36" s="27" t="str">
        <f t="shared" si="4"/>
        <v>Key-Porto-36</v>
      </c>
    </row>
    <row r="37" spans="1:23" ht="6.65" customHeight="1" x14ac:dyDescent="0.4">
      <c r="A37" s="48">
        <v>37</v>
      </c>
      <c r="B37" s="60" t="s">
        <v>93</v>
      </c>
      <c r="C37" s="61" t="s">
        <v>123</v>
      </c>
      <c r="D37" s="60" t="s">
        <v>109</v>
      </c>
      <c r="E37" s="70" t="s">
        <v>337</v>
      </c>
      <c r="F37" s="72" t="s">
        <v>480</v>
      </c>
      <c r="G37" s="74" t="s">
        <v>1</v>
      </c>
      <c r="H37" s="74" t="s">
        <v>1</v>
      </c>
      <c r="I37" s="74" t="s">
        <v>1</v>
      </c>
      <c r="J37" s="49" t="s">
        <v>1</v>
      </c>
      <c r="K37" s="49" t="s">
        <v>1</v>
      </c>
      <c r="L37" s="54" t="str">
        <f t="shared" si="44"/>
        <v>Infraestrutura</v>
      </c>
      <c r="M37" s="50" t="str">
        <f t="shared" si="45"/>
        <v>Portuária</v>
      </c>
      <c r="N37" s="50" t="str">
        <f t="shared" si="46"/>
        <v>Amarração</v>
      </c>
      <c r="O37" s="51" t="str">
        <f t="shared" si="47"/>
        <v>Amarra.Magnética</v>
      </c>
      <c r="P37" s="68" t="s">
        <v>143</v>
      </c>
      <c r="Q37" s="54" t="s">
        <v>290</v>
      </c>
      <c r="R37" s="52" t="s">
        <v>1</v>
      </c>
      <c r="S37" s="53" t="str">
        <f t="shared" si="48"/>
        <v>Infraestrutura</v>
      </c>
      <c r="T37" s="53" t="str">
        <f t="shared" si="10"/>
        <v>Portuária</v>
      </c>
      <c r="U37" s="50" t="str">
        <f t="shared" si="11"/>
        <v>Amarração</v>
      </c>
      <c r="V37" s="51" t="s">
        <v>182</v>
      </c>
      <c r="W37" s="27" t="str">
        <f t="shared" si="4"/>
        <v>Key-Porto-37</v>
      </c>
    </row>
    <row r="38" spans="1:23" ht="6.65" customHeight="1" x14ac:dyDescent="0.4">
      <c r="A38" s="48">
        <v>38</v>
      </c>
      <c r="B38" s="60" t="s">
        <v>93</v>
      </c>
      <c r="C38" s="61" t="s">
        <v>123</v>
      </c>
      <c r="D38" s="60" t="s">
        <v>109</v>
      </c>
      <c r="E38" s="70" t="s">
        <v>337</v>
      </c>
      <c r="F38" s="72" t="s">
        <v>476</v>
      </c>
      <c r="G38" s="74" t="s">
        <v>1</v>
      </c>
      <c r="H38" s="74" t="s">
        <v>1</v>
      </c>
      <c r="I38" s="74" t="s">
        <v>1</v>
      </c>
      <c r="J38" s="49" t="s">
        <v>1</v>
      </c>
      <c r="K38" s="49" t="s">
        <v>1</v>
      </c>
      <c r="L38" s="54" t="str">
        <f t="shared" si="44"/>
        <v>Infraestrutura</v>
      </c>
      <c r="M38" s="50" t="str">
        <f t="shared" si="45"/>
        <v>Portuária</v>
      </c>
      <c r="N38" s="50" t="str">
        <f t="shared" si="46"/>
        <v>Amarração</v>
      </c>
      <c r="O38" s="51" t="str">
        <f t="shared" si="47"/>
        <v>Ligação.SafeCom</v>
      </c>
      <c r="P38" s="51" t="s">
        <v>477</v>
      </c>
      <c r="Q38" s="54" t="s">
        <v>478</v>
      </c>
      <c r="R38" s="52" t="s">
        <v>1</v>
      </c>
      <c r="S38" s="53" t="str">
        <f t="shared" si="48"/>
        <v>Infraestrutura</v>
      </c>
      <c r="T38" s="53" t="str">
        <f t="shared" si="10"/>
        <v>Portuária</v>
      </c>
      <c r="U38" s="50" t="str">
        <f t="shared" si="11"/>
        <v>Amarração</v>
      </c>
      <c r="V38" s="51" t="s">
        <v>182</v>
      </c>
      <c r="W38" s="27" t="str">
        <f t="shared" si="4"/>
        <v>Key-Porto-38</v>
      </c>
    </row>
    <row r="39" spans="1:23" ht="6.65" customHeight="1" x14ac:dyDescent="0.4">
      <c r="A39" s="48">
        <v>39</v>
      </c>
      <c r="B39" s="60" t="s">
        <v>93</v>
      </c>
      <c r="C39" s="61" t="s">
        <v>123</v>
      </c>
      <c r="D39" s="60" t="s">
        <v>109</v>
      </c>
      <c r="E39" s="70" t="s">
        <v>338</v>
      </c>
      <c r="F39" s="72" t="s">
        <v>195</v>
      </c>
      <c r="G39" s="74" t="s">
        <v>1</v>
      </c>
      <c r="H39" s="74" t="s">
        <v>1</v>
      </c>
      <c r="I39" s="74" t="s">
        <v>1</v>
      </c>
      <c r="J39" s="49" t="s">
        <v>1</v>
      </c>
      <c r="K39" s="49" t="s">
        <v>1</v>
      </c>
      <c r="L39" s="54" t="str">
        <f t="shared" ref="L39:L53" si="61">_xlfn.CONCAT(C39)</f>
        <v>Infraestrutura</v>
      </c>
      <c r="M39" s="50" t="str">
        <f t="shared" si="45"/>
        <v>Portuária</v>
      </c>
      <c r="N39" s="50" t="str">
        <f t="shared" si="46"/>
        <v>Navegação</v>
      </c>
      <c r="O39" s="51" t="str">
        <f t="shared" si="47"/>
        <v>Elevador.Navio.Via.Navegável</v>
      </c>
      <c r="P39" s="51" t="s">
        <v>136</v>
      </c>
      <c r="Q39" s="54" t="s">
        <v>283</v>
      </c>
      <c r="R39" s="52" t="s">
        <v>1</v>
      </c>
      <c r="S39" s="53" t="str">
        <f t="shared" ref="S39:S53" si="62">SUBSTITUTE(C39, "_", " ")</f>
        <v>Infraestrutura</v>
      </c>
      <c r="T39" s="53" t="str">
        <f t="shared" si="10"/>
        <v>Portuária</v>
      </c>
      <c r="U39" s="50" t="str">
        <f t="shared" si="11"/>
        <v>Navegação</v>
      </c>
      <c r="V39" s="51" t="s">
        <v>182</v>
      </c>
      <c r="W39" s="27" t="str">
        <f t="shared" si="4"/>
        <v>Key-Porto-39</v>
      </c>
    </row>
    <row r="40" spans="1:23" ht="6.65" customHeight="1" x14ac:dyDescent="0.4">
      <c r="A40" s="48">
        <v>40</v>
      </c>
      <c r="B40" s="60" t="s">
        <v>93</v>
      </c>
      <c r="C40" s="61" t="s">
        <v>123</v>
      </c>
      <c r="D40" s="60" t="s">
        <v>109</v>
      </c>
      <c r="E40" s="70" t="s">
        <v>338</v>
      </c>
      <c r="F40" s="72" t="s">
        <v>252</v>
      </c>
      <c r="G40" s="74" t="s">
        <v>1</v>
      </c>
      <c r="H40" s="74" t="s">
        <v>1</v>
      </c>
      <c r="I40" s="74" t="s">
        <v>1</v>
      </c>
      <c r="J40" s="49" t="s">
        <v>1</v>
      </c>
      <c r="K40" s="49" t="s">
        <v>1</v>
      </c>
      <c r="L40" s="54" t="str">
        <f t="shared" si="61"/>
        <v>Infraestrutura</v>
      </c>
      <c r="M40" s="50" t="str">
        <f t="shared" si="45"/>
        <v>Portuária</v>
      </c>
      <c r="N40" s="50" t="str">
        <f t="shared" si="46"/>
        <v>Navegação</v>
      </c>
      <c r="O40" s="51" t="str">
        <f t="shared" si="47"/>
        <v>Elemento.de.Navegação</v>
      </c>
      <c r="P40" s="51" t="s">
        <v>146</v>
      </c>
      <c r="Q40" s="54" t="s">
        <v>293</v>
      </c>
      <c r="R40" s="52" t="s">
        <v>1</v>
      </c>
      <c r="S40" s="53" t="str">
        <f t="shared" si="62"/>
        <v>Infraestrutura</v>
      </c>
      <c r="T40" s="53" t="str">
        <f t="shared" si="10"/>
        <v>Portuária</v>
      </c>
      <c r="U40" s="50" t="str">
        <f t="shared" si="11"/>
        <v>Navegação</v>
      </c>
      <c r="V40" s="51" t="s">
        <v>182</v>
      </c>
      <c r="W40" s="27" t="str">
        <f t="shared" si="4"/>
        <v>Key-Porto-40</v>
      </c>
    </row>
    <row r="41" spans="1:23" ht="6.65" customHeight="1" x14ac:dyDescent="0.4">
      <c r="A41" s="48">
        <v>41</v>
      </c>
      <c r="B41" s="60" t="s">
        <v>93</v>
      </c>
      <c r="C41" s="61" t="s">
        <v>123</v>
      </c>
      <c r="D41" s="60" t="s">
        <v>109</v>
      </c>
      <c r="E41" s="70" t="s">
        <v>338</v>
      </c>
      <c r="F41" s="72" t="s">
        <v>193</v>
      </c>
      <c r="G41" s="74" t="s">
        <v>1</v>
      </c>
      <c r="H41" s="74" t="s">
        <v>1</v>
      </c>
      <c r="I41" s="74" t="s">
        <v>1</v>
      </c>
      <c r="J41" s="49" t="s">
        <v>1</v>
      </c>
      <c r="K41" s="49" t="s">
        <v>1</v>
      </c>
      <c r="L41" s="54" t="str">
        <f t="shared" si="61"/>
        <v>Infraestrutura</v>
      </c>
      <c r="M41" s="50" t="str">
        <f t="shared" si="45"/>
        <v>Portuária</v>
      </c>
      <c r="N41" s="50" t="str">
        <f t="shared" si="46"/>
        <v>Navegação</v>
      </c>
      <c r="O41" s="51" t="str">
        <f t="shared" si="47"/>
        <v>Farol</v>
      </c>
      <c r="P41" s="51" t="s">
        <v>147</v>
      </c>
      <c r="Q41" s="54" t="s">
        <v>294</v>
      </c>
      <c r="R41" s="52" t="s">
        <v>1</v>
      </c>
      <c r="S41" s="53" t="str">
        <f t="shared" si="62"/>
        <v>Infraestrutura</v>
      </c>
      <c r="T41" s="53" t="str">
        <f t="shared" si="10"/>
        <v>Portuária</v>
      </c>
      <c r="U41" s="50" t="str">
        <f t="shared" si="11"/>
        <v>Navegação</v>
      </c>
      <c r="V41" s="51" t="s">
        <v>182</v>
      </c>
      <c r="W41" s="27" t="str">
        <f t="shared" si="4"/>
        <v>Key-Porto-41</v>
      </c>
    </row>
    <row r="42" spans="1:23" ht="6.65" customHeight="1" x14ac:dyDescent="0.4">
      <c r="A42" s="48">
        <v>42</v>
      </c>
      <c r="B42" s="60" t="s">
        <v>93</v>
      </c>
      <c r="C42" s="61" t="s">
        <v>123</v>
      </c>
      <c r="D42" s="60" t="s">
        <v>109</v>
      </c>
      <c r="E42" s="70" t="s">
        <v>338</v>
      </c>
      <c r="F42" s="72" t="s">
        <v>194</v>
      </c>
      <c r="G42" s="74" t="s">
        <v>1</v>
      </c>
      <c r="H42" s="74" t="s">
        <v>1</v>
      </c>
      <c r="I42" s="74" t="s">
        <v>1</v>
      </c>
      <c r="J42" s="49" t="s">
        <v>1</v>
      </c>
      <c r="K42" s="49" t="s">
        <v>1</v>
      </c>
      <c r="L42" s="54" t="str">
        <f t="shared" si="61"/>
        <v>Infraestrutura</v>
      </c>
      <c r="M42" s="50" t="str">
        <f t="shared" si="45"/>
        <v>Portuária</v>
      </c>
      <c r="N42" s="50" t="str">
        <f t="shared" si="46"/>
        <v>Navegação</v>
      </c>
      <c r="O42" s="51" t="str">
        <f t="shared" si="47"/>
        <v>Bóia</v>
      </c>
      <c r="P42" s="51" t="s">
        <v>148</v>
      </c>
      <c r="Q42" s="54" t="s">
        <v>295</v>
      </c>
      <c r="R42" s="52" t="s">
        <v>1</v>
      </c>
      <c r="S42" s="53" t="str">
        <f t="shared" si="62"/>
        <v>Infraestrutura</v>
      </c>
      <c r="T42" s="53" t="str">
        <f t="shared" si="10"/>
        <v>Portuária</v>
      </c>
      <c r="U42" s="50" t="str">
        <f t="shared" si="11"/>
        <v>Navegação</v>
      </c>
      <c r="V42" s="51" t="s">
        <v>182</v>
      </c>
      <c r="W42" s="27" t="str">
        <f t="shared" si="4"/>
        <v>Key-Porto-42</v>
      </c>
    </row>
    <row r="43" spans="1:23" ht="6.65" customHeight="1" x14ac:dyDescent="0.4">
      <c r="A43" s="48">
        <v>43</v>
      </c>
      <c r="B43" s="60" t="s">
        <v>93</v>
      </c>
      <c r="C43" s="61" t="s">
        <v>123</v>
      </c>
      <c r="D43" s="60" t="s">
        <v>109</v>
      </c>
      <c r="E43" s="70" t="s">
        <v>338</v>
      </c>
      <c r="F43" s="73" t="s">
        <v>318</v>
      </c>
      <c r="G43" s="74" t="s">
        <v>1</v>
      </c>
      <c r="H43" s="74" t="s">
        <v>1</v>
      </c>
      <c r="I43" s="74" t="s">
        <v>1</v>
      </c>
      <c r="J43" s="49" t="s">
        <v>1</v>
      </c>
      <c r="K43" s="49" t="s">
        <v>1</v>
      </c>
      <c r="L43" s="54" t="str">
        <f t="shared" si="61"/>
        <v>Infraestrutura</v>
      </c>
      <c r="M43" s="50" t="str">
        <f t="shared" si="45"/>
        <v>Portuária</v>
      </c>
      <c r="N43" s="50" t="str">
        <f t="shared" si="46"/>
        <v>Navegação</v>
      </c>
      <c r="O43" s="51" t="str">
        <f t="shared" si="47"/>
        <v>Bóia.de.Navegação</v>
      </c>
      <c r="P43" s="51" t="s">
        <v>495</v>
      </c>
      <c r="Q43" s="68" t="s">
        <v>496</v>
      </c>
      <c r="R43" s="52" t="s">
        <v>1</v>
      </c>
      <c r="S43" s="53" t="str">
        <f t="shared" si="62"/>
        <v>Infraestrutura</v>
      </c>
      <c r="T43" s="53" t="str">
        <f t="shared" si="10"/>
        <v>Portuária</v>
      </c>
      <c r="U43" s="50" t="str">
        <f t="shared" si="11"/>
        <v>Navegação</v>
      </c>
      <c r="V43" s="51" t="s">
        <v>182</v>
      </c>
      <c r="W43" s="27" t="str">
        <f t="shared" si="4"/>
        <v>Key-Porto-43</v>
      </c>
    </row>
    <row r="44" spans="1:23" ht="6.65" customHeight="1" x14ac:dyDescent="0.4">
      <c r="A44" s="48">
        <v>44</v>
      </c>
      <c r="B44" s="60" t="s">
        <v>93</v>
      </c>
      <c r="C44" s="61" t="s">
        <v>123</v>
      </c>
      <c r="D44" s="60" t="s">
        <v>109</v>
      </c>
      <c r="E44" s="70" t="s">
        <v>338</v>
      </c>
      <c r="F44" s="73" t="s">
        <v>165</v>
      </c>
      <c r="G44" s="74" t="s">
        <v>1</v>
      </c>
      <c r="H44" s="74" t="s">
        <v>1</v>
      </c>
      <c r="I44" s="74" t="s">
        <v>1</v>
      </c>
      <c r="J44" s="49" t="s">
        <v>1</v>
      </c>
      <c r="K44" s="49" t="s">
        <v>1</v>
      </c>
      <c r="L44" s="54" t="str">
        <f t="shared" si="61"/>
        <v>Infraestrutura</v>
      </c>
      <c r="M44" s="50" t="str">
        <f t="shared" si="45"/>
        <v>Portuária</v>
      </c>
      <c r="N44" s="50" t="str">
        <f t="shared" si="46"/>
        <v>Navegação</v>
      </c>
      <c r="O44" s="51" t="str">
        <f t="shared" si="47"/>
        <v>Fundeadouro</v>
      </c>
      <c r="P44" s="51" t="s">
        <v>151</v>
      </c>
      <c r="Q44" s="55" t="s">
        <v>297</v>
      </c>
      <c r="R44" s="52" t="s">
        <v>1</v>
      </c>
      <c r="S44" s="53" t="str">
        <f t="shared" si="62"/>
        <v>Infraestrutura</v>
      </c>
      <c r="T44" s="53" t="str">
        <f t="shared" si="10"/>
        <v>Portuária</v>
      </c>
      <c r="U44" s="50" t="str">
        <f t="shared" si="11"/>
        <v>Navegação</v>
      </c>
      <c r="V44" s="51" t="s">
        <v>182</v>
      </c>
      <c r="W44" s="27" t="str">
        <f t="shared" si="4"/>
        <v>Key-Porto-44</v>
      </c>
    </row>
    <row r="45" spans="1:23" ht="6.65" customHeight="1" x14ac:dyDescent="0.4">
      <c r="A45" s="48">
        <v>45</v>
      </c>
      <c r="B45" s="60" t="s">
        <v>93</v>
      </c>
      <c r="C45" s="61" t="s">
        <v>123</v>
      </c>
      <c r="D45" s="60" t="s">
        <v>109</v>
      </c>
      <c r="E45" s="70" t="s">
        <v>338</v>
      </c>
      <c r="F45" s="73" t="s">
        <v>170</v>
      </c>
      <c r="G45" s="74" t="s">
        <v>1</v>
      </c>
      <c r="H45" s="74" t="s">
        <v>1</v>
      </c>
      <c r="I45" s="74" t="s">
        <v>1</v>
      </c>
      <c r="J45" s="49" t="s">
        <v>1</v>
      </c>
      <c r="K45" s="49" t="s">
        <v>1</v>
      </c>
      <c r="L45" s="54" t="str">
        <f t="shared" si="61"/>
        <v>Infraestrutura</v>
      </c>
      <c r="M45" s="50" t="str">
        <f t="shared" si="45"/>
        <v>Portuária</v>
      </c>
      <c r="N45" s="50" t="str">
        <f t="shared" si="46"/>
        <v>Navegação</v>
      </c>
      <c r="O45" s="51" t="str">
        <f t="shared" si="47"/>
        <v>Atracadouro</v>
      </c>
      <c r="P45" s="51" t="s">
        <v>154</v>
      </c>
      <c r="Q45" s="55" t="s">
        <v>300</v>
      </c>
      <c r="R45" s="52" t="s">
        <v>1</v>
      </c>
      <c r="S45" s="53" t="str">
        <f t="shared" si="62"/>
        <v>Infraestrutura</v>
      </c>
      <c r="T45" s="53" t="str">
        <f t="shared" si="10"/>
        <v>Portuária</v>
      </c>
      <c r="U45" s="50" t="str">
        <f t="shared" si="11"/>
        <v>Navegação</v>
      </c>
      <c r="V45" s="51" t="s">
        <v>182</v>
      </c>
      <c r="W45" s="27" t="str">
        <f t="shared" si="4"/>
        <v>Key-Porto-45</v>
      </c>
    </row>
    <row r="46" spans="1:23" ht="6.65" customHeight="1" x14ac:dyDescent="0.4">
      <c r="A46" s="48">
        <v>46</v>
      </c>
      <c r="B46" s="60" t="s">
        <v>93</v>
      </c>
      <c r="C46" s="61" t="s">
        <v>123</v>
      </c>
      <c r="D46" s="60" t="s">
        <v>109</v>
      </c>
      <c r="E46" s="70" t="s">
        <v>338</v>
      </c>
      <c r="F46" s="72" t="s">
        <v>186</v>
      </c>
      <c r="G46" s="74" t="s">
        <v>1</v>
      </c>
      <c r="H46" s="74" t="s">
        <v>1</v>
      </c>
      <c r="I46" s="74" t="s">
        <v>1</v>
      </c>
      <c r="J46" s="49" t="s">
        <v>1</v>
      </c>
      <c r="K46" s="49" t="s">
        <v>1</v>
      </c>
      <c r="L46" s="54" t="str">
        <f t="shared" si="61"/>
        <v>Infraestrutura</v>
      </c>
      <c r="M46" s="50" t="str">
        <f t="shared" si="45"/>
        <v>Portuária</v>
      </c>
      <c r="N46" s="50" t="str">
        <f t="shared" si="46"/>
        <v>Navegação</v>
      </c>
      <c r="O46" s="51" t="str">
        <f t="shared" si="47"/>
        <v>Canal</v>
      </c>
      <c r="P46" s="51" t="s">
        <v>126</v>
      </c>
      <c r="Q46" s="55" t="s">
        <v>272</v>
      </c>
      <c r="R46" s="52" t="s">
        <v>1</v>
      </c>
      <c r="S46" s="53" t="str">
        <f t="shared" si="62"/>
        <v>Infraestrutura</v>
      </c>
      <c r="T46" s="53" t="str">
        <f t="shared" si="10"/>
        <v>Portuária</v>
      </c>
      <c r="U46" s="50" t="str">
        <f t="shared" si="11"/>
        <v>Navegação</v>
      </c>
      <c r="V46" s="51" t="s">
        <v>182</v>
      </c>
      <c r="W46" s="27" t="str">
        <f t="shared" si="4"/>
        <v>Key-Porto-46</v>
      </c>
    </row>
    <row r="47" spans="1:23" ht="6.65" customHeight="1" x14ac:dyDescent="0.4">
      <c r="A47" s="48">
        <v>47</v>
      </c>
      <c r="B47" s="60" t="s">
        <v>93</v>
      </c>
      <c r="C47" s="61" t="s">
        <v>123</v>
      </c>
      <c r="D47" s="60" t="s">
        <v>109</v>
      </c>
      <c r="E47" s="70" t="s">
        <v>338</v>
      </c>
      <c r="F47" s="73" t="s">
        <v>184</v>
      </c>
      <c r="G47" s="74" t="s">
        <v>1</v>
      </c>
      <c r="H47" s="74" t="s">
        <v>1</v>
      </c>
      <c r="I47" s="74" t="s">
        <v>1</v>
      </c>
      <c r="J47" s="49" t="s">
        <v>1</v>
      </c>
      <c r="K47" s="49" t="s">
        <v>1</v>
      </c>
      <c r="L47" s="54" t="str">
        <f t="shared" si="61"/>
        <v>Infraestrutura</v>
      </c>
      <c r="M47" s="50" t="str">
        <f t="shared" si="45"/>
        <v>Portuária</v>
      </c>
      <c r="N47" s="50" t="str">
        <f t="shared" si="46"/>
        <v>Navegação</v>
      </c>
      <c r="O47" s="51" t="str">
        <f t="shared" si="47"/>
        <v>Canal.Acesso</v>
      </c>
      <c r="P47" s="51" t="s">
        <v>152</v>
      </c>
      <c r="Q47" s="55" t="s">
        <v>298</v>
      </c>
      <c r="R47" s="52" t="s">
        <v>1</v>
      </c>
      <c r="S47" s="53" t="str">
        <f t="shared" si="62"/>
        <v>Infraestrutura</v>
      </c>
      <c r="T47" s="53" t="str">
        <f t="shared" si="10"/>
        <v>Portuária</v>
      </c>
      <c r="U47" s="50" t="str">
        <f t="shared" si="11"/>
        <v>Navegação</v>
      </c>
      <c r="V47" s="51" t="s">
        <v>182</v>
      </c>
      <c r="W47" s="27" t="str">
        <f t="shared" si="4"/>
        <v>Key-Porto-47</v>
      </c>
    </row>
    <row r="48" spans="1:23" ht="6.65" customHeight="1" x14ac:dyDescent="0.4">
      <c r="A48" s="48">
        <v>48</v>
      </c>
      <c r="B48" s="60" t="s">
        <v>93</v>
      </c>
      <c r="C48" s="61" t="s">
        <v>123</v>
      </c>
      <c r="D48" s="60" t="s">
        <v>109</v>
      </c>
      <c r="E48" s="70" t="s">
        <v>338</v>
      </c>
      <c r="F48" s="72" t="s">
        <v>340</v>
      </c>
      <c r="G48" s="74" t="s">
        <v>1</v>
      </c>
      <c r="H48" s="74" t="s">
        <v>1</v>
      </c>
      <c r="I48" s="74" t="s">
        <v>1</v>
      </c>
      <c r="J48" s="49" t="s">
        <v>1</v>
      </c>
      <c r="K48" s="49" t="s">
        <v>1</v>
      </c>
      <c r="L48" s="54" t="str">
        <f t="shared" si="61"/>
        <v>Infraestrutura</v>
      </c>
      <c r="M48" s="50" t="str">
        <f t="shared" si="45"/>
        <v>Portuária</v>
      </c>
      <c r="N48" s="50" t="str">
        <f t="shared" si="46"/>
        <v>Navegação</v>
      </c>
      <c r="O48" s="51" t="str">
        <f t="shared" si="47"/>
        <v>Canal.Navegável</v>
      </c>
      <c r="P48" s="51" t="s">
        <v>132</v>
      </c>
      <c r="Q48" s="55" t="s">
        <v>278</v>
      </c>
      <c r="R48" s="52" t="s">
        <v>1</v>
      </c>
      <c r="S48" s="53" t="str">
        <f t="shared" si="62"/>
        <v>Infraestrutura</v>
      </c>
      <c r="T48" s="53" t="str">
        <f t="shared" si="10"/>
        <v>Portuária</v>
      </c>
      <c r="U48" s="50" t="str">
        <f t="shared" si="11"/>
        <v>Navegação</v>
      </c>
      <c r="V48" s="51" t="s">
        <v>182</v>
      </c>
      <c r="W48" s="27" t="str">
        <f t="shared" si="4"/>
        <v>Key-Porto-48</v>
      </c>
    </row>
    <row r="49" spans="1:23" ht="6.65" customHeight="1" x14ac:dyDescent="0.4">
      <c r="A49" s="48">
        <v>49</v>
      </c>
      <c r="B49" s="60" t="s">
        <v>93</v>
      </c>
      <c r="C49" s="61" t="s">
        <v>123</v>
      </c>
      <c r="D49" s="60" t="s">
        <v>109</v>
      </c>
      <c r="E49" s="70" t="s">
        <v>338</v>
      </c>
      <c r="F49" s="72" t="s">
        <v>339</v>
      </c>
      <c r="G49" s="74" t="s">
        <v>1</v>
      </c>
      <c r="H49" s="74" t="s">
        <v>1</v>
      </c>
      <c r="I49" s="74" t="s">
        <v>1</v>
      </c>
      <c r="J49" s="49" t="s">
        <v>1</v>
      </c>
      <c r="K49" s="49" t="s">
        <v>1</v>
      </c>
      <c r="L49" s="54" t="str">
        <f t="shared" si="61"/>
        <v>Infraestrutura</v>
      </c>
      <c r="M49" s="50" t="str">
        <f t="shared" si="45"/>
        <v>Portuária</v>
      </c>
      <c r="N49" s="50" t="str">
        <f t="shared" si="46"/>
        <v>Navegação</v>
      </c>
      <c r="O49" s="51" t="str">
        <f t="shared" si="47"/>
        <v>Via.Navegável</v>
      </c>
      <c r="P49" s="51" t="s">
        <v>139</v>
      </c>
      <c r="Q49" s="55" t="s">
        <v>286</v>
      </c>
      <c r="R49" s="52" t="s">
        <v>1</v>
      </c>
      <c r="S49" s="53" t="str">
        <f t="shared" si="62"/>
        <v>Infraestrutura</v>
      </c>
      <c r="T49" s="53" t="str">
        <f t="shared" si="10"/>
        <v>Portuária</v>
      </c>
      <c r="U49" s="50" t="str">
        <f t="shared" si="11"/>
        <v>Navegação</v>
      </c>
      <c r="V49" s="51" t="s">
        <v>182</v>
      </c>
      <c r="W49" s="27" t="str">
        <f t="shared" si="4"/>
        <v>Key-Porto-49</v>
      </c>
    </row>
    <row r="50" spans="1:23" ht="6.65" customHeight="1" x14ac:dyDescent="0.4">
      <c r="A50" s="48">
        <v>50</v>
      </c>
      <c r="B50" s="60" t="s">
        <v>93</v>
      </c>
      <c r="C50" s="61" t="s">
        <v>123</v>
      </c>
      <c r="D50" s="60" t="s">
        <v>109</v>
      </c>
      <c r="E50" s="60" t="s">
        <v>459</v>
      </c>
      <c r="F50" s="59" t="s">
        <v>460</v>
      </c>
      <c r="G50" s="49" t="s">
        <v>1</v>
      </c>
      <c r="H50" s="49" t="s">
        <v>1</v>
      </c>
      <c r="I50" s="49" t="s">
        <v>1</v>
      </c>
      <c r="J50" s="49" t="s">
        <v>1</v>
      </c>
      <c r="K50" s="49" t="s">
        <v>1</v>
      </c>
      <c r="L50" s="54" t="str">
        <f t="shared" si="61"/>
        <v>Infraestrutura</v>
      </c>
      <c r="M50" s="50" t="str">
        <f t="shared" ref="M50:M74" si="63">CONCATENATE("", D50)</f>
        <v>Portuária</v>
      </c>
      <c r="N50" s="50" t="str">
        <f t="shared" ref="N50:N74" si="64">(SUBSTITUTE(SUBSTITUTE(CONCATENATE("",E50),"."," ")," De "," de "))</f>
        <v>Porto Cota</v>
      </c>
      <c r="O50" s="51" t="str">
        <f t="shared" ref="O50:O74" si="65">F50</f>
        <v>Maré.Alta</v>
      </c>
      <c r="P50" s="51" t="s">
        <v>342</v>
      </c>
      <c r="Q50" s="54" t="s">
        <v>344</v>
      </c>
      <c r="R50" s="52" t="s">
        <v>1</v>
      </c>
      <c r="S50" s="53" t="str">
        <f t="shared" si="62"/>
        <v>Infraestrutura</v>
      </c>
      <c r="T50" s="53" t="str">
        <f t="shared" si="10"/>
        <v>Portuária</v>
      </c>
      <c r="U50" s="50" t="str">
        <f t="shared" si="11"/>
        <v>Porto.Cota</v>
      </c>
      <c r="V50" s="51" t="s">
        <v>182</v>
      </c>
      <c r="W50" s="27" t="str">
        <f t="shared" si="4"/>
        <v>Key-Porto-50</v>
      </c>
    </row>
    <row r="51" spans="1:23" ht="6.65" customHeight="1" x14ac:dyDescent="0.4">
      <c r="A51" s="48">
        <v>51</v>
      </c>
      <c r="B51" s="60" t="s">
        <v>93</v>
      </c>
      <c r="C51" s="61" t="s">
        <v>123</v>
      </c>
      <c r="D51" s="60" t="s">
        <v>109</v>
      </c>
      <c r="E51" s="60" t="s">
        <v>459</v>
      </c>
      <c r="F51" s="59" t="s">
        <v>461</v>
      </c>
      <c r="G51" s="49" t="s">
        <v>1</v>
      </c>
      <c r="H51" s="49" t="s">
        <v>1</v>
      </c>
      <c r="I51" s="49" t="s">
        <v>1</v>
      </c>
      <c r="J51" s="49" t="s">
        <v>1</v>
      </c>
      <c r="K51" s="49" t="s">
        <v>1</v>
      </c>
      <c r="L51" s="54" t="str">
        <f t="shared" si="61"/>
        <v>Infraestrutura</v>
      </c>
      <c r="M51" s="50" t="str">
        <f t="shared" si="63"/>
        <v>Portuária</v>
      </c>
      <c r="N51" s="50" t="str">
        <f t="shared" si="64"/>
        <v>Porto Cota</v>
      </c>
      <c r="O51" s="51" t="str">
        <f t="shared" si="65"/>
        <v>Maré.Baixa</v>
      </c>
      <c r="P51" s="51" t="s">
        <v>343</v>
      </c>
      <c r="Q51" s="54" t="s">
        <v>345</v>
      </c>
      <c r="R51" s="52" t="s">
        <v>1</v>
      </c>
      <c r="S51" s="53" t="str">
        <f t="shared" si="62"/>
        <v>Infraestrutura</v>
      </c>
      <c r="T51" s="53" t="str">
        <f t="shared" si="10"/>
        <v>Portuária</v>
      </c>
      <c r="U51" s="50" t="str">
        <f t="shared" si="11"/>
        <v>Porto.Cota</v>
      </c>
      <c r="V51" s="51" t="s">
        <v>182</v>
      </c>
      <c r="W51" s="27" t="str">
        <f t="shared" si="4"/>
        <v>Key-Porto-51</v>
      </c>
    </row>
    <row r="52" spans="1:23" ht="6.65" customHeight="1" x14ac:dyDescent="0.4">
      <c r="A52" s="48">
        <v>52</v>
      </c>
      <c r="B52" s="60" t="s">
        <v>93</v>
      </c>
      <c r="C52" s="61" t="s">
        <v>123</v>
      </c>
      <c r="D52" s="60" t="s">
        <v>109</v>
      </c>
      <c r="E52" s="60" t="s">
        <v>459</v>
      </c>
      <c r="F52" s="59" t="s">
        <v>462</v>
      </c>
      <c r="G52" s="49" t="s">
        <v>1</v>
      </c>
      <c r="H52" s="49" t="s">
        <v>1</v>
      </c>
      <c r="I52" s="49" t="s">
        <v>1</v>
      </c>
      <c r="J52" s="49" t="s">
        <v>1</v>
      </c>
      <c r="K52" s="49" t="s">
        <v>1</v>
      </c>
      <c r="L52" s="54" t="str">
        <f t="shared" si="61"/>
        <v>Infraestrutura</v>
      </c>
      <c r="M52" s="50" t="str">
        <f t="shared" si="63"/>
        <v>Portuária</v>
      </c>
      <c r="N52" s="50" t="str">
        <f t="shared" si="64"/>
        <v>Porto Cota</v>
      </c>
      <c r="O52" s="51" t="str">
        <f t="shared" si="65"/>
        <v>Flotação.Superior</v>
      </c>
      <c r="P52" s="51" t="s">
        <v>150</v>
      </c>
      <c r="Q52" s="54" t="s">
        <v>296</v>
      </c>
      <c r="R52" s="52" t="s">
        <v>1</v>
      </c>
      <c r="S52" s="53" t="str">
        <f t="shared" si="62"/>
        <v>Infraestrutura</v>
      </c>
      <c r="T52" s="53" t="str">
        <f t="shared" si="10"/>
        <v>Portuária</v>
      </c>
      <c r="U52" s="50" t="str">
        <f t="shared" si="11"/>
        <v>Porto.Cota</v>
      </c>
      <c r="V52" s="51" t="s">
        <v>182</v>
      </c>
      <c r="W52" s="27" t="str">
        <f t="shared" si="4"/>
        <v>Key-Porto-52</v>
      </c>
    </row>
    <row r="53" spans="1:23" ht="6.65" customHeight="1" x14ac:dyDescent="0.4">
      <c r="A53" s="48">
        <v>53</v>
      </c>
      <c r="B53" s="60" t="s">
        <v>93</v>
      </c>
      <c r="C53" s="61" t="s">
        <v>123</v>
      </c>
      <c r="D53" s="60" t="s">
        <v>109</v>
      </c>
      <c r="E53" s="60" t="s">
        <v>459</v>
      </c>
      <c r="F53" s="59" t="s">
        <v>463</v>
      </c>
      <c r="G53" s="49" t="s">
        <v>1</v>
      </c>
      <c r="H53" s="49" t="s">
        <v>1</v>
      </c>
      <c r="I53" s="49" t="s">
        <v>1</v>
      </c>
      <c r="J53" s="49" t="s">
        <v>1</v>
      </c>
      <c r="K53" s="49" t="s">
        <v>1</v>
      </c>
      <c r="L53" s="54" t="str">
        <f t="shared" si="61"/>
        <v>Infraestrutura</v>
      </c>
      <c r="M53" s="50" t="str">
        <f t="shared" si="63"/>
        <v>Portuária</v>
      </c>
      <c r="N53" s="50" t="str">
        <f t="shared" si="64"/>
        <v>Porto Cota</v>
      </c>
      <c r="O53" s="51" t="str">
        <f t="shared" si="65"/>
        <v>Flotação.Inferior</v>
      </c>
      <c r="P53" s="51" t="s">
        <v>153</v>
      </c>
      <c r="Q53" s="54" t="s">
        <v>299</v>
      </c>
      <c r="R53" s="52" t="s">
        <v>1</v>
      </c>
      <c r="S53" s="53" t="str">
        <f t="shared" si="62"/>
        <v>Infraestrutura</v>
      </c>
      <c r="T53" s="53" t="str">
        <f t="shared" si="10"/>
        <v>Portuária</v>
      </c>
      <c r="U53" s="50" t="str">
        <f t="shared" si="11"/>
        <v>Porto.Cota</v>
      </c>
      <c r="V53" s="51" t="s">
        <v>182</v>
      </c>
      <c r="W53" s="27" t="str">
        <f t="shared" si="4"/>
        <v>Key-Porto-53</v>
      </c>
    </row>
    <row r="54" spans="1:23" ht="6.65" customHeight="1" x14ac:dyDescent="0.4">
      <c r="A54" s="48">
        <v>54</v>
      </c>
      <c r="B54" s="60" t="s">
        <v>93</v>
      </c>
      <c r="C54" s="61" t="s">
        <v>123</v>
      </c>
      <c r="D54" s="60" t="s">
        <v>109</v>
      </c>
      <c r="E54" s="60" t="s">
        <v>459</v>
      </c>
      <c r="F54" s="59" t="s">
        <v>171</v>
      </c>
      <c r="G54" s="49" t="s">
        <v>1</v>
      </c>
      <c r="H54" s="49" t="s">
        <v>1</v>
      </c>
      <c r="I54" s="49" t="s">
        <v>1</v>
      </c>
      <c r="J54" s="49" t="s">
        <v>1</v>
      </c>
      <c r="K54" s="49" t="s">
        <v>1</v>
      </c>
      <c r="L54" s="54" t="str">
        <f t="shared" ref="L54:L79" si="66">_xlfn.CONCAT(C54)</f>
        <v>Infraestrutura</v>
      </c>
      <c r="M54" s="50" t="str">
        <f t="shared" si="63"/>
        <v>Portuária</v>
      </c>
      <c r="N54" s="50" t="str">
        <f t="shared" si="64"/>
        <v>Porto Cota</v>
      </c>
      <c r="O54" s="51" t="str">
        <f t="shared" si="65"/>
        <v>Nível.Batente</v>
      </c>
      <c r="P54" s="51" t="s">
        <v>156</v>
      </c>
      <c r="Q54" s="54" t="s">
        <v>302</v>
      </c>
      <c r="R54" s="52" t="s">
        <v>1</v>
      </c>
      <c r="S54" s="53" t="str">
        <f t="shared" ref="S54:T79" si="67">SUBSTITUTE(C54, "_", " ")</f>
        <v>Infraestrutura</v>
      </c>
      <c r="T54" s="53" t="str">
        <f t="shared" si="10"/>
        <v>Portuária</v>
      </c>
      <c r="U54" s="50" t="str">
        <f t="shared" si="11"/>
        <v>Porto.Cota</v>
      </c>
      <c r="V54" s="51" t="s">
        <v>182</v>
      </c>
      <c r="W54" s="27" t="str">
        <f t="shared" si="4"/>
        <v>Key-Porto-54</v>
      </c>
    </row>
    <row r="55" spans="1:23" ht="6.65" customHeight="1" x14ac:dyDescent="0.4">
      <c r="A55" s="48">
        <v>55</v>
      </c>
      <c r="B55" s="60" t="s">
        <v>93</v>
      </c>
      <c r="C55" s="61" t="s">
        <v>123</v>
      </c>
      <c r="D55" s="60" t="s">
        <v>109</v>
      </c>
      <c r="E55" s="60" t="s">
        <v>459</v>
      </c>
      <c r="F55" s="59" t="s">
        <v>172</v>
      </c>
      <c r="G55" s="49" t="s">
        <v>1</v>
      </c>
      <c r="H55" s="49" t="s">
        <v>1</v>
      </c>
      <c r="I55" s="49" t="s">
        <v>1</v>
      </c>
      <c r="J55" s="49" t="s">
        <v>1</v>
      </c>
      <c r="K55" s="49" t="s">
        <v>1</v>
      </c>
      <c r="L55" s="54" t="str">
        <f t="shared" si="66"/>
        <v>Infraestrutura</v>
      </c>
      <c r="M55" s="50" t="str">
        <f t="shared" si="63"/>
        <v>Portuária</v>
      </c>
      <c r="N55" s="50" t="str">
        <f t="shared" si="64"/>
        <v>Porto Cota</v>
      </c>
      <c r="O55" s="51" t="str">
        <f t="shared" si="65"/>
        <v>Nível.Borda</v>
      </c>
      <c r="P55" s="51" t="s">
        <v>157</v>
      </c>
      <c r="Q55" s="54" t="s">
        <v>303</v>
      </c>
      <c r="R55" s="52" t="s">
        <v>1</v>
      </c>
      <c r="S55" s="53" t="str">
        <f t="shared" si="67"/>
        <v>Infraestrutura</v>
      </c>
      <c r="T55" s="53" t="str">
        <f t="shared" si="10"/>
        <v>Portuária</v>
      </c>
      <c r="U55" s="50" t="str">
        <f t="shared" si="11"/>
        <v>Porto.Cota</v>
      </c>
      <c r="V55" s="51" t="s">
        <v>182</v>
      </c>
      <c r="W55" s="27" t="str">
        <f t="shared" si="4"/>
        <v>Key-Porto-55</v>
      </c>
    </row>
    <row r="56" spans="1:23" ht="6.65" customHeight="1" x14ac:dyDescent="0.4">
      <c r="A56" s="48">
        <v>56</v>
      </c>
      <c r="B56" s="60" t="s">
        <v>93</v>
      </c>
      <c r="C56" s="61" t="s">
        <v>123</v>
      </c>
      <c r="D56" s="60" t="s">
        <v>109</v>
      </c>
      <c r="E56" s="60" t="s">
        <v>471</v>
      </c>
      <c r="F56" s="62" t="s">
        <v>341</v>
      </c>
      <c r="G56" s="49" t="s">
        <v>1</v>
      </c>
      <c r="H56" s="49" t="s">
        <v>1</v>
      </c>
      <c r="I56" s="49" t="s">
        <v>1</v>
      </c>
      <c r="J56" s="49" t="s">
        <v>1</v>
      </c>
      <c r="K56" s="49" t="s">
        <v>1</v>
      </c>
      <c r="L56" s="54" t="str">
        <f t="shared" ref="L56:L61" si="68">_xlfn.CONCAT(C56)</f>
        <v>Infraestrutura</v>
      </c>
      <c r="M56" s="50" t="str">
        <f t="shared" ref="M56:M61" si="69">CONCATENATE("", D56)</f>
        <v>Portuária</v>
      </c>
      <c r="N56" s="50" t="str">
        <f t="shared" ref="N56:N61" si="70">(SUBSTITUTE(SUBSTITUTE(CONCATENATE("",E56),"."," ")," De "," de "))</f>
        <v>Porto Defesa</v>
      </c>
      <c r="O56" s="51" t="str">
        <f t="shared" ref="O56:O61" si="71">F56</f>
        <v>Quebra.Ondas</v>
      </c>
      <c r="P56" s="51" t="s">
        <v>455</v>
      </c>
      <c r="Q56" s="54" t="s">
        <v>456</v>
      </c>
      <c r="R56" s="52" t="s">
        <v>1</v>
      </c>
      <c r="S56" s="53" t="str">
        <f t="shared" ref="S56:S61" si="72">SUBSTITUTE(C56, "_", " ")</f>
        <v>Infraestrutura</v>
      </c>
      <c r="T56" s="53" t="str">
        <f t="shared" ref="T56:T61" si="73">SUBSTITUTE(D56, "_", " ")</f>
        <v>Portuária</v>
      </c>
      <c r="U56" s="50" t="str">
        <f t="shared" si="11"/>
        <v>Porto.Defesa</v>
      </c>
      <c r="V56" s="51" t="s">
        <v>182</v>
      </c>
      <c r="W56" s="27" t="str">
        <f t="shared" si="4"/>
        <v>Key-Porto-56</v>
      </c>
    </row>
    <row r="57" spans="1:23" ht="6.65" customHeight="1" x14ac:dyDescent="0.4">
      <c r="A57" s="48">
        <v>57</v>
      </c>
      <c r="B57" s="60" t="s">
        <v>93</v>
      </c>
      <c r="C57" s="61" t="s">
        <v>123</v>
      </c>
      <c r="D57" s="60" t="s">
        <v>109</v>
      </c>
      <c r="E57" s="60" t="s">
        <v>471</v>
      </c>
      <c r="F57" s="62" t="s">
        <v>187</v>
      </c>
      <c r="G57" s="49" t="s">
        <v>1</v>
      </c>
      <c r="H57" s="49" t="s">
        <v>1</v>
      </c>
      <c r="I57" s="49" t="s">
        <v>1</v>
      </c>
      <c r="J57" s="49" t="s">
        <v>1</v>
      </c>
      <c r="K57" s="49" t="s">
        <v>1</v>
      </c>
      <c r="L57" s="54" t="str">
        <f t="shared" si="68"/>
        <v>Infraestrutura</v>
      </c>
      <c r="M57" s="50" t="str">
        <f t="shared" si="69"/>
        <v>Portuária</v>
      </c>
      <c r="N57" s="50" t="str">
        <f t="shared" si="70"/>
        <v>Porto Defesa</v>
      </c>
      <c r="O57" s="51" t="str">
        <f t="shared" si="71"/>
        <v>Quebra.Mar</v>
      </c>
      <c r="P57" s="51" t="s">
        <v>453</v>
      </c>
      <c r="Q57" s="54" t="s">
        <v>454</v>
      </c>
      <c r="R57" s="52" t="s">
        <v>1</v>
      </c>
      <c r="S57" s="53" t="str">
        <f t="shared" si="72"/>
        <v>Infraestrutura</v>
      </c>
      <c r="T57" s="53" t="str">
        <f t="shared" si="73"/>
        <v>Portuária</v>
      </c>
      <c r="U57" s="50" t="str">
        <f t="shared" si="11"/>
        <v>Porto.Defesa</v>
      </c>
      <c r="V57" s="51" t="s">
        <v>182</v>
      </c>
      <c r="W57" s="27" t="str">
        <f t="shared" si="4"/>
        <v>Key-Porto-57</v>
      </c>
    </row>
    <row r="58" spans="1:23" ht="6.65" customHeight="1" x14ac:dyDescent="0.4">
      <c r="A58" s="48">
        <v>58</v>
      </c>
      <c r="B58" s="60" t="s">
        <v>93</v>
      </c>
      <c r="C58" s="61" t="s">
        <v>123</v>
      </c>
      <c r="D58" s="60" t="s">
        <v>109</v>
      </c>
      <c r="E58" s="60" t="s">
        <v>471</v>
      </c>
      <c r="F58" s="62" t="s">
        <v>469</v>
      </c>
      <c r="G58" s="49" t="s">
        <v>1</v>
      </c>
      <c r="H58" s="49" t="s">
        <v>1</v>
      </c>
      <c r="I58" s="49" t="s">
        <v>1</v>
      </c>
      <c r="J58" s="49" t="s">
        <v>1</v>
      </c>
      <c r="K58" s="49" t="s">
        <v>1</v>
      </c>
      <c r="L58" s="54" t="str">
        <f t="shared" si="68"/>
        <v>Infraestrutura</v>
      </c>
      <c r="M58" s="50" t="str">
        <f t="shared" si="69"/>
        <v>Portuária</v>
      </c>
      <c r="N58" s="50" t="str">
        <f t="shared" si="70"/>
        <v>Porto Defesa</v>
      </c>
      <c r="O58" s="51" t="str">
        <f t="shared" si="71"/>
        <v>Costa.Defesa</v>
      </c>
      <c r="P58" s="51" t="s">
        <v>131</v>
      </c>
      <c r="Q58" s="54" t="s">
        <v>277</v>
      </c>
      <c r="R58" s="52" t="s">
        <v>1</v>
      </c>
      <c r="S58" s="53" t="str">
        <f t="shared" si="72"/>
        <v>Infraestrutura</v>
      </c>
      <c r="T58" s="53" t="str">
        <f t="shared" si="73"/>
        <v>Portuária</v>
      </c>
      <c r="U58" s="50" t="str">
        <f t="shared" si="11"/>
        <v>Porto.Defesa</v>
      </c>
      <c r="V58" s="51" t="s">
        <v>182</v>
      </c>
      <c r="W58" s="27" t="str">
        <f t="shared" si="4"/>
        <v>Key-Porto-58</v>
      </c>
    </row>
    <row r="59" spans="1:23" ht="6.65" customHeight="1" x14ac:dyDescent="0.4">
      <c r="A59" s="48">
        <v>59</v>
      </c>
      <c r="B59" s="60" t="s">
        <v>93</v>
      </c>
      <c r="C59" s="61" t="s">
        <v>123</v>
      </c>
      <c r="D59" s="60" t="s">
        <v>109</v>
      </c>
      <c r="E59" s="60" t="s">
        <v>471</v>
      </c>
      <c r="F59" s="62" t="s">
        <v>468</v>
      </c>
      <c r="G59" s="49" t="s">
        <v>1</v>
      </c>
      <c r="H59" s="49" t="s">
        <v>1</v>
      </c>
      <c r="I59" s="49" t="s">
        <v>1</v>
      </c>
      <c r="J59" s="49" t="s">
        <v>1</v>
      </c>
      <c r="K59" s="49" t="s">
        <v>1</v>
      </c>
      <c r="L59" s="54" t="str">
        <f t="shared" si="68"/>
        <v>Infraestrutura</v>
      </c>
      <c r="M59" s="50" t="str">
        <f t="shared" si="69"/>
        <v>Portuária</v>
      </c>
      <c r="N59" s="50" t="str">
        <f t="shared" si="70"/>
        <v>Porto Defesa</v>
      </c>
      <c r="O59" s="51" t="str">
        <f t="shared" si="71"/>
        <v>Costa.Contenção</v>
      </c>
      <c r="P59" s="51" t="s">
        <v>134</v>
      </c>
      <c r="Q59" s="54" t="s">
        <v>281</v>
      </c>
      <c r="R59" s="52" t="s">
        <v>1</v>
      </c>
      <c r="S59" s="53" t="str">
        <f t="shared" si="72"/>
        <v>Infraestrutura</v>
      </c>
      <c r="T59" s="53" t="str">
        <f t="shared" si="73"/>
        <v>Portuária</v>
      </c>
      <c r="U59" s="50" t="str">
        <f t="shared" si="11"/>
        <v>Porto.Defesa</v>
      </c>
      <c r="V59" s="51" t="s">
        <v>182</v>
      </c>
      <c r="W59" s="27" t="str">
        <f t="shared" si="4"/>
        <v>Key-Porto-59</v>
      </c>
    </row>
    <row r="60" spans="1:23" ht="6.65" customHeight="1" x14ac:dyDescent="0.4">
      <c r="A60" s="48">
        <v>60</v>
      </c>
      <c r="B60" s="60" t="s">
        <v>93</v>
      </c>
      <c r="C60" s="61" t="s">
        <v>123</v>
      </c>
      <c r="D60" s="60" t="s">
        <v>109</v>
      </c>
      <c r="E60" s="60" t="s">
        <v>470</v>
      </c>
      <c r="F60" s="62" t="s">
        <v>185</v>
      </c>
      <c r="G60" s="49" t="s">
        <v>1</v>
      </c>
      <c r="H60" s="49" t="s">
        <v>1</v>
      </c>
      <c r="I60" s="49" t="s">
        <v>1</v>
      </c>
      <c r="J60" s="49" t="s">
        <v>1</v>
      </c>
      <c r="K60" s="49" t="s">
        <v>1</v>
      </c>
      <c r="L60" s="54" t="str">
        <f t="shared" si="68"/>
        <v>Infraestrutura</v>
      </c>
      <c r="M60" s="50" t="str">
        <f t="shared" si="69"/>
        <v>Portuária</v>
      </c>
      <c r="N60" s="50" t="str">
        <f t="shared" si="70"/>
        <v>Porto Doca</v>
      </c>
      <c r="O60" s="51" t="str">
        <f t="shared" si="71"/>
        <v>Dique.Seco</v>
      </c>
      <c r="P60" s="51" t="s">
        <v>127</v>
      </c>
      <c r="Q60" s="54" t="s">
        <v>273</v>
      </c>
      <c r="R60" s="52" t="s">
        <v>1</v>
      </c>
      <c r="S60" s="53" t="str">
        <f t="shared" si="72"/>
        <v>Infraestrutura</v>
      </c>
      <c r="T60" s="53" t="str">
        <f t="shared" si="73"/>
        <v>Portuária</v>
      </c>
      <c r="U60" s="50" t="str">
        <f t="shared" si="11"/>
        <v>Porto.Doca</v>
      </c>
      <c r="V60" s="51" t="s">
        <v>182</v>
      </c>
      <c r="W60" s="27" t="str">
        <f t="shared" si="4"/>
        <v>Key-Porto-60</v>
      </c>
    </row>
    <row r="61" spans="1:23" ht="6.65" customHeight="1" x14ac:dyDescent="0.4">
      <c r="A61" s="48">
        <v>61</v>
      </c>
      <c r="B61" s="60" t="s">
        <v>93</v>
      </c>
      <c r="C61" s="61" t="s">
        <v>123</v>
      </c>
      <c r="D61" s="60" t="s">
        <v>109</v>
      </c>
      <c r="E61" s="60" t="s">
        <v>470</v>
      </c>
      <c r="F61" s="62" t="s">
        <v>487</v>
      </c>
      <c r="G61" s="49" t="s">
        <v>1</v>
      </c>
      <c r="H61" s="49" t="s">
        <v>1</v>
      </c>
      <c r="I61" s="49" t="s">
        <v>1</v>
      </c>
      <c r="J61" s="49" t="s">
        <v>1</v>
      </c>
      <c r="K61" s="49" t="s">
        <v>1</v>
      </c>
      <c r="L61" s="54" t="str">
        <f t="shared" si="68"/>
        <v>Infraestrutura</v>
      </c>
      <c r="M61" s="50" t="str">
        <f t="shared" si="69"/>
        <v>Portuária</v>
      </c>
      <c r="N61" s="50" t="str">
        <f t="shared" si="70"/>
        <v>Porto Doca</v>
      </c>
      <c r="O61" s="51" t="str">
        <f t="shared" si="71"/>
        <v>Doca.Flutuante</v>
      </c>
      <c r="P61" s="51" t="s">
        <v>128</v>
      </c>
      <c r="Q61" s="54" t="s">
        <v>274</v>
      </c>
      <c r="R61" s="52" t="s">
        <v>1</v>
      </c>
      <c r="S61" s="53" t="str">
        <f t="shared" si="72"/>
        <v>Infraestrutura</v>
      </c>
      <c r="T61" s="53" t="str">
        <f t="shared" si="73"/>
        <v>Portuária</v>
      </c>
      <c r="U61" s="50" t="str">
        <f t="shared" si="11"/>
        <v>Porto.Doca</v>
      </c>
      <c r="V61" s="51" t="s">
        <v>182</v>
      </c>
      <c r="W61" s="27" t="str">
        <f t="shared" si="4"/>
        <v>Key-Porto-61</v>
      </c>
    </row>
    <row r="62" spans="1:23" ht="6.65" customHeight="1" x14ac:dyDescent="0.4">
      <c r="A62" s="48">
        <v>62</v>
      </c>
      <c r="B62" s="60" t="s">
        <v>93</v>
      </c>
      <c r="C62" s="61" t="s">
        <v>123</v>
      </c>
      <c r="D62" s="60" t="s">
        <v>109</v>
      </c>
      <c r="E62" s="60" t="s">
        <v>149</v>
      </c>
      <c r="F62" s="62" t="s">
        <v>209</v>
      </c>
      <c r="G62" s="49" t="s">
        <v>1</v>
      </c>
      <c r="H62" s="49" t="s">
        <v>1</v>
      </c>
      <c r="I62" s="49" t="s">
        <v>1</v>
      </c>
      <c r="J62" s="49" t="s">
        <v>1</v>
      </c>
      <c r="K62" s="49" t="s">
        <v>1</v>
      </c>
      <c r="L62" s="54" t="str">
        <f t="shared" si="66"/>
        <v>Infraestrutura</v>
      </c>
      <c r="M62" s="50" t="str">
        <f t="shared" si="63"/>
        <v>Portuária</v>
      </c>
      <c r="N62" s="50" t="str">
        <f t="shared" si="64"/>
        <v>Porto Parte</v>
      </c>
      <c r="O62" s="51" t="str">
        <f t="shared" si="65"/>
        <v>Infra.Portuária</v>
      </c>
      <c r="P62" s="51" t="s">
        <v>124</v>
      </c>
      <c r="Q62" s="54" t="s">
        <v>270</v>
      </c>
      <c r="R62" s="52" t="s">
        <v>1</v>
      </c>
      <c r="S62" s="53" t="str">
        <f t="shared" si="67"/>
        <v>Infraestrutura</v>
      </c>
      <c r="T62" s="53" t="str">
        <f t="shared" si="10"/>
        <v>Portuária</v>
      </c>
      <c r="U62" s="50" t="str">
        <f t="shared" si="11"/>
        <v>Porto.Parte</v>
      </c>
      <c r="V62" s="51" t="s">
        <v>182</v>
      </c>
      <c r="W62" s="27" t="str">
        <f t="shared" si="4"/>
        <v>Key-Porto-62</v>
      </c>
    </row>
    <row r="63" spans="1:23" ht="6.65" customHeight="1" x14ac:dyDescent="0.4">
      <c r="A63" s="48">
        <v>63</v>
      </c>
      <c r="B63" s="60" t="s">
        <v>93</v>
      </c>
      <c r="C63" s="61" t="s">
        <v>123</v>
      </c>
      <c r="D63" s="60" t="s">
        <v>109</v>
      </c>
      <c r="E63" s="60" t="s">
        <v>149</v>
      </c>
      <c r="F63" s="62" t="s">
        <v>188</v>
      </c>
      <c r="G63" s="49" t="s">
        <v>1</v>
      </c>
      <c r="H63" s="49" t="s">
        <v>1</v>
      </c>
      <c r="I63" s="49" t="s">
        <v>1</v>
      </c>
      <c r="J63" s="49" t="s">
        <v>1</v>
      </c>
      <c r="K63" s="49" t="s">
        <v>1</v>
      </c>
      <c r="L63" s="54" t="str">
        <f t="shared" si="66"/>
        <v>Infraestrutura</v>
      </c>
      <c r="M63" s="50" t="str">
        <f t="shared" si="63"/>
        <v>Portuária</v>
      </c>
      <c r="N63" s="50" t="str">
        <f t="shared" si="64"/>
        <v>Porto Parte</v>
      </c>
      <c r="O63" s="51" t="str">
        <f t="shared" si="65"/>
        <v>Praia</v>
      </c>
      <c r="P63" s="51" t="s">
        <v>125</v>
      </c>
      <c r="Q63" s="54" t="s">
        <v>271</v>
      </c>
      <c r="R63" s="52" t="s">
        <v>1</v>
      </c>
      <c r="S63" s="53" t="str">
        <f t="shared" si="67"/>
        <v>Infraestrutura</v>
      </c>
      <c r="T63" s="53" t="str">
        <f t="shared" si="10"/>
        <v>Portuária</v>
      </c>
      <c r="U63" s="50" t="str">
        <f t="shared" si="11"/>
        <v>Porto.Parte</v>
      </c>
      <c r="V63" s="51" t="s">
        <v>182</v>
      </c>
      <c r="W63" s="27" t="str">
        <f t="shared" si="4"/>
        <v>Key-Porto-63</v>
      </c>
    </row>
    <row r="64" spans="1:23" ht="6.65" customHeight="1" x14ac:dyDescent="0.4">
      <c r="A64" s="48">
        <v>64</v>
      </c>
      <c r="B64" s="60" t="s">
        <v>93</v>
      </c>
      <c r="C64" s="61" t="s">
        <v>123</v>
      </c>
      <c r="D64" s="60" t="s">
        <v>109</v>
      </c>
      <c r="E64" s="60" t="s">
        <v>149</v>
      </c>
      <c r="F64" s="62" t="s">
        <v>189</v>
      </c>
      <c r="G64" s="49" t="s">
        <v>1</v>
      </c>
      <c r="H64" s="49" t="s">
        <v>1</v>
      </c>
      <c r="I64" s="49" t="s">
        <v>1</v>
      </c>
      <c r="J64" s="49" t="s">
        <v>1</v>
      </c>
      <c r="K64" s="49" t="s">
        <v>1</v>
      </c>
      <c r="L64" s="54" t="str">
        <f t="shared" si="66"/>
        <v>Infraestrutura</v>
      </c>
      <c r="M64" s="50" t="str">
        <f t="shared" si="63"/>
        <v>Portuária</v>
      </c>
      <c r="N64" s="50" t="str">
        <f t="shared" si="64"/>
        <v>Porto Parte</v>
      </c>
      <c r="O64" s="51" t="str">
        <f t="shared" si="65"/>
        <v>Hidroelevador</v>
      </c>
      <c r="P64" s="51" t="s">
        <v>129</v>
      </c>
      <c r="Q64" s="54" t="s">
        <v>275</v>
      </c>
      <c r="R64" s="52" t="s">
        <v>1</v>
      </c>
      <c r="S64" s="53" t="str">
        <f t="shared" si="67"/>
        <v>Infraestrutura</v>
      </c>
      <c r="T64" s="53" t="str">
        <f t="shared" si="10"/>
        <v>Portuária</v>
      </c>
      <c r="U64" s="50" t="str">
        <f t="shared" si="11"/>
        <v>Porto.Parte</v>
      </c>
      <c r="V64" s="51" t="s">
        <v>182</v>
      </c>
      <c r="W64" s="27" t="str">
        <f t="shared" si="4"/>
        <v>Key-Porto-64</v>
      </c>
    </row>
    <row r="65" spans="1:23" ht="6.65" customHeight="1" x14ac:dyDescent="0.4">
      <c r="A65" s="48">
        <v>65</v>
      </c>
      <c r="B65" s="60" t="s">
        <v>93</v>
      </c>
      <c r="C65" s="61" t="s">
        <v>123</v>
      </c>
      <c r="D65" s="60" t="s">
        <v>109</v>
      </c>
      <c r="E65" s="60" t="s">
        <v>149</v>
      </c>
      <c r="F65" s="62" t="s">
        <v>253</v>
      </c>
      <c r="G65" s="49" t="s">
        <v>1</v>
      </c>
      <c r="H65" s="49" t="s">
        <v>1</v>
      </c>
      <c r="I65" s="49" t="s">
        <v>1</v>
      </c>
      <c r="J65" s="49" t="s">
        <v>1</v>
      </c>
      <c r="K65" s="49" t="s">
        <v>1</v>
      </c>
      <c r="L65" s="54" t="str">
        <f t="shared" si="66"/>
        <v>Infraestrutura</v>
      </c>
      <c r="M65" s="50" t="str">
        <f t="shared" si="63"/>
        <v>Portuária</v>
      </c>
      <c r="N65" s="50" t="str">
        <f t="shared" si="64"/>
        <v>Porto Parte</v>
      </c>
      <c r="O65" s="51" t="str">
        <f t="shared" si="65"/>
        <v>Porto.Marítimo</v>
      </c>
      <c r="P65" s="51" t="s">
        <v>133</v>
      </c>
      <c r="Q65" s="54" t="s">
        <v>279</v>
      </c>
      <c r="R65" s="52" t="s">
        <v>1</v>
      </c>
      <c r="S65" s="53" t="str">
        <f t="shared" si="67"/>
        <v>Infraestrutura</v>
      </c>
      <c r="T65" s="53" t="str">
        <f t="shared" si="10"/>
        <v>Portuária</v>
      </c>
      <c r="U65" s="50" t="str">
        <f t="shared" si="11"/>
        <v>Porto.Parte</v>
      </c>
      <c r="V65" s="51" t="s">
        <v>182</v>
      </c>
      <c r="W65" s="27" t="str">
        <f t="shared" si="4"/>
        <v>Key-Porto-65</v>
      </c>
    </row>
    <row r="66" spans="1:23" ht="6.65" customHeight="1" x14ac:dyDescent="0.4">
      <c r="A66" s="48">
        <v>66</v>
      </c>
      <c r="B66" s="60" t="s">
        <v>93</v>
      </c>
      <c r="C66" s="61" t="s">
        <v>123</v>
      </c>
      <c r="D66" s="60" t="s">
        <v>109</v>
      </c>
      <c r="E66" s="60" t="s">
        <v>149</v>
      </c>
      <c r="F66" s="62" t="s">
        <v>254</v>
      </c>
      <c r="G66" s="49" t="s">
        <v>1</v>
      </c>
      <c r="H66" s="49" t="s">
        <v>1</v>
      </c>
      <c r="I66" s="49" t="s">
        <v>1</v>
      </c>
      <c r="J66" s="49" t="s">
        <v>1</v>
      </c>
      <c r="K66" s="49" t="s">
        <v>1</v>
      </c>
      <c r="L66" s="54" t="str">
        <f t="shared" si="66"/>
        <v>Infraestrutura</v>
      </c>
      <c r="M66" s="50" t="str">
        <f t="shared" si="63"/>
        <v>Portuária</v>
      </c>
      <c r="N66" s="50" t="str">
        <f t="shared" si="64"/>
        <v>Porto Parte</v>
      </c>
      <c r="O66" s="51" t="str">
        <f t="shared" si="65"/>
        <v>Porto.Fluvial</v>
      </c>
      <c r="P66" s="51" t="s">
        <v>255</v>
      </c>
      <c r="Q66" s="54" t="s">
        <v>280</v>
      </c>
      <c r="R66" s="52" t="s">
        <v>1</v>
      </c>
      <c r="S66" s="53" t="str">
        <f t="shared" si="67"/>
        <v>Infraestrutura</v>
      </c>
      <c r="T66" s="53" t="str">
        <f t="shared" si="10"/>
        <v>Portuária</v>
      </c>
      <c r="U66" s="50" t="str">
        <f t="shared" si="11"/>
        <v>Porto.Parte</v>
      </c>
      <c r="V66" s="51" t="s">
        <v>182</v>
      </c>
      <c r="W66" s="27" t="str">
        <f t="shared" si="4"/>
        <v>Key-Porto-66</v>
      </c>
    </row>
    <row r="67" spans="1:23" ht="6.65" customHeight="1" x14ac:dyDescent="0.4">
      <c r="A67" s="48">
        <v>67</v>
      </c>
      <c r="B67" s="60" t="s">
        <v>93</v>
      </c>
      <c r="C67" s="61" t="s">
        <v>123</v>
      </c>
      <c r="D67" s="60" t="s">
        <v>109</v>
      </c>
      <c r="E67" s="60" t="s">
        <v>149</v>
      </c>
      <c r="F67" s="62" t="s">
        <v>483</v>
      </c>
      <c r="G67" s="49" t="s">
        <v>1</v>
      </c>
      <c r="H67" s="49" t="s">
        <v>1</v>
      </c>
      <c r="I67" s="49" t="s">
        <v>1</v>
      </c>
      <c r="J67" s="49" t="s">
        <v>1</v>
      </c>
      <c r="K67" s="49" t="s">
        <v>1</v>
      </c>
      <c r="L67" s="54" t="str">
        <f t="shared" si="66"/>
        <v>Infraestrutura</v>
      </c>
      <c r="M67" s="50" t="str">
        <f t="shared" si="63"/>
        <v>Portuária</v>
      </c>
      <c r="N67" s="50" t="str">
        <f t="shared" si="64"/>
        <v>Porto Parte</v>
      </c>
      <c r="O67" s="51" t="str">
        <f t="shared" si="65"/>
        <v>Dolfin</v>
      </c>
      <c r="P67" s="51" t="s">
        <v>486</v>
      </c>
      <c r="Q67" s="54" t="s">
        <v>489</v>
      </c>
      <c r="R67" s="52" t="s">
        <v>1</v>
      </c>
      <c r="S67" s="53" t="str">
        <f t="shared" si="67"/>
        <v>Infraestrutura</v>
      </c>
      <c r="T67" s="53" t="str">
        <f t="shared" si="10"/>
        <v>Portuária</v>
      </c>
      <c r="U67" s="50" t="str">
        <f t="shared" si="10"/>
        <v>Porto.Parte</v>
      </c>
      <c r="V67" s="51" t="s">
        <v>182</v>
      </c>
      <c r="W67" s="27" t="str">
        <f t="shared" si="4"/>
        <v>Key-Porto-67</v>
      </c>
    </row>
    <row r="68" spans="1:23" ht="6.65" customHeight="1" x14ac:dyDescent="0.4">
      <c r="A68" s="48">
        <v>68</v>
      </c>
      <c r="B68" s="60" t="s">
        <v>93</v>
      </c>
      <c r="C68" s="61" t="s">
        <v>123</v>
      </c>
      <c r="D68" s="60" t="s">
        <v>109</v>
      </c>
      <c r="E68" s="60" t="s">
        <v>149</v>
      </c>
      <c r="F68" s="62" t="s">
        <v>482</v>
      </c>
      <c r="G68" s="49" t="s">
        <v>1</v>
      </c>
      <c r="H68" s="49" t="s">
        <v>1</v>
      </c>
      <c r="I68" s="49" t="s">
        <v>1</v>
      </c>
      <c r="J68" s="49" t="s">
        <v>1</v>
      </c>
      <c r="K68" s="49" t="s">
        <v>1</v>
      </c>
      <c r="L68" s="54" t="str">
        <f t="shared" si="66"/>
        <v>Infraestrutura</v>
      </c>
      <c r="M68" s="50" t="str">
        <f t="shared" si="63"/>
        <v>Portuária</v>
      </c>
      <c r="N68" s="50" t="str">
        <f t="shared" si="64"/>
        <v>Porto Parte</v>
      </c>
      <c r="O68" s="51" t="str">
        <f t="shared" si="65"/>
        <v>Pier</v>
      </c>
      <c r="P68" s="51" t="s">
        <v>484</v>
      </c>
      <c r="Q68" s="54" t="s">
        <v>490</v>
      </c>
      <c r="R68" s="52" t="s">
        <v>1</v>
      </c>
      <c r="S68" s="53" t="str">
        <f t="shared" si="67"/>
        <v>Infraestrutura</v>
      </c>
      <c r="T68" s="53" t="str">
        <f t="shared" si="10"/>
        <v>Portuária</v>
      </c>
      <c r="U68" s="50" t="str">
        <f t="shared" si="10"/>
        <v>Porto.Parte</v>
      </c>
      <c r="V68" s="51" t="s">
        <v>182</v>
      </c>
      <c r="W68" s="27" t="str">
        <f t="shared" si="4"/>
        <v>Key-Porto-68</v>
      </c>
    </row>
    <row r="69" spans="1:23" ht="6.65" customHeight="1" x14ac:dyDescent="0.4">
      <c r="A69" s="48">
        <v>69</v>
      </c>
      <c r="B69" s="60" t="s">
        <v>93</v>
      </c>
      <c r="C69" s="61" t="s">
        <v>123</v>
      </c>
      <c r="D69" s="60" t="s">
        <v>109</v>
      </c>
      <c r="E69" s="60" t="s">
        <v>149</v>
      </c>
      <c r="F69" s="62" t="s">
        <v>190</v>
      </c>
      <c r="G69" s="49" t="s">
        <v>1</v>
      </c>
      <c r="H69" s="49" t="s">
        <v>1</v>
      </c>
      <c r="I69" s="49" t="s">
        <v>1</v>
      </c>
      <c r="J69" s="49" t="s">
        <v>1</v>
      </c>
      <c r="K69" s="49" t="s">
        <v>1</v>
      </c>
      <c r="L69" s="54" t="str">
        <f t="shared" si="66"/>
        <v>Infraestrutura</v>
      </c>
      <c r="M69" s="50" t="str">
        <f t="shared" si="63"/>
        <v>Portuária</v>
      </c>
      <c r="N69" s="50" t="str">
        <f t="shared" si="64"/>
        <v>Porto Parte</v>
      </c>
      <c r="O69" s="51" t="str">
        <f t="shared" si="65"/>
        <v>Cais</v>
      </c>
      <c r="P69" s="51" t="s">
        <v>485</v>
      </c>
      <c r="Q69" s="54" t="s">
        <v>491</v>
      </c>
      <c r="R69" s="52" t="s">
        <v>1</v>
      </c>
      <c r="S69" s="53" t="str">
        <f t="shared" si="67"/>
        <v>Infraestrutura</v>
      </c>
      <c r="T69" s="53" t="str">
        <f t="shared" si="10"/>
        <v>Portuária</v>
      </c>
      <c r="U69" s="50" t="str">
        <f t="shared" si="10"/>
        <v>Porto.Parte</v>
      </c>
      <c r="V69" s="51" t="s">
        <v>182</v>
      </c>
      <c r="W69" s="27" t="str">
        <f t="shared" si="4"/>
        <v>Key-Porto-69</v>
      </c>
    </row>
    <row r="70" spans="1:23" ht="6.65" customHeight="1" x14ac:dyDescent="0.4">
      <c r="A70" s="48">
        <v>70</v>
      </c>
      <c r="B70" s="60" t="s">
        <v>93</v>
      </c>
      <c r="C70" s="61" t="s">
        <v>123</v>
      </c>
      <c r="D70" s="60" t="s">
        <v>109</v>
      </c>
      <c r="E70" s="60" t="s">
        <v>149</v>
      </c>
      <c r="F70" s="59" t="s">
        <v>481</v>
      </c>
      <c r="G70" s="49" t="s">
        <v>1</v>
      </c>
      <c r="H70" s="49" t="s">
        <v>1</v>
      </c>
      <c r="I70" s="49" t="s">
        <v>1</v>
      </c>
      <c r="J70" s="49" t="s">
        <v>1</v>
      </c>
      <c r="K70" s="49" t="s">
        <v>1</v>
      </c>
      <c r="L70" s="54" t="str">
        <f t="shared" ref="L70" si="74">_xlfn.CONCAT(C70)</f>
        <v>Infraestrutura</v>
      </c>
      <c r="M70" s="50" t="str">
        <f t="shared" si="63"/>
        <v>Portuária</v>
      </c>
      <c r="N70" s="50" t="str">
        <f t="shared" si="64"/>
        <v>Porto Parte</v>
      </c>
      <c r="O70" s="51" t="str">
        <f t="shared" si="65"/>
        <v>Cais.Berço</v>
      </c>
      <c r="P70" s="51" t="s">
        <v>488</v>
      </c>
      <c r="Q70" s="54" t="s">
        <v>492</v>
      </c>
      <c r="R70" s="52" t="s">
        <v>1</v>
      </c>
      <c r="S70" s="53" t="str">
        <f t="shared" ref="S70" si="75">SUBSTITUTE(C70, "_", " ")</f>
        <v>Infraestrutura</v>
      </c>
      <c r="T70" s="53" t="str">
        <f t="shared" si="10"/>
        <v>Portuária</v>
      </c>
      <c r="U70" s="50" t="str">
        <f t="shared" si="10"/>
        <v>Porto.Parte</v>
      </c>
      <c r="V70" s="51" t="s">
        <v>182</v>
      </c>
      <c r="W70" s="27" t="str">
        <f t="shared" ref="W70:W88" si="76">CONCATENATE("Key-Porto-",A70)</f>
        <v>Key-Porto-70</v>
      </c>
    </row>
    <row r="71" spans="1:23" ht="6.65" customHeight="1" x14ac:dyDescent="0.4">
      <c r="A71" s="48">
        <v>71</v>
      </c>
      <c r="B71" s="60" t="s">
        <v>93</v>
      </c>
      <c r="C71" s="61" t="s">
        <v>123</v>
      </c>
      <c r="D71" s="60" t="s">
        <v>109</v>
      </c>
      <c r="E71" s="60" t="s">
        <v>149</v>
      </c>
      <c r="F71" s="62" t="s">
        <v>191</v>
      </c>
      <c r="G71" s="49" t="s">
        <v>1</v>
      </c>
      <c r="H71" s="49" t="s">
        <v>1</v>
      </c>
      <c r="I71" s="49" t="s">
        <v>1</v>
      </c>
      <c r="J71" s="49" t="s">
        <v>1</v>
      </c>
      <c r="K71" s="49" t="s">
        <v>1</v>
      </c>
      <c r="L71" s="54" t="str">
        <f t="shared" si="66"/>
        <v>Infraestrutura</v>
      </c>
      <c r="M71" s="50" t="str">
        <f t="shared" si="63"/>
        <v>Portuária</v>
      </c>
      <c r="N71" s="50" t="str">
        <f t="shared" si="64"/>
        <v>Porto Parte</v>
      </c>
      <c r="O71" s="51" t="str">
        <f t="shared" si="65"/>
        <v>Elevador.de.Navio</v>
      </c>
      <c r="P71" s="51" t="s">
        <v>135</v>
      </c>
      <c r="Q71" s="54" t="s">
        <v>282</v>
      </c>
      <c r="R71" s="52" t="s">
        <v>1</v>
      </c>
      <c r="S71" s="53" t="str">
        <f t="shared" si="67"/>
        <v>Infraestrutura</v>
      </c>
      <c r="T71" s="53" t="str">
        <f t="shared" si="10"/>
        <v>Portuária</v>
      </c>
      <c r="U71" s="50" t="str">
        <f t="shared" si="10"/>
        <v>Porto.Parte</v>
      </c>
      <c r="V71" s="51" t="s">
        <v>182</v>
      </c>
      <c r="W71" s="27" t="str">
        <f t="shared" si="76"/>
        <v>Key-Porto-71</v>
      </c>
    </row>
    <row r="72" spans="1:23" ht="6.65" customHeight="1" x14ac:dyDescent="0.4">
      <c r="A72" s="48">
        <v>72</v>
      </c>
      <c r="B72" s="60" t="s">
        <v>93</v>
      </c>
      <c r="C72" s="61" t="s">
        <v>123</v>
      </c>
      <c r="D72" s="60" t="s">
        <v>109</v>
      </c>
      <c r="E72" s="60" t="s">
        <v>149</v>
      </c>
      <c r="F72" s="62" t="s">
        <v>465</v>
      </c>
      <c r="G72" s="49" t="s">
        <v>1</v>
      </c>
      <c r="H72" s="49" t="s">
        <v>1</v>
      </c>
      <c r="I72" s="49" t="s">
        <v>1</v>
      </c>
      <c r="J72" s="49" t="s">
        <v>1</v>
      </c>
      <c r="K72" s="49" t="s">
        <v>1</v>
      </c>
      <c r="L72" s="54" t="str">
        <f t="shared" si="66"/>
        <v>Infraestrutura</v>
      </c>
      <c r="M72" s="50" t="str">
        <f t="shared" si="63"/>
        <v>Portuária</v>
      </c>
      <c r="N72" s="50" t="str">
        <f t="shared" si="64"/>
        <v>Porto Parte</v>
      </c>
      <c r="O72" s="51" t="str">
        <f t="shared" si="65"/>
        <v>Eclusa.de.Navio</v>
      </c>
      <c r="P72" s="51" t="s">
        <v>136</v>
      </c>
      <c r="Q72" s="54" t="s">
        <v>283</v>
      </c>
      <c r="R72" s="52" t="s">
        <v>1</v>
      </c>
      <c r="S72" s="53" t="str">
        <f t="shared" si="67"/>
        <v>Infraestrutura</v>
      </c>
      <c r="T72" s="53" t="str">
        <f t="shared" si="10"/>
        <v>Portuária</v>
      </c>
      <c r="U72" s="50" t="str">
        <f t="shared" si="10"/>
        <v>Porto.Parte</v>
      </c>
      <c r="V72" s="51" t="s">
        <v>182</v>
      </c>
      <c r="W72" s="27" t="str">
        <f t="shared" si="76"/>
        <v>Key-Porto-72</v>
      </c>
    </row>
    <row r="73" spans="1:23" ht="6.65" customHeight="1" x14ac:dyDescent="0.4">
      <c r="A73" s="48">
        <v>73</v>
      </c>
      <c r="B73" s="60" t="s">
        <v>93</v>
      </c>
      <c r="C73" s="61" t="s">
        <v>123</v>
      </c>
      <c r="D73" s="60" t="s">
        <v>109</v>
      </c>
      <c r="E73" s="60" t="s">
        <v>149</v>
      </c>
      <c r="F73" s="62" t="s">
        <v>192</v>
      </c>
      <c r="G73" s="49" t="s">
        <v>1</v>
      </c>
      <c r="H73" s="49" t="s">
        <v>1</v>
      </c>
      <c r="I73" s="49" t="s">
        <v>1</v>
      </c>
      <c r="J73" s="49" t="s">
        <v>1</v>
      </c>
      <c r="K73" s="49" t="s">
        <v>1</v>
      </c>
      <c r="L73" s="54" t="str">
        <f t="shared" si="66"/>
        <v>Infraestrutura</v>
      </c>
      <c r="M73" s="50" t="str">
        <f t="shared" si="63"/>
        <v>Portuária</v>
      </c>
      <c r="N73" s="50" t="str">
        <f t="shared" si="64"/>
        <v>Porto Parte</v>
      </c>
      <c r="O73" s="51" t="str">
        <f t="shared" si="65"/>
        <v>Estaleiro</v>
      </c>
      <c r="P73" s="51" t="s">
        <v>137</v>
      </c>
      <c r="Q73" s="54" t="s">
        <v>284</v>
      </c>
      <c r="R73" s="52" t="s">
        <v>1</v>
      </c>
      <c r="S73" s="53" t="str">
        <f t="shared" si="67"/>
        <v>Infraestrutura</v>
      </c>
      <c r="T73" s="53" t="str">
        <f t="shared" si="10"/>
        <v>Portuária</v>
      </c>
      <c r="U73" s="50" t="str">
        <f t="shared" si="10"/>
        <v>Porto.Parte</v>
      </c>
      <c r="V73" s="51" t="s">
        <v>182</v>
      </c>
      <c r="W73" s="27" t="str">
        <f t="shared" si="76"/>
        <v>Key-Porto-73</v>
      </c>
    </row>
    <row r="74" spans="1:23" ht="6.65" customHeight="1" x14ac:dyDescent="0.4">
      <c r="A74" s="48">
        <v>74</v>
      </c>
      <c r="B74" s="60" t="s">
        <v>93</v>
      </c>
      <c r="C74" s="61" t="s">
        <v>123</v>
      </c>
      <c r="D74" s="60" t="s">
        <v>109</v>
      </c>
      <c r="E74" s="60" t="s">
        <v>149</v>
      </c>
      <c r="F74" s="62" t="s">
        <v>467</v>
      </c>
      <c r="G74" s="49" t="s">
        <v>1</v>
      </c>
      <c r="H74" s="49" t="s">
        <v>1</v>
      </c>
      <c r="I74" s="49" t="s">
        <v>1</v>
      </c>
      <c r="J74" s="49" t="s">
        <v>1</v>
      </c>
      <c r="K74" s="49" t="s">
        <v>1</v>
      </c>
      <c r="L74" s="54" t="str">
        <f t="shared" si="66"/>
        <v>Infraestrutura</v>
      </c>
      <c r="M74" s="50" t="str">
        <f t="shared" si="63"/>
        <v>Portuária</v>
      </c>
      <c r="N74" s="50" t="str">
        <f t="shared" si="64"/>
        <v>Porto Parte</v>
      </c>
      <c r="O74" s="51" t="str">
        <f t="shared" si="65"/>
        <v>Lançamento.Rampa</v>
      </c>
      <c r="P74" s="51" t="s">
        <v>138</v>
      </c>
      <c r="Q74" s="55" t="s">
        <v>285</v>
      </c>
      <c r="R74" s="52" t="s">
        <v>1</v>
      </c>
      <c r="S74" s="53" t="str">
        <f t="shared" si="67"/>
        <v>Infraestrutura</v>
      </c>
      <c r="T74" s="53" t="str">
        <f t="shared" si="10"/>
        <v>Portuária</v>
      </c>
      <c r="U74" s="50" t="str">
        <f t="shared" si="10"/>
        <v>Porto.Parte</v>
      </c>
      <c r="V74" s="51" t="s">
        <v>182</v>
      </c>
      <c r="W74" s="27" t="str">
        <f t="shared" si="76"/>
        <v>Key-Porto-74</v>
      </c>
    </row>
    <row r="75" spans="1:23" ht="6.65" customHeight="1" x14ac:dyDescent="0.4">
      <c r="A75" s="48">
        <v>75</v>
      </c>
      <c r="B75" s="60" t="s">
        <v>93</v>
      </c>
      <c r="C75" s="61" t="s">
        <v>123</v>
      </c>
      <c r="D75" s="60" t="s">
        <v>109</v>
      </c>
      <c r="E75" s="60" t="s">
        <v>149</v>
      </c>
      <c r="F75" s="62" t="s">
        <v>466</v>
      </c>
      <c r="G75" s="49" t="s">
        <v>1</v>
      </c>
      <c r="H75" s="49" t="s">
        <v>1</v>
      </c>
      <c r="I75" s="49" t="s">
        <v>1</v>
      </c>
      <c r="J75" s="49" t="s">
        <v>1</v>
      </c>
      <c r="K75" s="49" t="s">
        <v>1</v>
      </c>
      <c r="L75" s="54" t="str">
        <f t="shared" ref="L75" si="77">_xlfn.CONCAT(C75)</f>
        <v>Infraestrutura</v>
      </c>
      <c r="M75" s="50" t="str">
        <f t="shared" ref="M75" si="78">CONCATENATE("", D75)</f>
        <v>Portuária</v>
      </c>
      <c r="N75" s="50" t="str">
        <f t="shared" ref="N75" si="79">(SUBSTITUTE(SUBSTITUTE(CONCATENATE("",E75),"."," ")," De "," de "))</f>
        <v>Porto Parte</v>
      </c>
      <c r="O75" s="51" t="str">
        <f t="shared" ref="O75" si="80">F75</f>
        <v>Lançamento.Recuperação</v>
      </c>
      <c r="P75" s="51" t="s">
        <v>130</v>
      </c>
      <c r="Q75" s="54" t="s">
        <v>276</v>
      </c>
      <c r="R75" s="52" t="s">
        <v>1</v>
      </c>
      <c r="S75" s="53" t="str">
        <f t="shared" ref="S75" si="81">SUBSTITUTE(C75, "_", " ")</f>
        <v>Infraestrutura</v>
      </c>
      <c r="T75" s="53" t="str">
        <f t="shared" ref="T75:U88" si="82">SUBSTITUTE(D75, "_", " ")</f>
        <v>Portuária</v>
      </c>
      <c r="U75" s="50" t="str">
        <f t="shared" si="82"/>
        <v>Porto.Parte</v>
      </c>
      <c r="V75" s="51" t="s">
        <v>182</v>
      </c>
      <c r="W75" s="27" t="str">
        <f t="shared" si="76"/>
        <v>Key-Porto-75</v>
      </c>
    </row>
    <row r="76" spans="1:23" ht="6.65" customHeight="1" x14ac:dyDescent="0.4">
      <c r="A76" s="48">
        <v>76</v>
      </c>
      <c r="B76" s="60" t="s">
        <v>93</v>
      </c>
      <c r="C76" s="61" t="s">
        <v>123</v>
      </c>
      <c r="D76" s="60" t="s">
        <v>109</v>
      </c>
      <c r="E76" s="60" t="s">
        <v>149</v>
      </c>
      <c r="F76" s="59" t="s">
        <v>166</v>
      </c>
      <c r="G76" s="49" t="s">
        <v>1</v>
      </c>
      <c r="H76" s="49" t="s">
        <v>1</v>
      </c>
      <c r="I76" s="49" t="s">
        <v>1</v>
      </c>
      <c r="J76" s="49" t="s">
        <v>1</v>
      </c>
      <c r="K76" s="49" t="s">
        <v>1</v>
      </c>
      <c r="L76" s="54" t="str">
        <f t="shared" si="66"/>
        <v>Infraestrutura</v>
      </c>
      <c r="M76" s="50" t="str">
        <f t="shared" ref="M76:M79" si="83">CONCATENATE("", D76)</f>
        <v>Portuária</v>
      </c>
      <c r="N76" s="50" t="str">
        <f t="shared" ref="N76:N79" si="84">(SUBSTITUTE(SUBSTITUTE(CONCATENATE("",E76),"."," ")," De "," de "))</f>
        <v>Porto Parte</v>
      </c>
      <c r="O76" s="51" t="str">
        <f t="shared" ref="O76:O79" si="85">F76</f>
        <v>Câmara</v>
      </c>
      <c r="P76" s="51" t="s">
        <v>155</v>
      </c>
      <c r="Q76" s="54" t="s">
        <v>301</v>
      </c>
      <c r="R76" s="52" t="s">
        <v>1</v>
      </c>
      <c r="S76" s="53" t="str">
        <f t="shared" si="67"/>
        <v>Infraestrutura</v>
      </c>
      <c r="T76" s="53" t="str">
        <f t="shared" si="67"/>
        <v>Portuária</v>
      </c>
      <c r="U76" s="50" t="str">
        <f t="shared" si="82"/>
        <v>Porto.Parte</v>
      </c>
      <c r="V76" s="51" t="s">
        <v>182</v>
      </c>
      <c r="W76" s="27" t="str">
        <f t="shared" si="76"/>
        <v>Key-Porto-76</v>
      </c>
    </row>
    <row r="77" spans="1:23" ht="6.65" customHeight="1" x14ac:dyDescent="0.4">
      <c r="A77" s="48">
        <v>77</v>
      </c>
      <c r="B77" s="60" t="s">
        <v>93</v>
      </c>
      <c r="C77" s="61" t="s">
        <v>123</v>
      </c>
      <c r="D77" s="60" t="s">
        <v>109</v>
      </c>
      <c r="E77" s="60" t="s">
        <v>149</v>
      </c>
      <c r="F77" s="59" t="s">
        <v>167</v>
      </c>
      <c r="G77" s="49" t="s">
        <v>1</v>
      </c>
      <c r="H77" s="49" t="s">
        <v>1</v>
      </c>
      <c r="I77" s="49" t="s">
        <v>1</v>
      </c>
      <c r="J77" s="49" t="s">
        <v>1</v>
      </c>
      <c r="K77" s="49" t="s">
        <v>1</v>
      </c>
      <c r="L77" s="54" t="str">
        <f t="shared" si="66"/>
        <v>Infraestrutura</v>
      </c>
      <c r="M77" s="50" t="str">
        <f t="shared" si="83"/>
        <v>Portuária</v>
      </c>
      <c r="N77" s="50" t="str">
        <f t="shared" si="84"/>
        <v>Porto Parte</v>
      </c>
      <c r="O77" s="51" t="str">
        <f t="shared" si="85"/>
        <v>Núcleo</v>
      </c>
      <c r="P77" s="51" t="s">
        <v>158</v>
      </c>
      <c r="Q77" s="54" t="s">
        <v>304</v>
      </c>
      <c r="R77" s="52" t="s">
        <v>1</v>
      </c>
      <c r="S77" s="53" t="str">
        <f t="shared" si="67"/>
        <v>Infraestrutura</v>
      </c>
      <c r="T77" s="53" t="str">
        <f t="shared" si="67"/>
        <v>Portuária</v>
      </c>
      <c r="U77" s="50" t="str">
        <f t="shared" si="82"/>
        <v>Porto.Parte</v>
      </c>
      <c r="V77" s="51" t="s">
        <v>182</v>
      </c>
      <c r="W77" s="27" t="str">
        <f t="shared" si="76"/>
        <v>Key-Porto-77</v>
      </c>
    </row>
    <row r="78" spans="1:23" ht="6.65" customHeight="1" x14ac:dyDescent="0.4">
      <c r="A78" s="48">
        <v>78</v>
      </c>
      <c r="B78" s="60" t="s">
        <v>93</v>
      </c>
      <c r="C78" s="61" t="s">
        <v>123</v>
      </c>
      <c r="D78" s="60" t="s">
        <v>109</v>
      </c>
      <c r="E78" s="60" t="s">
        <v>149</v>
      </c>
      <c r="F78" s="59" t="s">
        <v>173</v>
      </c>
      <c r="G78" s="49" t="s">
        <v>1</v>
      </c>
      <c r="H78" s="49" t="s">
        <v>1</v>
      </c>
      <c r="I78" s="49" t="s">
        <v>1</v>
      </c>
      <c r="J78" s="49" t="s">
        <v>1</v>
      </c>
      <c r="K78" s="49" t="s">
        <v>1</v>
      </c>
      <c r="L78" s="54" t="str">
        <f t="shared" si="66"/>
        <v>Infraestrutura</v>
      </c>
      <c r="M78" s="50" t="str">
        <f t="shared" si="83"/>
        <v>Portuária</v>
      </c>
      <c r="N78" s="50" t="str">
        <f t="shared" si="84"/>
        <v>Porto Parte</v>
      </c>
      <c r="O78" s="51" t="str">
        <f t="shared" si="85"/>
        <v>Crista</v>
      </c>
      <c r="P78" s="51" t="s">
        <v>159</v>
      </c>
      <c r="Q78" s="54" t="s">
        <v>305</v>
      </c>
      <c r="R78" s="52" t="s">
        <v>1</v>
      </c>
      <c r="S78" s="53" t="str">
        <f t="shared" si="67"/>
        <v>Infraestrutura</v>
      </c>
      <c r="T78" s="53" t="str">
        <f t="shared" si="67"/>
        <v>Portuária</v>
      </c>
      <c r="U78" s="50" t="str">
        <f t="shared" si="82"/>
        <v>Porto.Parte</v>
      </c>
      <c r="V78" s="51" t="s">
        <v>182</v>
      </c>
      <c r="W78" s="27" t="str">
        <f t="shared" si="76"/>
        <v>Key-Porto-78</v>
      </c>
    </row>
    <row r="79" spans="1:23" ht="6.65" customHeight="1" x14ac:dyDescent="0.4">
      <c r="A79" s="48">
        <v>79</v>
      </c>
      <c r="B79" s="60" t="s">
        <v>93</v>
      </c>
      <c r="C79" s="61" t="s">
        <v>123</v>
      </c>
      <c r="D79" s="60" t="s">
        <v>109</v>
      </c>
      <c r="E79" s="60" t="s">
        <v>149</v>
      </c>
      <c r="F79" s="59" t="s">
        <v>183</v>
      </c>
      <c r="G79" s="49" t="s">
        <v>1</v>
      </c>
      <c r="H79" s="49" t="s">
        <v>1</v>
      </c>
      <c r="I79" s="49" t="s">
        <v>1</v>
      </c>
      <c r="J79" s="49" t="s">
        <v>1</v>
      </c>
      <c r="K79" s="49" t="s">
        <v>1</v>
      </c>
      <c r="L79" s="54" t="str">
        <f t="shared" si="66"/>
        <v>Infraestrutura</v>
      </c>
      <c r="M79" s="50" t="str">
        <f t="shared" si="83"/>
        <v>Portuária</v>
      </c>
      <c r="N79" s="50" t="str">
        <f t="shared" si="84"/>
        <v>Porto Parte</v>
      </c>
      <c r="O79" s="51" t="str">
        <f t="shared" si="85"/>
        <v>Comporta</v>
      </c>
      <c r="P79" s="51" t="s">
        <v>160</v>
      </c>
      <c r="Q79" s="54" t="s">
        <v>306</v>
      </c>
      <c r="R79" s="52" t="s">
        <v>1</v>
      </c>
      <c r="S79" s="53" t="str">
        <f t="shared" si="67"/>
        <v>Infraestrutura</v>
      </c>
      <c r="T79" s="53" t="str">
        <f t="shared" si="67"/>
        <v>Portuária</v>
      </c>
      <c r="U79" s="50" t="str">
        <f t="shared" si="82"/>
        <v>Porto.Parte</v>
      </c>
      <c r="V79" s="51" t="s">
        <v>182</v>
      </c>
      <c r="W79" s="27" t="str">
        <f t="shared" si="76"/>
        <v>Key-Porto-79</v>
      </c>
    </row>
    <row r="80" spans="1:23" ht="6.65" customHeight="1" x14ac:dyDescent="0.4">
      <c r="A80" s="48">
        <v>80</v>
      </c>
      <c r="B80" s="60" t="s">
        <v>93</v>
      </c>
      <c r="C80" s="61" t="s">
        <v>123</v>
      </c>
      <c r="D80" s="60" t="s">
        <v>109</v>
      </c>
      <c r="E80" s="60" t="s">
        <v>457</v>
      </c>
      <c r="F80" s="59" t="s">
        <v>168</v>
      </c>
      <c r="G80" s="49" t="s">
        <v>1</v>
      </c>
      <c r="H80" s="49" t="s">
        <v>1</v>
      </c>
      <c r="I80" s="49" t="s">
        <v>1</v>
      </c>
      <c r="J80" s="49" t="s">
        <v>1</v>
      </c>
      <c r="K80" s="49" t="s">
        <v>1</v>
      </c>
      <c r="L80" s="54" t="str">
        <f t="shared" ref="L80:L81" si="86">_xlfn.CONCAT(C80)</f>
        <v>Infraestrutura</v>
      </c>
      <c r="M80" s="50" t="str">
        <f t="shared" ref="M80:M81" si="87">CONCATENATE("", D80)</f>
        <v>Portuária</v>
      </c>
      <c r="N80" s="50" t="str">
        <f t="shared" ref="N80:N81" si="88">(SUBSTITUTE(SUBSTITUTE(CONCATENATE("",E80),"."," ")," De "," de "))</f>
        <v>Porto Zona</v>
      </c>
      <c r="O80" s="51" t="str">
        <f t="shared" ref="O80:O81" si="89">F80</f>
        <v>Barlavento</v>
      </c>
      <c r="P80" s="51" t="s">
        <v>175</v>
      </c>
      <c r="Q80" s="68" t="s">
        <v>316</v>
      </c>
      <c r="R80" s="52" t="s">
        <v>1</v>
      </c>
      <c r="S80" s="53" t="str">
        <f t="shared" ref="S80:S81" si="90">SUBSTITUTE(C80, "_", " ")</f>
        <v>Infraestrutura</v>
      </c>
      <c r="T80" s="53" t="str">
        <f t="shared" ref="T80:T81" si="91">SUBSTITUTE(D80, "_", " ")</f>
        <v>Portuária</v>
      </c>
      <c r="U80" s="50" t="str">
        <f t="shared" si="82"/>
        <v>Porto.Zona</v>
      </c>
      <c r="V80" s="51" t="s">
        <v>182</v>
      </c>
      <c r="W80" s="27" t="str">
        <f t="shared" si="76"/>
        <v>Key-Porto-80</v>
      </c>
    </row>
    <row r="81" spans="1:23" ht="6.65" customHeight="1" x14ac:dyDescent="0.4">
      <c r="A81" s="48">
        <v>81</v>
      </c>
      <c r="B81" s="60" t="s">
        <v>93</v>
      </c>
      <c r="C81" s="61" t="s">
        <v>123</v>
      </c>
      <c r="D81" s="60" t="s">
        <v>109</v>
      </c>
      <c r="E81" s="60" t="s">
        <v>457</v>
      </c>
      <c r="F81" s="59" t="s">
        <v>169</v>
      </c>
      <c r="G81" s="49" t="s">
        <v>1</v>
      </c>
      <c r="H81" s="49" t="s">
        <v>1</v>
      </c>
      <c r="I81" s="49" t="s">
        <v>1</v>
      </c>
      <c r="J81" s="49" t="s">
        <v>1</v>
      </c>
      <c r="K81" s="49" t="s">
        <v>1</v>
      </c>
      <c r="L81" s="54" t="str">
        <f t="shared" si="86"/>
        <v>Infraestrutura</v>
      </c>
      <c r="M81" s="50" t="str">
        <f t="shared" si="87"/>
        <v>Portuária</v>
      </c>
      <c r="N81" s="50" t="str">
        <f t="shared" si="88"/>
        <v>Porto Zona</v>
      </c>
      <c r="O81" s="51" t="str">
        <f t="shared" si="89"/>
        <v>Sotavento</v>
      </c>
      <c r="P81" s="51" t="s">
        <v>174</v>
      </c>
      <c r="Q81" s="54" t="s">
        <v>308</v>
      </c>
      <c r="R81" s="52" t="s">
        <v>1</v>
      </c>
      <c r="S81" s="53" t="str">
        <f t="shared" si="90"/>
        <v>Infraestrutura</v>
      </c>
      <c r="T81" s="53" t="str">
        <f t="shared" si="91"/>
        <v>Portuária</v>
      </c>
      <c r="U81" s="50" t="str">
        <f t="shared" si="82"/>
        <v>Porto.Zona</v>
      </c>
      <c r="V81" s="51" t="s">
        <v>182</v>
      </c>
      <c r="W81" s="27" t="str">
        <f t="shared" si="76"/>
        <v>Key-Porto-81</v>
      </c>
    </row>
    <row r="82" spans="1:23" ht="6.65" customHeight="1" x14ac:dyDescent="0.4">
      <c r="A82" s="48">
        <v>82</v>
      </c>
      <c r="B82" s="60" t="s">
        <v>93</v>
      </c>
      <c r="C82" s="61" t="s">
        <v>123</v>
      </c>
      <c r="D82" s="60" t="s">
        <v>109</v>
      </c>
      <c r="E82" s="60" t="s">
        <v>457</v>
      </c>
      <c r="F82" s="59" t="s">
        <v>317</v>
      </c>
      <c r="G82" s="49" t="s">
        <v>1</v>
      </c>
      <c r="H82" s="49" t="s">
        <v>1</v>
      </c>
      <c r="I82" s="49" t="s">
        <v>1</v>
      </c>
      <c r="J82" s="49" t="s">
        <v>1</v>
      </c>
      <c r="K82" s="49" t="s">
        <v>1</v>
      </c>
      <c r="L82" s="54" t="str">
        <f t="shared" ref="L82:L88" si="92">_xlfn.CONCAT(C82)</f>
        <v>Infraestrutura</v>
      </c>
      <c r="M82" s="50" t="str">
        <f t="shared" ref="M82:M88" si="93">CONCATENATE("", D82)</f>
        <v>Portuária</v>
      </c>
      <c r="N82" s="50" t="str">
        <f t="shared" ref="N82:N88" si="94">(SUBSTITUTE(SUBSTITUTE(CONCATENATE("",E82),"."," ")," De "," de "))</f>
        <v>Porto Zona</v>
      </c>
      <c r="O82" s="51" t="str">
        <f t="shared" ref="O82:O88" si="95">F82</f>
        <v>Zona.Aquática</v>
      </c>
      <c r="P82" s="51" t="s">
        <v>177</v>
      </c>
      <c r="Q82" s="54" t="s">
        <v>314</v>
      </c>
      <c r="R82" s="52" t="s">
        <v>1</v>
      </c>
      <c r="S82" s="53" t="str">
        <f t="shared" ref="S82:S88" si="96">SUBSTITUTE(C82, "_", " ")</f>
        <v>Infraestrutura</v>
      </c>
      <c r="T82" s="53" t="str">
        <f t="shared" ref="T82:T88" si="97">SUBSTITUTE(D82, "_", " ")</f>
        <v>Portuária</v>
      </c>
      <c r="U82" s="50" t="str">
        <f t="shared" si="82"/>
        <v>Porto.Zona</v>
      </c>
      <c r="V82" s="51" t="s">
        <v>182</v>
      </c>
      <c r="W82" s="27" t="str">
        <f t="shared" si="76"/>
        <v>Key-Porto-82</v>
      </c>
    </row>
    <row r="83" spans="1:23" ht="6.65" customHeight="1" x14ac:dyDescent="0.4">
      <c r="A83" s="48">
        <v>83</v>
      </c>
      <c r="B83" s="60" t="s">
        <v>93</v>
      </c>
      <c r="C83" s="61" t="s">
        <v>123</v>
      </c>
      <c r="D83" s="60" t="s">
        <v>109</v>
      </c>
      <c r="E83" s="60" t="s">
        <v>457</v>
      </c>
      <c r="F83" s="59" t="s">
        <v>179</v>
      </c>
      <c r="G83" s="49" t="s">
        <v>1</v>
      </c>
      <c r="H83" s="49" t="s">
        <v>1</v>
      </c>
      <c r="I83" s="49" t="s">
        <v>1</v>
      </c>
      <c r="J83" s="49" t="s">
        <v>1</v>
      </c>
      <c r="K83" s="49" t="s">
        <v>1</v>
      </c>
      <c r="L83" s="54" t="str">
        <f t="shared" si="92"/>
        <v>Infraestrutura</v>
      </c>
      <c r="M83" s="50" t="str">
        <f t="shared" si="93"/>
        <v>Portuária</v>
      </c>
      <c r="N83" s="50" t="str">
        <f t="shared" si="94"/>
        <v>Porto Zona</v>
      </c>
      <c r="O83" s="51" t="str">
        <f t="shared" si="95"/>
        <v>Zona.Terrestre</v>
      </c>
      <c r="P83" s="51" t="s">
        <v>161</v>
      </c>
      <c r="Q83" s="55" t="s">
        <v>307</v>
      </c>
      <c r="R83" s="52" t="s">
        <v>1</v>
      </c>
      <c r="S83" s="53" t="str">
        <f t="shared" si="96"/>
        <v>Infraestrutura</v>
      </c>
      <c r="T83" s="53" t="str">
        <f t="shared" si="97"/>
        <v>Portuária</v>
      </c>
      <c r="U83" s="50" t="str">
        <f t="shared" si="82"/>
        <v>Porto.Zona</v>
      </c>
      <c r="V83" s="51" t="s">
        <v>182</v>
      </c>
      <c r="W83" s="27" t="str">
        <f t="shared" si="76"/>
        <v>Key-Porto-83</v>
      </c>
    </row>
    <row r="84" spans="1:23" ht="6.65" customHeight="1" x14ac:dyDescent="0.4">
      <c r="A84" s="48">
        <v>84</v>
      </c>
      <c r="B84" s="60" t="s">
        <v>93</v>
      </c>
      <c r="C84" s="61" t="s">
        <v>123</v>
      </c>
      <c r="D84" s="60" t="s">
        <v>109</v>
      </c>
      <c r="E84" s="60" t="s">
        <v>457</v>
      </c>
      <c r="F84" s="59" t="s">
        <v>176</v>
      </c>
      <c r="G84" s="49" t="s">
        <v>1</v>
      </c>
      <c r="H84" s="49" t="s">
        <v>1</v>
      </c>
      <c r="I84" s="49" t="s">
        <v>1</v>
      </c>
      <c r="J84" s="49" t="s">
        <v>1</v>
      </c>
      <c r="K84" s="49" t="s">
        <v>1</v>
      </c>
      <c r="L84" s="54" t="str">
        <f t="shared" si="92"/>
        <v>Infraestrutura</v>
      </c>
      <c r="M84" s="50" t="str">
        <f t="shared" si="93"/>
        <v>Portuária</v>
      </c>
      <c r="N84" s="50" t="str">
        <f t="shared" si="94"/>
        <v>Porto Zona</v>
      </c>
      <c r="O84" s="51" t="str">
        <f t="shared" si="95"/>
        <v>Zona.Navegável</v>
      </c>
      <c r="P84" s="51" t="s">
        <v>178</v>
      </c>
      <c r="Q84" s="54" t="s">
        <v>310</v>
      </c>
      <c r="R84" s="52" t="s">
        <v>1</v>
      </c>
      <c r="S84" s="53" t="str">
        <f t="shared" si="96"/>
        <v>Infraestrutura</v>
      </c>
      <c r="T84" s="53" t="str">
        <f t="shared" si="97"/>
        <v>Portuária</v>
      </c>
      <c r="U84" s="50" t="str">
        <f t="shared" si="82"/>
        <v>Porto.Zona</v>
      </c>
      <c r="V84" s="51" t="s">
        <v>182</v>
      </c>
      <c r="W84" s="27" t="str">
        <f t="shared" si="76"/>
        <v>Key-Porto-84</v>
      </c>
    </row>
    <row r="85" spans="1:23" ht="6.65" customHeight="1" x14ac:dyDescent="0.4">
      <c r="A85" s="48">
        <v>85</v>
      </c>
      <c r="B85" s="60" t="s">
        <v>93</v>
      </c>
      <c r="C85" s="61" t="s">
        <v>123</v>
      </c>
      <c r="D85" s="60" t="s">
        <v>109</v>
      </c>
      <c r="E85" s="60" t="s">
        <v>457</v>
      </c>
      <c r="F85" s="59" t="s">
        <v>198</v>
      </c>
      <c r="G85" s="49" t="s">
        <v>1</v>
      </c>
      <c r="H85" s="49" t="s">
        <v>1</v>
      </c>
      <c r="I85" s="49" t="s">
        <v>1</v>
      </c>
      <c r="J85" s="49" t="s">
        <v>1</v>
      </c>
      <c r="K85" s="49" t="s">
        <v>1</v>
      </c>
      <c r="L85" s="54" t="str">
        <f t="shared" si="92"/>
        <v>Infraestrutura</v>
      </c>
      <c r="M85" s="50" t="str">
        <f t="shared" si="93"/>
        <v>Portuária</v>
      </c>
      <c r="N85" s="50" t="str">
        <f t="shared" si="94"/>
        <v>Porto Zona</v>
      </c>
      <c r="O85" s="51" t="str">
        <f t="shared" si="95"/>
        <v>Zona.Armazenamento</v>
      </c>
      <c r="P85" s="51" t="s">
        <v>164</v>
      </c>
      <c r="Q85" s="54" t="s">
        <v>312</v>
      </c>
      <c r="R85" s="52" t="s">
        <v>1</v>
      </c>
      <c r="S85" s="53" t="str">
        <f t="shared" si="96"/>
        <v>Infraestrutura</v>
      </c>
      <c r="T85" s="53" t="str">
        <f t="shared" si="97"/>
        <v>Portuária</v>
      </c>
      <c r="U85" s="50" t="str">
        <f t="shared" si="82"/>
        <v>Porto.Zona</v>
      </c>
      <c r="V85" s="51" t="s">
        <v>182</v>
      </c>
      <c r="W85" s="27" t="str">
        <f t="shared" si="76"/>
        <v>Key-Porto-85</v>
      </c>
    </row>
    <row r="86" spans="1:23" ht="6.65" customHeight="1" x14ac:dyDescent="0.4">
      <c r="A86" s="48">
        <v>86</v>
      </c>
      <c r="B86" s="60" t="s">
        <v>93</v>
      </c>
      <c r="C86" s="61" t="s">
        <v>123</v>
      </c>
      <c r="D86" s="60" t="s">
        <v>109</v>
      </c>
      <c r="E86" s="60" t="s">
        <v>457</v>
      </c>
      <c r="F86" s="59" t="s">
        <v>199</v>
      </c>
      <c r="G86" s="49" t="s">
        <v>1</v>
      </c>
      <c r="H86" s="49" t="s">
        <v>1</v>
      </c>
      <c r="I86" s="49" t="s">
        <v>1</v>
      </c>
      <c r="J86" s="49" t="s">
        <v>1</v>
      </c>
      <c r="K86" s="49" t="s">
        <v>1</v>
      </c>
      <c r="L86" s="54" t="str">
        <f t="shared" si="92"/>
        <v>Infraestrutura</v>
      </c>
      <c r="M86" s="50" t="str">
        <f t="shared" si="93"/>
        <v>Portuária</v>
      </c>
      <c r="N86" s="50" t="str">
        <f t="shared" si="94"/>
        <v>Porto Zona</v>
      </c>
      <c r="O86" s="51" t="str">
        <f t="shared" si="95"/>
        <v>Zona.Operação</v>
      </c>
      <c r="P86" s="51" t="s">
        <v>200</v>
      </c>
      <c r="Q86" s="54" t="s">
        <v>313</v>
      </c>
      <c r="R86" s="52" t="s">
        <v>1</v>
      </c>
      <c r="S86" s="53" t="str">
        <f t="shared" si="96"/>
        <v>Infraestrutura</v>
      </c>
      <c r="T86" s="53" t="str">
        <f t="shared" si="97"/>
        <v>Portuária</v>
      </c>
      <c r="U86" s="50" t="str">
        <f t="shared" si="82"/>
        <v>Porto.Zona</v>
      </c>
      <c r="V86" s="51" t="s">
        <v>182</v>
      </c>
      <c r="W86" s="27" t="str">
        <f t="shared" si="76"/>
        <v>Key-Porto-86</v>
      </c>
    </row>
    <row r="87" spans="1:23" ht="6.65" customHeight="1" x14ac:dyDescent="0.4">
      <c r="A87" s="48">
        <v>87</v>
      </c>
      <c r="B87" s="60" t="s">
        <v>93</v>
      </c>
      <c r="C87" s="61" t="s">
        <v>123</v>
      </c>
      <c r="D87" s="60" t="s">
        <v>109</v>
      </c>
      <c r="E87" s="60" t="s">
        <v>457</v>
      </c>
      <c r="F87" s="59" t="s">
        <v>458</v>
      </c>
      <c r="G87" s="49" t="s">
        <v>1</v>
      </c>
      <c r="H87" s="49" t="s">
        <v>1</v>
      </c>
      <c r="I87" s="49" t="s">
        <v>1</v>
      </c>
      <c r="J87" s="49" t="s">
        <v>1</v>
      </c>
      <c r="K87" s="49" t="s">
        <v>1</v>
      </c>
      <c r="L87" s="54" t="str">
        <f t="shared" si="92"/>
        <v>Infraestrutura</v>
      </c>
      <c r="M87" s="50" t="str">
        <f t="shared" si="93"/>
        <v>Portuária</v>
      </c>
      <c r="N87" s="50" t="str">
        <f t="shared" si="94"/>
        <v>Porto Zona</v>
      </c>
      <c r="O87" s="51" t="str">
        <f t="shared" si="95"/>
        <v>Zona.Fabricação</v>
      </c>
      <c r="P87" s="51" t="s">
        <v>162</v>
      </c>
      <c r="Q87" s="54" t="s">
        <v>309</v>
      </c>
      <c r="R87" s="52" t="s">
        <v>1</v>
      </c>
      <c r="S87" s="53" t="str">
        <f t="shared" si="96"/>
        <v>Infraestrutura</v>
      </c>
      <c r="T87" s="53" t="str">
        <f t="shared" si="97"/>
        <v>Portuária</v>
      </c>
      <c r="U87" s="50" t="str">
        <f t="shared" si="82"/>
        <v>Porto.Zona</v>
      </c>
      <c r="V87" s="51" t="s">
        <v>182</v>
      </c>
      <c r="W87" s="27" t="str">
        <f t="shared" si="76"/>
        <v>Key-Porto-87</v>
      </c>
    </row>
    <row r="88" spans="1:23" ht="6.65" customHeight="1" x14ac:dyDescent="0.4">
      <c r="A88" s="48">
        <v>88</v>
      </c>
      <c r="B88" s="60" t="s">
        <v>93</v>
      </c>
      <c r="C88" s="61" t="s">
        <v>123</v>
      </c>
      <c r="D88" s="60" t="s">
        <v>109</v>
      </c>
      <c r="E88" s="60" t="s">
        <v>457</v>
      </c>
      <c r="F88" s="59" t="s">
        <v>464</v>
      </c>
      <c r="G88" s="49" t="s">
        <v>1</v>
      </c>
      <c r="H88" s="49" t="s">
        <v>1</v>
      </c>
      <c r="I88" s="49" t="s">
        <v>1</v>
      </c>
      <c r="J88" s="49" t="s">
        <v>1</v>
      </c>
      <c r="K88" s="49" t="s">
        <v>1</v>
      </c>
      <c r="L88" s="54" t="str">
        <f t="shared" si="92"/>
        <v>Infraestrutura</v>
      </c>
      <c r="M88" s="50" t="str">
        <f t="shared" si="93"/>
        <v>Portuária</v>
      </c>
      <c r="N88" s="50" t="str">
        <f t="shared" si="94"/>
        <v>Porto Zona</v>
      </c>
      <c r="O88" s="51" t="str">
        <f t="shared" si="95"/>
        <v>Zona.Transbordo</v>
      </c>
      <c r="P88" s="51" t="s">
        <v>163</v>
      </c>
      <c r="Q88" s="54" t="s">
        <v>311</v>
      </c>
      <c r="R88" s="52" t="s">
        <v>1</v>
      </c>
      <c r="S88" s="53" t="str">
        <f t="shared" si="96"/>
        <v>Infraestrutura</v>
      </c>
      <c r="T88" s="53" t="str">
        <f t="shared" si="97"/>
        <v>Portuária</v>
      </c>
      <c r="U88" s="50" t="str">
        <f t="shared" si="82"/>
        <v>Porto.Zona</v>
      </c>
      <c r="V88" s="51" t="s">
        <v>182</v>
      </c>
      <c r="W88" s="27" t="str">
        <f t="shared" si="76"/>
        <v>Key-Porto-88</v>
      </c>
    </row>
  </sheetData>
  <sortState xmlns:xlrd2="http://schemas.microsoft.com/office/spreadsheetml/2017/richdata2" ref="A31:W79">
    <sortCondition ref="E1:E79"/>
  </sortState>
  <conditionalFormatting sqref="F1:F1048576">
    <cfRule type="duplicateValues" dxfId="26" priority="5"/>
  </conditionalFormatting>
  <conditionalFormatting sqref="F3:F21">
    <cfRule type="duplicateValues" dxfId="25" priority="84"/>
  </conditionalFormatting>
  <conditionalFormatting sqref="F22:F29">
    <cfRule type="duplicateValues" dxfId="24" priority="2"/>
  </conditionalFormatting>
  <conditionalFormatting sqref="F30">
    <cfRule type="duplicateValues" dxfId="23" priority="1"/>
  </conditionalFormatting>
  <conditionalFormatting sqref="F31">
    <cfRule type="duplicateValues" dxfId="22" priority="13"/>
    <cfRule type="duplicateValues" dxfId="21" priority="14"/>
    <cfRule type="duplicateValues" dxfId="20" priority="15"/>
    <cfRule type="duplicateValues" dxfId="19" priority="16"/>
    <cfRule type="duplicateValues" dxfId="18" priority="17"/>
    <cfRule type="duplicateValues" dxfId="17" priority="18"/>
    <cfRule type="duplicateValues" dxfId="16" priority="19"/>
  </conditionalFormatting>
  <conditionalFormatting sqref="F32:F49 F1:F2">
    <cfRule type="duplicateValues" dxfId="15" priority="75"/>
  </conditionalFormatting>
  <conditionalFormatting sqref="F50:F57 F60:F64">
    <cfRule type="duplicateValues" dxfId="14" priority="79"/>
  </conditionalFormatting>
  <pageMargins left="0.511811024" right="0.511811024" top="0.78740157499999996" bottom="0.78740157499999996" header="0.31496062000000002" footer="0.31496062000000002"/>
  <ignoredErrors>
    <ignoredError sqref="T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07421875" defaultRowHeight="7.95" customHeight="1" x14ac:dyDescent="0.2"/>
  <cols>
    <col min="1" max="1" width="2.84375" style="1" bestFit="1" customWidth="1"/>
    <col min="2" max="10" width="5.84375" style="2" customWidth="1"/>
    <col min="11" max="21" width="5.84375" style="5" customWidth="1"/>
    <col min="22" max="16384" width="11.07421875" style="5"/>
  </cols>
  <sheetData>
    <row r="1" spans="1:21" s="3" customFormat="1" ht="49.5" customHeight="1" x14ac:dyDescent="0.2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2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3" sqref="C3"/>
    </sheetView>
  </sheetViews>
  <sheetFormatPr defaultColWidth="9.07421875" defaultRowHeight="14.6" x14ac:dyDescent="0.4"/>
  <cols>
    <col min="1" max="1" width="3.3046875" customWidth="1"/>
    <col min="2" max="2" width="10.3046875" customWidth="1"/>
    <col min="3" max="3" width="14.84375" customWidth="1"/>
  </cols>
  <sheetData>
    <row r="1" spans="1:3" ht="49.5" customHeight="1" x14ac:dyDescent="0.4">
      <c r="A1" s="33">
        <v>1</v>
      </c>
      <c r="B1" s="34" t="s">
        <v>94</v>
      </c>
      <c r="C1" s="34" t="s">
        <v>95</v>
      </c>
    </row>
    <row r="2" spans="1:3" ht="14.6" customHeight="1" x14ac:dyDescent="0.4">
      <c r="A2" s="19">
        <v>2</v>
      </c>
      <c r="B2" s="35" t="s">
        <v>487</v>
      </c>
      <c r="C2" s="35" t="s">
        <v>483</v>
      </c>
    </row>
  </sheetData>
  <conditionalFormatting sqref="A1:A2">
    <cfRule type="cellIs" dxfId="1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34"/>
  <sheetViews>
    <sheetView topLeftCell="AN1" zoomScale="385" zoomScaleNormal="385" workbookViewId="0">
      <pane ySplit="1" topLeftCell="A23" activePane="bottomLeft" state="frozen"/>
      <selection pane="bottomLeft" activeCell="AT30" sqref="AT30"/>
    </sheetView>
  </sheetViews>
  <sheetFormatPr defaultColWidth="9.07421875" defaultRowHeight="6.75" customHeight="1" x14ac:dyDescent="0.4"/>
  <cols>
    <col min="1" max="1" width="2.69140625" customWidth="1"/>
    <col min="2" max="2" width="8.69140625" customWidth="1"/>
    <col min="3" max="3" width="8.84375" customWidth="1"/>
    <col min="4" max="4" width="7.3828125" customWidth="1"/>
    <col min="5" max="5" width="4.921875" bestFit="1" customWidth="1"/>
    <col min="6" max="6" width="2.3828125" bestFit="1" customWidth="1"/>
    <col min="7" max="7" width="2.23046875" bestFit="1" customWidth="1"/>
    <col min="8" max="8" width="2.3828125" style="42" bestFit="1" customWidth="1"/>
    <col min="9" max="9" width="2.23046875" style="42" bestFit="1" customWidth="1"/>
    <col min="10" max="10" width="2.3828125" style="42" bestFit="1" customWidth="1"/>
    <col min="11" max="11" width="2.23046875" style="42" bestFit="1" customWidth="1"/>
    <col min="12" max="12" width="4.07421875" bestFit="1" customWidth="1"/>
    <col min="13" max="13" width="46.765625" bestFit="1" customWidth="1"/>
    <col min="14" max="14" width="5.921875" style="39" customWidth="1"/>
    <col min="15" max="15" width="10.15234375" style="39" customWidth="1"/>
    <col min="16" max="16" width="4.53515625" style="38" customWidth="1"/>
    <col min="17" max="17" width="9.61328125" style="39" customWidth="1"/>
    <col min="18" max="18" width="6.765625" style="77" bestFit="1" customWidth="1"/>
    <col min="19" max="19" width="8.3046875" style="77" bestFit="1" customWidth="1"/>
    <col min="20" max="20" width="6.4609375" style="77" customWidth="1"/>
    <col min="21" max="21" width="9.15234375" style="77" customWidth="1"/>
    <col min="22" max="22" width="4.84375" style="77" customWidth="1"/>
    <col min="23" max="23" width="3.69140625" style="77" bestFit="1" customWidth="1"/>
    <col min="24" max="24" width="4.3046875" style="77" bestFit="1" customWidth="1"/>
    <col min="25" max="25" width="3.69140625" style="77" bestFit="1" customWidth="1"/>
    <col min="26" max="26" width="4.3046875" style="42" bestFit="1" customWidth="1"/>
    <col min="27" max="27" width="3.69140625" style="42" bestFit="1" customWidth="1"/>
    <col min="28" max="28" width="8.23046875" style="82" customWidth="1"/>
    <col min="29" max="29" width="3.69140625" style="42" bestFit="1" customWidth="1"/>
    <col min="30" max="30" width="6.07421875" style="42" customWidth="1"/>
    <col min="31" max="31" width="5" style="42" customWidth="1"/>
    <col min="32" max="32" width="6.07421875" style="42" customWidth="1"/>
    <col min="33" max="33" width="5" style="42" customWidth="1"/>
    <col min="34" max="34" width="6" style="42" customWidth="1"/>
    <col min="35" max="35" width="3.69140625" customWidth="1"/>
    <col min="36" max="36" width="6.07421875" customWidth="1"/>
    <col min="37" max="37" width="10.53515625" customWidth="1"/>
    <col min="38" max="38" width="6.3828125" customWidth="1"/>
    <col min="39" max="39" width="41.765625" bestFit="1" customWidth="1"/>
    <col min="40" max="40" width="7.3828125" customWidth="1"/>
    <col min="41" max="41" width="4.07421875" style="86" customWidth="1"/>
    <col min="42" max="42" width="8.3828125" bestFit="1" customWidth="1"/>
    <col min="43" max="43" width="2.84375" bestFit="1" customWidth="1"/>
    <col min="44" max="44" width="5.921875" bestFit="1" customWidth="1"/>
    <col min="45" max="45" width="2.3828125" bestFit="1" customWidth="1"/>
    <col min="46" max="46" width="6.3828125" customWidth="1"/>
    <col min="47" max="47" width="2.3828125" bestFit="1" customWidth="1"/>
  </cols>
  <sheetData>
    <row r="1" spans="1:47" ht="45.75" customHeight="1" x14ac:dyDescent="0.4">
      <c r="A1" s="44" t="s">
        <v>91</v>
      </c>
      <c r="B1" s="29" t="s">
        <v>49</v>
      </c>
      <c r="C1" s="32" t="s">
        <v>49</v>
      </c>
      <c r="D1" s="29" t="s">
        <v>48</v>
      </c>
      <c r="E1" s="29" t="s">
        <v>92</v>
      </c>
      <c r="F1" s="29" t="s">
        <v>48</v>
      </c>
      <c r="G1" s="29" t="s">
        <v>92</v>
      </c>
      <c r="H1" s="45" t="s">
        <v>48</v>
      </c>
      <c r="I1" s="45" t="s">
        <v>92</v>
      </c>
      <c r="J1" s="45" t="s">
        <v>48</v>
      </c>
      <c r="K1" s="45" t="s">
        <v>92</v>
      </c>
      <c r="L1" s="32" t="s">
        <v>48</v>
      </c>
      <c r="M1" s="29" t="s">
        <v>92</v>
      </c>
      <c r="N1" s="29" t="s">
        <v>48</v>
      </c>
      <c r="O1" s="29" t="s">
        <v>92</v>
      </c>
      <c r="P1" s="32" t="s">
        <v>48</v>
      </c>
      <c r="Q1" s="29" t="s">
        <v>92</v>
      </c>
      <c r="R1" s="45" t="s">
        <v>48</v>
      </c>
      <c r="S1" s="45" t="s">
        <v>92</v>
      </c>
      <c r="T1" s="45" t="s">
        <v>48</v>
      </c>
      <c r="U1" s="45" t="s">
        <v>92</v>
      </c>
      <c r="V1" s="45" t="s">
        <v>48</v>
      </c>
      <c r="W1" s="45" t="s">
        <v>92</v>
      </c>
      <c r="X1" s="45" t="s">
        <v>48</v>
      </c>
      <c r="Y1" s="45" t="s">
        <v>92</v>
      </c>
      <c r="Z1" s="45" t="s">
        <v>48</v>
      </c>
      <c r="AA1" s="45" t="s">
        <v>92</v>
      </c>
      <c r="AB1" s="29" t="s">
        <v>48</v>
      </c>
      <c r="AC1" s="45" t="s">
        <v>92</v>
      </c>
      <c r="AD1" s="45" t="s">
        <v>48</v>
      </c>
      <c r="AE1" s="45" t="s">
        <v>92</v>
      </c>
      <c r="AF1" s="45" t="s">
        <v>48</v>
      </c>
      <c r="AG1" s="45" t="s">
        <v>92</v>
      </c>
      <c r="AH1" s="45" t="s">
        <v>48</v>
      </c>
      <c r="AI1" s="29" t="s">
        <v>92</v>
      </c>
      <c r="AJ1" s="29" t="s">
        <v>48</v>
      </c>
      <c r="AK1" s="32" t="s">
        <v>92</v>
      </c>
      <c r="AL1" s="29" t="s">
        <v>48</v>
      </c>
      <c r="AM1" s="32" t="s">
        <v>92</v>
      </c>
      <c r="AN1" s="29" t="s">
        <v>48</v>
      </c>
      <c r="AO1" s="84" t="s">
        <v>92</v>
      </c>
      <c r="AP1" s="32" t="s">
        <v>48</v>
      </c>
      <c r="AQ1" s="29" t="s">
        <v>92</v>
      </c>
      <c r="AR1" s="32" t="s">
        <v>48</v>
      </c>
      <c r="AS1" s="29" t="s">
        <v>92</v>
      </c>
      <c r="AT1" s="32" t="s">
        <v>48</v>
      </c>
      <c r="AU1" s="29" t="s">
        <v>92</v>
      </c>
    </row>
    <row r="2" spans="1:47" s="38" customFormat="1" ht="6.65" customHeight="1" x14ac:dyDescent="0.4">
      <c r="A2" s="64">
        <v>2</v>
      </c>
      <c r="B2" s="31" t="s">
        <v>109</v>
      </c>
      <c r="C2" s="25" t="s">
        <v>118</v>
      </c>
      <c r="D2" s="28" t="s">
        <v>1</v>
      </c>
      <c r="E2" s="30" t="s">
        <v>1</v>
      </c>
      <c r="F2" s="28" t="s">
        <v>1</v>
      </c>
      <c r="G2" s="30" t="s">
        <v>1</v>
      </c>
      <c r="H2" s="46" t="s">
        <v>1</v>
      </c>
      <c r="I2" s="47" t="s">
        <v>1</v>
      </c>
      <c r="J2" s="46" t="s">
        <v>1</v>
      </c>
      <c r="K2" s="47" t="s">
        <v>1</v>
      </c>
      <c r="L2" s="40" t="s">
        <v>214</v>
      </c>
      <c r="M2" s="66" t="s">
        <v>251</v>
      </c>
      <c r="N2" s="81" t="s">
        <v>1</v>
      </c>
      <c r="O2" s="67" t="s">
        <v>1</v>
      </c>
      <c r="P2" s="65" t="s">
        <v>1</v>
      </c>
      <c r="Q2" s="67" t="s">
        <v>1</v>
      </c>
      <c r="R2" s="65" t="s">
        <v>1</v>
      </c>
      <c r="S2" s="67" t="s">
        <v>1</v>
      </c>
      <c r="T2" s="65" t="s">
        <v>1</v>
      </c>
      <c r="U2" s="67" t="s">
        <v>1</v>
      </c>
      <c r="V2" s="65" t="s">
        <v>1</v>
      </c>
      <c r="W2" s="67" t="s">
        <v>1</v>
      </c>
      <c r="X2" s="65" t="s">
        <v>1</v>
      </c>
      <c r="Y2" s="67" t="s">
        <v>1</v>
      </c>
      <c r="Z2" s="65" t="s">
        <v>1</v>
      </c>
      <c r="AA2" s="67" t="s">
        <v>1</v>
      </c>
      <c r="AB2" s="81" t="s">
        <v>1</v>
      </c>
      <c r="AC2" s="67" t="s">
        <v>1</v>
      </c>
      <c r="AD2" s="65" t="s">
        <v>1</v>
      </c>
      <c r="AE2" s="67" t="s">
        <v>1</v>
      </c>
      <c r="AF2" s="65" t="s">
        <v>1</v>
      </c>
      <c r="AG2" s="67" t="s">
        <v>1</v>
      </c>
      <c r="AH2" s="65" t="s">
        <v>1</v>
      </c>
      <c r="AI2" s="67" t="s">
        <v>1</v>
      </c>
      <c r="AJ2" s="65" t="s">
        <v>1</v>
      </c>
      <c r="AK2" s="83" t="s">
        <v>1</v>
      </c>
      <c r="AL2" s="65" t="s">
        <v>1</v>
      </c>
      <c r="AM2" s="83" t="s">
        <v>1</v>
      </c>
      <c r="AN2" s="65" t="s">
        <v>1</v>
      </c>
      <c r="AO2" s="85" t="s">
        <v>1</v>
      </c>
      <c r="AP2" s="40" t="s">
        <v>1</v>
      </c>
      <c r="AQ2" s="67" t="s">
        <v>1</v>
      </c>
      <c r="AR2" s="40" t="s">
        <v>1</v>
      </c>
      <c r="AS2" s="67" t="s">
        <v>1</v>
      </c>
      <c r="AT2" s="40" t="s">
        <v>1</v>
      </c>
      <c r="AU2" s="67" t="s">
        <v>1</v>
      </c>
    </row>
    <row r="3" spans="1:47" s="38" customFormat="1" ht="6.75" customHeight="1" x14ac:dyDescent="0.4">
      <c r="A3" s="64">
        <v>3</v>
      </c>
      <c r="B3" s="31" t="s">
        <v>204</v>
      </c>
      <c r="C3" s="25" t="s">
        <v>97</v>
      </c>
      <c r="D3" s="28" t="s">
        <v>1</v>
      </c>
      <c r="E3" s="30" t="s">
        <v>1</v>
      </c>
      <c r="F3" s="28" t="s">
        <v>1</v>
      </c>
      <c r="G3" s="30" t="s">
        <v>1</v>
      </c>
      <c r="H3" s="46" t="s">
        <v>1</v>
      </c>
      <c r="I3" s="47" t="s">
        <v>1</v>
      </c>
      <c r="J3" s="46" t="s">
        <v>1</v>
      </c>
      <c r="K3" s="47" t="s">
        <v>1</v>
      </c>
      <c r="L3" s="40" t="s">
        <v>214</v>
      </c>
      <c r="M3" s="43" t="s">
        <v>359</v>
      </c>
      <c r="N3" s="81" t="s">
        <v>111</v>
      </c>
      <c r="O3" s="43" t="s">
        <v>360</v>
      </c>
      <c r="P3" s="40" t="s">
        <v>218</v>
      </c>
      <c r="Q3" s="43" t="s">
        <v>240</v>
      </c>
      <c r="R3" s="65" t="s">
        <v>346</v>
      </c>
      <c r="S3" s="67" t="s">
        <v>410</v>
      </c>
      <c r="T3" s="65" t="s">
        <v>425</v>
      </c>
      <c r="U3" s="76" t="s">
        <v>427</v>
      </c>
      <c r="V3" s="65" t="s">
        <v>112</v>
      </c>
      <c r="W3" s="76">
        <v>180</v>
      </c>
      <c r="X3" s="65" t="s">
        <v>113</v>
      </c>
      <c r="Y3" s="67">
        <v>10</v>
      </c>
      <c r="Z3" s="65" t="s">
        <v>114</v>
      </c>
      <c r="AA3" s="67">
        <v>15</v>
      </c>
      <c r="AB3" s="81" t="s">
        <v>356</v>
      </c>
      <c r="AC3" s="78">
        <v>20</v>
      </c>
      <c r="AD3" s="65" t="s">
        <v>357</v>
      </c>
      <c r="AE3" s="78">
        <v>25000</v>
      </c>
      <c r="AF3" s="65" t="s">
        <v>358</v>
      </c>
      <c r="AG3" s="78">
        <v>45000</v>
      </c>
      <c r="AH3" s="65" t="s">
        <v>1</v>
      </c>
      <c r="AI3" s="67" t="s">
        <v>1</v>
      </c>
      <c r="AJ3" s="65" t="s">
        <v>1</v>
      </c>
      <c r="AK3" s="83" t="s">
        <v>1</v>
      </c>
      <c r="AL3" s="65" t="s">
        <v>1</v>
      </c>
      <c r="AM3" s="83" t="s">
        <v>1</v>
      </c>
      <c r="AN3" s="65" t="s">
        <v>1</v>
      </c>
      <c r="AO3" s="85" t="s">
        <v>1</v>
      </c>
      <c r="AP3" s="40" t="s">
        <v>1</v>
      </c>
      <c r="AQ3" s="67" t="s">
        <v>1</v>
      </c>
      <c r="AR3" s="40" t="s">
        <v>1</v>
      </c>
      <c r="AS3" s="67" t="s">
        <v>1</v>
      </c>
      <c r="AT3" s="40" t="s">
        <v>1</v>
      </c>
      <c r="AU3" s="67" t="s">
        <v>1</v>
      </c>
    </row>
    <row r="4" spans="1:47" ht="6.75" customHeight="1" x14ac:dyDescent="0.4">
      <c r="A4" s="64">
        <v>4</v>
      </c>
      <c r="B4" s="31" t="s">
        <v>205</v>
      </c>
      <c r="C4" s="25" t="s">
        <v>319</v>
      </c>
      <c r="D4" s="28" t="s">
        <v>530</v>
      </c>
      <c r="E4" s="87" t="s">
        <v>533</v>
      </c>
      <c r="F4" s="28" t="s">
        <v>1</v>
      </c>
      <c r="G4" s="30" t="s">
        <v>1</v>
      </c>
      <c r="H4" s="46" t="s">
        <v>1</v>
      </c>
      <c r="I4" s="47" t="s">
        <v>1</v>
      </c>
      <c r="J4" s="46" t="s">
        <v>1</v>
      </c>
      <c r="K4" s="47" t="s">
        <v>1</v>
      </c>
      <c r="L4" s="40" t="s">
        <v>214</v>
      </c>
      <c r="M4" s="43" t="s">
        <v>373</v>
      </c>
      <c r="N4" s="81" t="s">
        <v>111</v>
      </c>
      <c r="O4" s="43" t="s">
        <v>374</v>
      </c>
      <c r="P4" s="40" t="s">
        <v>218</v>
      </c>
      <c r="Q4" s="43" t="s">
        <v>240</v>
      </c>
      <c r="R4" s="65" t="s">
        <v>346</v>
      </c>
      <c r="S4" s="67" t="s">
        <v>411</v>
      </c>
      <c r="T4" s="65" t="s">
        <v>425</v>
      </c>
      <c r="U4" s="76" t="s">
        <v>429</v>
      </c>
      <c r="V4" s="65" t="s">
        <v>112</v>
      </c>
      <c r="W4" s="76">
        <v>100</v>
      </c>
      <c r="X4" s="65" t="s">
        <v>113</v>
      </c>
      <c r="Y4" s="67">
        <v>7</v>
      </c>
      <c r="Z4" s="65" t="s">
        <v>114</v>
      </c>
      <c r="AA4" s="67">
        <v>15</v>
      </c>
      <c r="AB4" s="81" t="s">
        <v>356</v>
      </c>
      <c r="AC4" s="67">
        <v>20</v>
      </c>
      <c r="AD4" s="65" t="s">
        <v>357</v>
      </c>
      <c r="AE4" s="78">
        <v>5000</v>
      </c>
      <c r="AF4" s="65" t="s">
        <v>358</v>
      </c>
      <c r="AG4" s="78">
        <v>10000</v>
      </c>
      <c r="AH4" s="65" t="s">
        <v>1</v>
      </c>
      <c r="AI4" s="67" t="s">
        <v>1</v>
      </c>
      <c r="AJ4" s="65" t="s">
        <v>1</v>
      </c>
      <c r="AK4" s="83" t="s">
        <v>1</v>
      </c>
      <c r="AL4" s="65" t="s">
        <v>1</v>
      </c>
      <c r="AM4" s="83" t="s">
        <v>1</v>
      </c>
      <c r="AN4" s="65" t="s">
        <v>1</v>
      </c>
      <c r="AO4" s="85" t="s">
        <v>1</v>
      </c>
      <c r="AP4" s="40" t="s">
        <v>1</v>
      </c>
      <c r="AQ4" s="67" t="s">
        <v>1</v>
      </c>
      <c r="AR4" s="40" t="s">
        <v>1</v>
      </c>
      <c r="AS4" s="67" t="s">
        <v>1</v>
      </c>
      <c r="AT4" s="40" t="s">
        <v>1</v>
      </c>
      <c r="AU4" s="67" t="s">
        <v>1</v>
      </c>
    </row>
    <row r="5" spans="1:47" ht="6.75" customHeight="1" x14ac:dyDescent="0.4">
      <c r="A5" s="64">
        <v>5</v>
      </c>
      <c r="B5" s="31" t="s">
        <v>206</v>
      </c>
      <c r="C5" s="25" t="s">
        <v>107</v>
      </c>
      <c r="D5" s="28" t="s">
        <v>1</v>
      </c>
      <c r="E5" s="30" t="s">
        <v>1</v>
      </c>
      <c r="F5" s="28" t="s">
        <v>1</v>
      </c>
      <c r="G5" s="30" t="s">
        <v>1</v>
      </c>
      <c r="H5" s="46" t="s">
        <v>1</v>
      </c>
      <c r="I5" s="47" t="s">
        <v>1</v>
      </c>
      <c r="J5" s="46" t="s">
        <v>1</v>
      </c>
      <c r="K5" s="47" t="s">
        <v>1</v>
      </c>
      <c r="L5" s="40" t="s">
        <v>214</v>
      </c>
      <c r="M5" s="43" t="s">
        <v>249</v>
      </c>
      <c r="N5" s="81" t="s">
        <v>111</v>
      </c>
      <c r="O5" s="43" t="s">
        <v>368</v>
      </c>
      <c r="P5" s="40" t="s">
        <v>218</v>
      </c>
      <c r="Q5" s="43" t="s">
        <v>240</v>
      </c>
      <c r="R5" s="65" t="s">
        <v>346</v>
      </c>
      <c r="S5" s="67" t="s">
        <v>413</v>
      </c>
      <c r="T5" s="65" t="s">
        <v>425</v>
      </c>
      <c r="U5" s="76" t="s">
        <v>431</v>
      </c>
      <c r="V5" s="65" t="s">
        <v>112</v>
      </c>
      <c r="W5" s="76">
        <v>200</v>
      </c>
      <c r="X5" s="65" t="s">
        <v>113</v>
      </c>
      <c r="Y5" s="67">
        <v>10</v>
      </c>
      <c r="Z5" s="65" t="s">
        <v>1</v>
      </c>
      <c r="AA5" s="67" t="s">
        <v>1</v>
      </c>
      <c r="AB5" s="81" t="s">
        <v>356</v>
      </c>
      <c r="AC5" s="78">
        <v>20</v>
      </c>
      <c r="AD5" s="65" t="s">
        <v>357</v>
      </c>
      <c r="AE5" s="78">
        <v>40000</v>
      </c>
      <c r="AF5" s="65" t="s">
        <v>358</v>
      </c>
      <c r="AG5" s="78">
        <v>40000</v>
      </c>
      <c r="AH5" s="65" t="s">
        <v>1</v>
      </c>
      <c r="AI5" s="67" t="s">
        <v>1</v>
      </c>
      <c r="AJ5" s="65" t="s">
        <v>1</v>
      </c>
      <c r="AK5" s="83" t="s">
        <v>1</v>
      </c>
      <c r="AL5" s="65" t="s">
        <v>1</v>
      </c>
      <c r="AM5" s="83" t="s">
        <v>1</v>
      </c>
      <c r="AN5" s="65" t="s">
        <v>1</v>
      </c>
      <c r="AO5" s="85" t="s">
        <v>1</v>
      </c>
      <c r="AP5" s="40" t="s">
        <v>1</v>
      </c>
      <c r="AQ5" s="67" t="s">
        <v>1</v>
      </c>
      <c r="AR5" s="40" t="s">
        <v>1</v>
      </c>
      <c r="AS5" s="67" t="s">
        <v>1</v>
      </c>
      <c r="AT5" s="40" t="s">
        <v>1</v>
      </c>
      <c r="AU5" s="67" t="s">
        <v>1</v>
      </c>
    </row>
    <row r="6" spans="1:47" ht="6.75" customHeight="1" x14ac:dyDescent="0.4">
      <c r="A6" s="64">
        <v>6</v>
      </c>
      <c r="B6" s="31" t="s">
        <v>221</v>
      </c>
      <c r="C6" s="25" t="s">
        <v>99</v>
      </c>
      <c r="D6" s="28" t="s">
        <v>1</v>
      </c>
      <c r="E6" s="30" t="s">
        <v>1</v>
      </c>
      <c r="F6" s="28" t="s">
        <v>1</v>
      </c>
      <c r="G6" s="30" t="s">
        <v>1</v>
      </c>
      <c r="H6" s="46" t="s">
        <v>1</v>
      </c>
      <c r="I6" s="47" t="s">
        <v>1</v>
      </c>
      <c r="J6" s="46" t="s">
        <v>1</v>
      </c>
      <c r="K6" s="47" t="s">
        <v>1</v>
      </c>
      <c r="L6" s="40" t="s">
        <v>214</v>
      </c>
      <c r="M6" s="43" t="s">
        <v>250</v>
      </c>
      <c r="N6" s="81" t="s">
        <v>111</v>
      </c>
      <c r="O6" s="43" t="s">
        <v>369</v>
      </c>
      <c r="P6" s="40" t="s">
        <v>218</v>
      </c>
      <c r="Q6" s="43" t="s">
        <v>240</v>
      </c>
      <c r="R6" s="65" t="s">
        <v>346</v>
      </c>
      <c r="S6" s="67" t="s">
        <v>414</v>
      </c>
      <c r="T6" s="65" t="s">
        <v>425</v>
      </c>
      <c r="U6" s="76" t="s">
        <v>432</v>
      </c>
      <c r="V6" s="65" t="s">
        <v>112</v>
      </c>
      <c r="W6" s="76">
        <v>200</v>
      </c>
      <c r="X6" s="65" t="s">
        <v>1</v>
      </c>
      <c r="Y6" s="67" t="s">
        <v>1</v>
      </c>
      <c r="Z6" s="65" t="s">
        <v>1</v>
      </c>
      <c r="AA6" s="67" t="s">
        <v>1</v>
      </c>
      <c r="AB6" s="81" t="s">
        <v>356</v>
      </c>
      <c r="AC6" s="78">
        <v>20</v>
      </c>
      <c r="AD6" s="65" t="s">
        <v>357</v>
      </c>
      <c r="AE6" s="78">
        <v>40000</v>
      </c>
      <c r="AF6" s="65" t="s">
        <v>358</v>
      </c>
      <c r="AG6" s="78">
        <v>50000</v>
      </c>
      <c r="AH6" s="65" t="s">
        <v>1</v>
      </c>
      <c r="AI6" s="67" t="s">
        <v>1</v>
      </c>
      <c r="AJ6" s="65" t="s">
        <v>1</v>
      </c>
      <c r="AK6" s="83" t="s">
        <v>1</v>
      </c>
      <c r="AL6" s="65" t="s">
        <v>1</v>
      </c>
      <c r="AM6" s="83" t="s">
        <v>1</v>
      </c>
      <c r="AN6" s="65" t="s">
        <v>1</v>
      </c>
      <c r="AO6" s="85" t="s">
        <v>1</v>
      </c>
      <c r="AP6" s="40" t="s">
        <v>1</v>
      </c>
      <c r="AQ6" s="67" t="s">
        <v>1</v>
      </c>
      <c r="AR6" s="40" t="s">
        <v>1</v>
      </c>
      <c r="AS6" s="67" t="s">
        <v>1</v>
      </c>
      <c r="AT6" s="40" t="s">
        <v>1</v>
      </c>
      <c r="AU6" s="67" t="s">
        <v>1</v>
      </c>
    </row>
    <row r="7" spans="1:47" ht="6.75" customHeight="1" x14ac:dyDescent="0.4">
      <c r="A7" s="64">
        <v>7</v>
      </c>
      <c r="B7" s="31" t="s">
        <v>207</v>
      </c>
      <c r="C7" s="25" t="s">
        <v>100</v>
      </c>
      <c r="D7" s="28" t="s">
        <v>1</v>
      </c>
      <c r="E7" s="30" t="s">
        <v>1</v>
      </c>
      <c r="F7" s="28" t="s">
        <v>1</v>
      </c>
      <c r="G7" s="30" t="s">
        <v>1</v>
      </c>
      <c r="H7" s="46" t="s">
        <v>1</v>
      </c>
      <c r="I7" s="47" t="s">
        <v>1</v>
      </c>
      <c r="J7" s="46" t="s">
        <v>1</v>
      </c>
      <c r="K7" s="47" t="s">
        <v>1</v>
      </c>
      <c r="L7" s="40" t="s">
        <v>214</v>
      </c>
      <c r="M7" s="43" t="s">
        <v>247</v>
      </c>
      <c r="N7" s="81" t="s">
        <v>111</v>
      </c>
      <c r="O7" s="43" t="s">
        <v>348</v>
      </c>
      <c r="P7" s="40" t="s">
        <v>218</v>
      </c>
      <c r="Q7" s="43" t="s">
        <v>240</v>
      </c>
      <c r="R7" s="65" t="s">
        <v>346</v>
      </c>
      <c r="S7" s="67" t="s">
        <v>415</v>
      </c>
      <c r="T7" s="65" t="s">
        <v>425</v>
      </c>
      <c r="U7" s="76" t="s">
        <v>433</v>
      </c>
      <c r="V7" s="65" t="s">
        <v>112</v>
      </c>
      <c r="W7" s="76">
        <v>200</v>
      </c>
      <c r="X7" s="65" t="s">
        <v>1</v>
      </c>
      <c r="Y7" s="67" t="s">
        <v>1</v>
      </c>
      <c r="Z7" s="65" t="s">
        <v>1</v>
      </c>
      <c r="AA7" s="67" t="s">
        <v>1</v>
      </c>
      <c r="AB7" s="81" t="s">
        <v>356</v>
      </c>
      <c r="AC7" s="78">
        <v>20</v>
      </c>
      <c r="AD7" s="65" t="s">
        <v>357</v>
      </c>
      <c r="AE7" s="78">
        <v>50000</v>
      </c>
      <c r="AF7" s="65" t="s">
        <v>358</v>
      </c>
      <c r="AG7" s="78">
        <v>50000</v>
      </c>
      <c r="AH7" s="65" t="s">
        <v>1</v>
      </c>
      <c r="AI7" s="67" t="s">
        <v>1</v>
      </c>
      <c r="AJ7" s="65" t="s">
        <v>1</v>
      </c>
      <c r="AK7" s="83" t="s">
        <v>1</v>
      </c>
      <c r="AL7" s="65" t="s">
        <v>1</v>
      </c>
      <c r="AM7" s="83" t="s">
        <v>1</v>
      </c>
      <c r="AN7" s="65" t="s">
        <v>1</v>
      </c>
      <c r="AO7" s="85" t="s">
        <v>1</v>
      </c>
      <c r="AP7" s="40" t="s">
        <v>1</v>
      </c>
      <c r="AQ7" s="67" t="s">
        <v>1</v>
      </c>
      <c r="AR7" s="40" t="s">
        <v>1</v>
      </c>
      <c r="AS7" s="67" t="s">
        <v>1</v>
      </c>
      <c r="AT7" s="40" t="s">
        <v>1</v>
      </c>
      <c r="AU7" s="67" t="s">
        <v>1</v>
      </c>
    </row>
    <row r="8" spans="1:47" ht="6.75" customHeight="1" x14ac:dyDescent="0.4">
      <c r="A8" s="64">
        <v>8</v>
      </c>
      <c r="B8" s="31" t="s">
        <v>222</v>
      </c>
      <c r="C8" s="25" t="s">
        <v>101</v>
      </c>
      <c r="D8" s="28" t="s">
        <v>1</v>
      </c>
      <c r="E8" s="30" t="s">
        <v>1</v>
      </c>
      <c r="F8" s="28" t="s">
        <v>1</v>
      </c>
      <c r="G8" s="30" t="s">
        <v>1</v>
      </c>
      <c r="H8" s="46" t="s">
        <v>1</v>
      </c>
      <c r="I8" s="47" t="s">
        <v>1</v>
      </c>
      <c r="J8" s="46" t="s">
        <v>1</v>
      </c>
      <c r="K8" s="47" t="s">
        <v>1</v>
      </c>
      <c r="L8" s="40" t="s">
        <v>214</v>
      </c>
      <c r="M8" s="43" t="s">
        <v>246</v>
      </c>
      <c r="N8" s="81" t="s">
        <v>111</v>
      </c>
      <c r="O8" s="43" t="s">
        <v>362</v>
      </c>
      <c r="P8" s="40" t="s">
        <v>218</v>
      </c>
      <c r="Q8" s="43" t="s">
        <v>240</v>
      </c>
      <c r="R8" s="65" t="s">
        <v>346</v>
      </c>
      <c r="S8" s="67" t="s">
        <v>416</v>
      </c>
      <c r="T8" s="65" t="s">
        <v>425</v>
      </c>
      <c r="U8" s="76" t="s">
        <v>434</v>
      </c>
      <c r="V8" s="65" t="s">
        <v>112</v>
      </c>
      <c r="W8" s="67">
        <v>294</v>
      </c>
      <c r="X8" s="65" t="s">
        <v>113</v>
      </c>
      <c r="Y8" s="67">
        <v>12</v>
      </c>
      <c r="Z8" s="65" t="s">
        <v>114</v>
      </c>
      <c r="AA8" s="67">
        <v>32.299999999999997</v>
      </c>
      <c r="AB8" s="81" t="s">
        <v>356</v>
      </c>
      <c r="AC8" s="67">
        <v>25</v>
      </c>
      <c r="AD8" s="65" t="s">
        <v>357</v>
      </c>
      <c r="AE8" s="78">
        <v>50000</v>
      </c>
      <c r="AF8" s="65" t="s">
        <v>358</v>
      </c>
      <c r="AG8" s="78">
        <v>80000</v>
      </c>
      <c r="AH8" s="65" t="s">
        <v>1</v>
      </c>
      <c r="AI8" s="67" t="s">
        <v>1</v>
      </c>
      <c r="AJ8" s="65" t="s">
        <v>1</v>
      </c>
      <c r="AK8" s="83" t="s">
        <v>1</v>
      </c>
      <c r="AL8" s="65" t="s">
        <v>1</v>
      </c>
      <c r="AM8" s="83" t="s">
        <v>1</v>
      </c>
      <c r="AN8" s="65" t="s">
        <v>1</v>
      </c>
      <c r="AO8" s="85" t="s">
        <v>1</v>
      </c>
      <c r="AP8" s="40" t="s">
        <v>1</v>
      </c>
      <c r="AQ8" s="67" t="s">
        <v>1</v>
      </c>
      <c r="AR8" s="40" t="s">
        <v>1</v>
      </c>
      <c r="AS8" s="67" t="s">
        <v>1</v>
      </c>
      <c r="AT8" s="40" t="s">
        <v>1</v>
      </c>
      <c r="AU8" s="67" t="s">
        <v>1</v>
      </c>
    </row>
    <row r="9" spans="1:47" ht="6.75" customHeight="1" x14ac:dyDescent="0.4">
      <c r="A9" s="64">
        <v>9</v>
      </c>
      <c r="B9" s="31" t="s">
        <v>223</v>
      </c>
      <c r="C9" s="25" t="s">
        <v>102</v>
      </c>
      <c r="D9" s="28" t="s">
        <v>1</v>
      </c>
      <c r="E9" s="30" t="s">
        <v>1</v>
      </c>
      <c r="F9" s="28" t="s">
        <v>1</v>
      </c>
      <c r="G9" s="30" t="s">
        <v>1</v>
      </c>
      <c r="H9" s="46" t="s">
        <v>1</v>
      </c>
      <c r="I9" s="47" t="s">
        <v>1</v>
      </c>
      <c r="J9" s="46" t="s">
        <v>1</v>
      </c>
      <c r="K9" s="47" t="s">
        <v>1</v>
      </c>
      <c r="L9" s="40" t="s">
        <v>214</v>
      </c>
      <c r="M9" s="43" t="s">
        <v>245</v>
      </c>
      <c r="N9" s="81" t="s">
        <v>111</v>
      </c>
      <c r="O9" s="43" t="s">
        <v>347</v>
      </c>
      <c r="P9" s="40" t="s">
        <v>218</v>
      </c>
      <c r="Q9" s="43" t="s">
        <v>240</v>
      </c>
      <c r="R9" s="65" t="s">
        <v>346</v>
      </c>
      <c r="S9" s="67" t="s">
        <v>417</v>
      </c>
      <c r="T9" s="65" t="s">
        <v>425</v>
      </c>
      <c r="U9" s="76" t="s">
        <v>435</v>
      </c>
      <c r="V9" s="65" t="s">
        <v>112</v>
      </c>
      <c r="W9" s="67">
        <v>366</v>
      </c>
      <c r="X9" s="65" t="s">
        <v>113</v>
      </c>
      <c r="Y9" s="67">
        <v>15.2</v>
      </c>
      <c r="Z9" s="65" t="s">
        <v>114</v>
      </c>
      <c r="AA9" s="67">
        <v>49</v>
      </c>
      <c r="AB9" s="81" t="s">
        <v>356</v>
      </c>
      <c r="AC9" s="67">
        <v>25</v>
      </c>
      <c r="AD9" s="65" t="s">
        <v>1</v>
      </c>
      <c r="AE9" s="67" t="s">
        <v>1</v>
      </c>
      <c r="AF9" s="65" t="s">
        <v>358</v>
      </c>
      <c r="AG9" s="78">
        <v>120000</v>
      </c>
      <c r="AH9" s="65" t="s">
        <v>1</v>
      </c>
      <c r="AI9" s="67" t="s">
        <v>1</v>
      </c>
      <c r="AJ9" s="65" t="s">
        <v>1</v>
      </c>
      <c r="AK9" s="83" t="s">
        <v>1</v>
      </c>
      <c r="AL9" s="65" t="s">
        <v>1</v>
      </c>
      <c r="AM9" s="83" t="s">
        <v>1</v>
      </c>
      <c r="AN9" s="65" t="s">
        <v>1</v>
      </c>
      <c r="AO9" s="85" t="s">
        <v>1</v>
      </c>
      <c r="AP9" s="40" t="s">
        <v>1</v>
      </c>
      <c r="AQ9" s="67" t="s">
        <v>1</v>
      </c>
      <c r="AR9" s="40" t="s">
        <v>1</v>
      </c>
      <c r="AS9" s="67" t="s">
        <v>1</v>
      </c>
      <c r="AT9" s="40" t="s">
        <v>1</v>
      </c>
      <c r="AU9" s="67" t="s">
        <v>1</v>
      </c>
    </row>
    <row r="10" spans="1:47" ht="6.75" customHeight="1" x14ac:dyDescent="0.4">
      <c r="A10" s="64">
        <v>10</v>
      </c>
      <c r="B10" s="31" t="s">
        <v>224</v>
      </c>
      <c r="C10" s="25" t="s">
        <v>103</v>
      </c>
      <c r="D10" s="28" t="s">
        <v>1</v>
      </c>
      <c r="E10" s="30" t="s">
        <v>1</v>
      </c>
      <c r="F10" s="28" t="s">
        <v>1</v>
      </c>
      <c r="G10" s="30" t="s">
        <v>1</v>
      </c>
      <c r="H10" s="46" t="s">
        <v>1</v>
      </c>
      <c r="I10" s="47" t="s">
        <v>1</v>
      </c>
      <c r="J10" s="46" t="s">
        <v>1</v>
      </c>
      <c r="K10" s="47" t="s">
        <v>1</v>
      </c>
      <c r="L10" s="40" t="s">
        <v>214</v>
      </c>
      <c r="M10" s="43" t="s">
        <v>243</v>
      </c>
      <c r="N10" s="81" t="s">
        <v>111</v>
      </c>
      <c r="O10" s="43" t="s">
        <v>363</v>
      </c>
      <c r="P10" s="40" t="s">
        <v>218</v>
      </c>
      <c r="Q10" s="43" t="s">
        <v>240</v>
      </c>
      <c r="R10" s="65" t="s">
        <v>346</v>
      </c>
      <c r="S10" s="67" t="s">
        <v>418</v>
      </c>
      <c r="T10" s="65" t="s">
        <v>425</v>
      </c>
      <c r="U10" s="76" t="s">
        <v>436</v>
      </c>
      <c r="V10" s="65" t="s">
        <v>112</v>
      </c>
      <c r="W10" s="67">
        <v>250</v>
      </c>
      <c r="X10" s="65" t="s">
        <v>113</v>
      </c>
      <c r="Y10" s="67">
        <v>16</v>
      </c>
      <c r="Z10" s="65" t="s">
        <v>114</v>
      </c>
      <c r="AA10" s="67">
        <v>44</v>
      </c>
      <c r="AB10" s="81" t="s">
        <v>356</v>
      </c>
      <c r="AC10" s="67">
        <v>30</v>
      </c>
      <c r="AD10" s="65" t="s">
        <v>357</v>
      </c>
      <c r="AE10" s="78">
        <v>80000</v>
      </c>
      <c r="AF10" s="65" t="s">
        <v>358</v>
      </c>
      <c r="AG10" s="78">
        <v>120000</v>
      </c>
      <c r="AH10" s="65" t="s">
        <v>1</v>
      </c>
      <c r="AI10" s="67" t="s">
        <v>1</v>
      </c>
      <c r="AJ10" s="65" t="s">
        <v>1</v>
      </c>
      <c r="AK10" s="83" t="s">
        <v>1</v>
      </c>
      <c r="AL10" s="65" t="s">
        <v>1</v>
      </c>
      <c r="AM10" s="83" t="s">
        <v>1</v>
      </c>
      <c r="AN10" s="65" t="s">
        <v>1</v>
      </c>
      <c r="AO10" s="85" t="s">
        <v>1</v>
      </c>
      <c r="AP10" s="40" t="s">
        <v>1</v>
      </c>
      <c r="AQ10" s="67" t="s">
        <v>1</v>
      </c>
      <c r="AR10" s="40" t="s">
        <v>1</v>
      </c>
      <c r="AS10" s="67" t="s">
        <v>1</v>
      </c>
      <c r="AT10" s="40" t="s">
        <v>1</v>
      </c>
      <c r="AU10" s="67" t="s">
        <v>1</v>
      </c>
    </row>
    <row r="11" spans="1:47" ht="6.75" customHeight="1" x14ac:dyDescent="0.4">
      <c r="A11" s="64">
        <v>11</v>
      </c>
      <c r="B11" s="31" t="s">
        <v>225</v>
      </c>
      <c r="C11" s="25" t="s">
        <v>104</v>
      </c>
      <c r="D11" s="28" t="s">
        <v>1</v>
      </c>
      <c r="E11" s="30" t="s">
        <v>1</v>
      </c>
      <c r="F11" s="28" t="s">
        <v>1</v>
      </c>
      <c r="G11" s="30" t="s">
        <v>1</v>
      </c>
      <c r="H11" s="46" t="s">
        <v>1</v>
      </c>
      <c r="I11" s="47" t="s">
        <v>1</v>
      </c>
      <c r="J11" s="46" t="s">
        <v>1</v>
      </c>
      <c r="K11" s="47" t="s">
        <v>1</v>
      </c>
      <c r="L11" s="40" t="s">
        <v>214</v>
      </c>
      <c r="M11" s="43" t="s">
        <v>244</v>
      </c>
      <c r="N11" s="81" t="s">
        <v>111</v>
      </c>
      <c r="O11" s="43" t="s">
        <v>364</v>
      </c>
      <c r="P11" s="40" t="s">
        <v>218</v>
      </c>
      <c r="Q11" s="43" t="s">
        <v>240</v>
      </c>
      <c r="R11" s="65" t="s">
        <v>346</v>
      </c>
      <c r="S11" s="67" t="s">
        <v>419</v>
      </c>
      <c r="T11" s="65" t="s">
        <v>425</v>
      </c>
      <c r="U11" s="76" t="s">
        <v>437</v>
      </c>
      <c r="V11" s="65" t="s">
        <v>112</v>
      </c>
      <c r="W11" s="67">
        <v>275</v>
      </c>
      <c r="X11" s="65" t="s">
        <v>113</v>
      </c>
      <c r="Y11" s="67">
        <v>68</v>
      </c>
      <c r="Z11" s="65" t="s">
        <v>114</v>
      </c>
      <c r="AA11" s="67">
        <v>50</v>
      </c>
      <c r="AB11" s="81" t="s">
        <v>356</v>
      </c>
      <c r="AC11" s="67">
        <v>30</v>
      </c>
      <c r="AD11" s="65" t="s">
        <v>357</v>
      </c>
      <c r="AE11" s="78">
        <v>120000</v>
      </c>
      <c r="AF11" s="65" t="s">
        <v>358</v>
      </c>
      <c r="AG11" s="78">
        <v>200000</v>
      </c>
      <c r="AH11" s="65" t="s">
        <v>1</v>
      </c>
      <c r="AI11" s="67" t="s">
        <v>1</v>
      </c>
      <c r="AJ11" s="65" t="s">
        <v>1</v>
      </c>
      <c r="AK11" s="83" t="s">
        <v>1</v>
      </c>
      <c r="AL11" s="65" t="s">
        <v>1</v>
      </c>
      <c r="AM11" s="83" t="s">
        <v>1</v>
      </c>
      <c r="AN11" s="65" t="s">
        <v>1</v>
      </c>
      <c r="AO11" s="85" t="s">
        <v>1</v>
      </c>
      <c r="AP11" s="40" t="s">
        <v>1</v>
      </c>
      <c r="AQ11" s="67" t="s">
        <v>1</v>
      </c>
      <c r="AR11" s="40" t="s">
        <v>1</v>
      </c>
      <c r="AS11" s="67" t="s">
        <v>1</v>
      </c>
      <c r="AT11" s="40" t="s">
        <v>1</v>
      </c>
      <c r="AU11" s="67" t="s">
        <v>1</v>
      </c>
    </row>
    <row r="12" spans="1:47" ht="6.75" customHeight="1" x14ac:dyDescent="0.4">
      <c r="A12" s="64">
        <v>12</v>
      </c>
      <c r="B12" s="31" t="s">
        <v>208</v>
      </c>
      <c r="C12" s="25" t="s">
        <v>105</v>
      </c>
      <c r="D12" s="28" t="s">
        <v>1</v>
      </c>
      <c r="E12" s="30" t="s">
        <v>1</v>
      </c>
      <c r="F12" s="28" t="s">
        <v>1</v>
      </c>
      <c r="G12" s="30" t="s">
        <v>1</v>
      </c>
      <c r="H12" s="46" t="s">
        <v>1</v>
      </c>
      <c r="I12" s="47" t="s">
        <v>1</v>
      </c>
      <c r="J12" s="46" t="s">
        <v>1</v>
      </c>
      <c r="K12" s="47" t="s">
        <v>1</v>
      </c>
      <c r="L12" s="40" t="s">
        <v>214</v>
      </c>
      <c r="M12" s="43" t="s">
        <v>242</v>
      </c>
      <c r="N12" s="81" t="s">
        <v>111</v>
      </c>
      <c r="O12" s="43" t="s">
        <v>365</v>
      </c>
      <c r="P12" s="40" t="s">
        <v>218</v>
      </c>
      <c r="Q12" s="43" t="s">
        <v>240</v>
      </c>
      <c r="R12" s="65" t="s">
        <v>346</v>
      </c>
      <c r="S12" s="67" t="s">
        <v>420</v>
      </c>
      <c r="T12" s="65" t="s">
        <v>425</v>
      </c>
      <c r="U12" s="76" t="s">
        <v>438</v>
      </c>
      <c r="V12" s="65" t="s">
        <v>112</v>
      </c>
      <c r="W12" s="67">
        <v>290</v>
      </c>
      <c r="X12" s="65" t="s">
        <v>113</v>
      </c>
      <c r="Y12" s="67">
        <v>18</v>
      </c>
      <c r="Z12" s="65" t="s">
        <v>114</v>
      </c>
      <c r="AA12" s="67">
        <v>45</v>
      </c>
      <c r="AB12" s="81" t="s">
        <v>356</v>
      </c>
      <c r="AC12" s="67">
        <v>35</v>
      </c>
      <c r="AD12" s="65" t="s">
        <v>357</v>
      </c>
      <c r="AE12" s="78">
        <v>150000</v>
      </c>
      <c r="AF12" s="65" t="s">
        <v>358</v>
      </c>
      <c r="AG12" s="78">
        <v>220000</v>
      </c>
      <c r="AH12" s="65" t="s">
        <v>1</v>
      </c>
      <c r="AI12" s="67" t="s">
        <v>1</v>
      </c>
      <c r="AJ12" s="65" t="s">
        <v>1</v>
      </c>
      <c r="AK12" s="83" t="s">
        <v>1</v>
      </c>
      <c r="AL12" s="65" t="s">
        <v>1</v>
      </c>
      <c r="AM12" s="83" t="s">
        <v>1</v>
      </c>
      <c r="AN12" s="65" t="s">
        <v>1</v>
      </c>
      <c r="AO12" s="85" t="s">
        <v>1</v>
      </c>
      <c r="AP12" s="40" t="s">
        <v>1</v>
      </c>
      <c r="AQ12" s="67" t="s">
        <v>1</v>
      </c>
      <c r="AR12" s="40" t="s">
        <v>1</v>
      </c>
      <c r="AS12" s="67" t="s">
        <v>1</v>
      </c>
      <c r="AT12" s="40" t="s">
        <v>1</v>
      </c>
      <c r="AU12" s="67" t="s">
        <v>1</v>
      </c>
    </row>
    <row r="13" spans="1:47" ht="6.75" customHeight="1" x14ac:dyDescent="0.4">
      <c r="A13" s="64">
        <v>13</v>
      </c>
      <c r="B13" s="31" t="s">
        <v>351</v>
      </c>
      <c r="C13" s="25" t="s">
        <v>375</v>
      </c>
      <c r="D13" s="28" t="s">
        <v>1</v>
      </c>
      <c r="E13" s="30" t="s">
        <v>1</v>
      </c>
      <c r="F13" s="28" t="s">
        <v>1</v>
      </c>
      <c r="G13" s="30" t="s">
        <v>1</v>
      </c>
      <c r="H13" s="46" t="s">
        <v>1</v>
      </c>
      <c r="I13" s="47" t="s">
        <v>1</v>
      </c>
      <c r="J13" s="46" t="s">
        <v>1</v>
      </c>
      <c r="K13" s="47" t="s">
        <v>1</v>
      </c>
      <c r="L13" s="40" t="s">
        <v>214</v>
      </c>
      <c r="M13" s="43" t="s">
        <v>353</v>
      </c>
      <c r="N13" s="81" t="s">
        <v>111</v>
      </c>
      <c r="O13" s="43" t="s">
        <v>350</v>
      </c>
      <c r="P13" s="40" t="s">
        <v>218</v>
      </c>
      <c r="Q13" s="43" t="s">
        <v>240</v>
      </c>
      <c r="R13" s="65" t="s">
        <v>346</v>
      </c>
      <c r="S13" s="67" t="s">
        <v>421</v>
      </c>
      <c r="T13" s="65" t="s">
        <v>425</v>
      </c>
      <c r="U13" s="76" t="s">
        <v>439</v>
      </c>
      <c r="V13" s="65" t="s">
        <v>112</v>
      </c>
      <c r="W13" s="67">
        <v>330</v>
      </c>
      <c r="X13" s="65" t="s">
        <v>1</v>
      </c>
      <c r="Y13" s="67" t="s">
        <v>1</v>
      </c>
      <c r="Z13" s="65" t="s">
        <v>1</v>
      </c>
      <c r="AA13" s="67" t="s">
        <v>1</v>
      </c>
      <c r="AB13" s="81" t="s">
        <v>356</v>
      </c>
      <c r="AC13" s="67">
        <v>40</v>
      </c>
      <c r="AD13" s="65" t="s">
        <v>357</v>
      </c>
      <c r="AE13" s="78">
        <v>200000</v>
      </c>
      <c r="AF13" s="65" t="s">
        <v>358</v>
      </c>
      <c r="AG13" s="78">
        <v>320000</v>
      </c>
      <c r="AH13" s="65" t="s">
        <v>1</v>
      </c>
      <c r="AI13" s="67" t="s">
        <v>1</v>
      </c>
      <c r="AJ13" s="65" t="s">
        <v>1</v>
      </c>
      <c r="AK13" s="83" t="s">
        <v>1</v>
      </c>
      <c r="AL13" s="65" t="s">
        <v>1</v>
      </c>
      <c r="AM13" s="83" t="s">
        <v>1</v>
      </c>
      <c r="AN13" s="65" t="s">
        <v>1</v>
      </c>
      <c r="AO13" s="85" t="s">
        <v>1</v>
      </c>
      <c r="AP13" s="40" t="s">
        <v>1</v>
      </c>
      <c r="AQ13" s="67" t="s">
        <v>1</v>
      </c>
      <c r="AR13" s="40" t="s">
        <v>1</v>
      </c>
      <c r="AS13" s="67" t="s">
        <v>1</v>
      </c>
      <c r="AT13" s="40" t="s">
        <v>1</v>
      </c>
      <c r="AU13" s="67" t="s">
        <v>1</v>
      </c>
    </row>
    <row r="14" spans="1:47" ht="6.75" customHeight="1" x14ac:dyDescent="0.4">
      <c r="A14" s="64">
        <v>14</v>
      </c>
      <c r="B14" s="31" t="s">
        <v>352</v>
      </c>
      <c r="C14" s="25" t="s">
        <v>376</v>
      </c>
      <c r="D14" s="28" t="s">
        <v>1</v>
      </c>
      <c r="E14" s="30" t="s">
        <v>1</v>
      </c>
      <c r="F14" s="28" t="s">
        <v>1</v>
      </c>
      <c r="G14" s="30" t="s">
        <v>1</v>
      </c>
      <c r="H14" s="46" t="s">
        <v>1</v>
      </c>
      <c r="I14" s="47" t="s">
        <v>1</v>
      </c>
      <c r="J14" s="46" t="s">
        <v>1</v>
      </c>
      <c r="K14" s="47" t="s">
        <v>1</v>
      </c>
      <c r="L14" s="40" t="s">
        <v>214</v>
      </c>
      <c r="M14" s="43" t="s">
        <v>355</v>
      </c>
      <c r="N14" s="81" t="s">
        <v>111</v>
      </c>
      <c r="O14" s="43" t="s">
        <v>366</v>
      </c>
      <c r="P14" s="40" t="s">
        <v>218</v>
      </c>
      <c r="Q14" s="43" t="s">
        <v>240</v>
      </c>
      <c r="R14" s="65" t="s">
        <v>346</v>
      </c>
      <c r="S14" s="67" t="s">
        <v>422</v>
      </c>
      <c r="T14" s="65" t="s">
        <v>425</v>
      </c>
      <c r="U14" s="76" t="s">
        <v>440</v>
      </c>
      <c r="V14" s="65" t="s">
        <v>112</v>
      </c>
      <c r="W14" s="67">
        <v>400</v>
      </c>
      <c r="X14" s="65" t="s">
        <v>1</v>
      </c>
      <c r="Y14" s="67" t="s">
        <v>1</v>
      </c>
      <c r="Z14" s="65" t="s">
        <v>1</v>
      </c>
      <c r="AA14" s="67" t="s">
        <v>1</v>
      </c>
      <c r="AB14" s="81" t="s">
        <v>356</v>
      </c>
      <c r="AC14" s="67">
        <v>40</v>
      </c>
      <c r="AD14" s="65" t="s">
        <v>357</v>
      </c>
      <c r="AE14" s="78">
        <v>320000</v>
      </c>
      <c r="AF14" s="65" t="s">
        <v>358</v>
      </c>
      <c r="AG14" s="78">
        <v>550000</v>
      </c>
      <c r="AH14" s="65" t="s">
        <v>1</v>
      </c>
      <c r="AI14" s="67" t="s">
        <v>1</v>
      </c>
      <c r="AJ14" s="65" t="s">
        <v>1</v>
      </c>
      <c r="AK14" s="83" t="s">
        <v>1</v>
      </c>
      <c r="AL14" s="65" t="s">
        <v>1</v>
      </c>
      <c r="AM14" s="83" t="s">
        <v>1</v>
      </c>
      <c r="AN14" s="65" t="s">
        <v>1</v>
      </c>
      <c r="AO14" s="85" t="s">
        <v>1</v>
      </c>
      <c r="AP14" s="40" t="s">
        <v>1</v>
      </c>
      <c r="AQ14" s="67" t="s">
        <v>1</v>
      </c>
      <c r="AR14" s="40" t="s">
        <v>1</v>
      </c>
      <c r="AS14" s="67" t="s">
        <v>1</v>
      </c>
      <c r="AT14" s="40" t="s">
        <v>1</v>
      </c>
      <c r="AU14" s="67" t="s">
        <v>1</v>
      </c>
    </row>
    <row r="15" spans="1:47" ht="6.75" customHeight="1" x14ac:dyDescent="0.4">
      <c r="A15" s="64">
        <v>15</v>
      </c>
      <c r="B15" s="31" t="s">
        <v>349</v>
      </c>
      <c r="C15" s="25" t="s">
        <v>106</v>
      </c>
      <c r="D15" s="28" t="s">
        <v>1</v>
      </c>
      <c r="E15" s="30" t="s">
        <v>1</v>
      </c>
      <c r="F15" s="28" t="s">
        <v>1</v>
      </c>
      <c r="G15" s="30" t="s">
        <v>1</v>
      </c>
      <c r="H15" s="46" t="s">
        <v>1</v>
      </c>
      <c r="I15" s="47" t="s">
        <v>1</v>
      </c>
      <c r="J15" s="46" t="s">
        <v>1</v>
      </c>
      <c r="K15" s="47" t="s">
        <v>1</v>
      </c>
      <c r="L15" s="40" t="s">
        <v>214</v>
      </c>
      <c r="M15" s="43" t="s">
        <v>354</v>
      </c>
      <c r="N15" s="81" t="s">
        <v>111</v>
      </c>
      <c r="O15" s="43" t="s">
        <v>367</v>
      </c>
      <c r="P15" s="40" t="s">
        <v>218</v>
      </c>
      <c r="Q15" s="43" t="s">
        <v>240</v>
      </c>
      <c r="R15" s="65" t="s">
        <v>346</v>
      </c>
      <c r="S15" s="67" t="s">
        <v>423</v>
      </c>
      <c r="T15" s="65" t="s">
        <v>425</v>
      </c>
      <c r="U15" s="76" t="s">
        <v>441</v>
      </c>
      <c r="V15" s="65" t="s">
        <v>112</v>
      </c>
      <c r="W15" s="67">
        <v>360</v>
      </c>
      <c r="X15" s="65" t="s">
        <v>1</v>
      </c>
      <c r="Y15" s="67" t="s">
        <v>1</v>
      </c>
      <c r="Z15" s="65" t="s">
        <v>114</v>
      </c>
      <c r="AA15" s="67">
        <v>65</v>
      </c>
      <c r="AB15" s="81" t="s">
        <v>356</v>
      </c>
      <c r="AC15" s="67">
        <v>30</v>
      </c>
      <c r="AD15" s="65" t="s">
        <v>1</v>
      </c>
      <c r="AE15" s="67" t="s">
        <v>1</v>
      </c>
      <c r="AF15" s="65" t="s">
        <v>358</v>
      </c>
      <c r="AG15" s="78">
        <v>400000</v>
      </c>
      <c r="AH15" s="65" t="s">
        <v>1</v>
      </c>
      <c r="AI15" s="67" t="s">
        <v>1</v>
      </c>
      <c r="AJ15" s="65" t="s">
        <v>1</v>
      </c>
      <c r="AK15" s="83" t="s">
        <v>1</v>
      </c>
      <c r="AL15" s="65" t="s">
        <v>1</v>
      </c>
      <c r="AM15" s="83" t="s">
        <v>1</v>
      </c>
      <c r="AN15" s="65" t="s">
        <v>1</v>
      </c>
      <c r="AO15" s="85" t="s">
        <v>1</v>
      </c>
      <c r="AP15" s="40" t="s">
        <v>1</v>
      </c>
      <c r="AQ15" s="67" t="s">
        <v>1</v>
      </c>
      <c r="AR15" s="40" t="s">
        <v>1</v>
      </c>
      <c r="AS15" s="67" t="s">
        <v>1</v>
      </c>
      <c r="AT15" s="40" t="s">
        <v>1</v>
      </c>
      <c r="AU15" s="67" t="s">
        <v>1</v>
      </c>
    </row>
    <row r="16" spans="1:47" ht="6.75" customHeight="1" x14ac:dyDescent="0.4">
      <c r="A16" s="64">
        <v>16</v>
      </c>
      <c r="B16" s="31" t="s">
        <v>220</v>
      </c>
      <c r="C16" s="25" t="s">
        <v>110</v>
      </c>
      <c r="D16" s="28" t="s">
        <v>1</v>
      </c>
      <c r="E16" s="30" t="s">
        <v>1</v>
      </c>
      <c r="F16" s="28" t="s">
        <v>1</v>
      </c>
      <c r="G16" s="30" t="s">
        <v>1</v>
      </c>
      <c r="H16" s="46" t="s">
        <v>1</v>
      </c>
      <c r="I16" s="47" t="s">
        <v>1</v>
      </c>
      <c r="J16" s="46" t="s">
        <v>1</v>
      </c>
      <c r="K16" s="47" t="s">
        <v>1</v>
      </c>
      <c r="L16" s="40" t="s">
        <v>214</v>
      </c>
      <c r="M16" s="43" t="s">
        <v>248</v>
      </c>
      <c r="N16" s="81" t="s">
        <v>111</v>
      </c>
      <c r="O16" s="43" t="s">
        <v>361</v>
      </c>
      <c r="P16" s="40" t="s">
        <v>218</v>
      </c>
      <c r="Q16" s="43" t="s">
        <v>240</v>
      </c>
      <c r="R16" s="65" t="s">
        <v>346</v>
      </c>
      <c r="S16" s="67" t="s">
        <v>412</v>
      </c>
      <c r="T16" s="65" t="s">
        <v>425</v>
      </c>
      <c r="U16" s="76" t="s">
        <v>430</v>
      </c>
      <c r="V16" s="65" t="s">
        <v>1</v>
      </c>
      <c r="W16" s="67" t="s">
        <v>1</v>
      </c>
      <c r="X16" s="65" t="s">
        <v>1</v>
      </c>
      <c r="Y16" s="67" t="s">
        <v>1</v>
      </c>
      <c r="Z16" s="65" t="s">
        <v>1</v>
      </c>
      <c r="AA16" s="67" t="s">
        <v>1</v>
      </c>
      <c r="AB16" s="81" t="s">
        <v>1</v>
      </c>
      <c r="AC16" s="67" t="s">
        <v>1</v>
      </c>
      <c r="AD16" s="65" t="s">
        <v>1</v>
      </c>
      <c r="AE16" s="67" t="s">
        <v>1</v>
      </c>
      <c r="AF16" s="65" t="s">
        <v>1</v>
      </c>
      <c r="AG16" s="67" t="s">
        <v>1</v>
      </c>
      <c r="AH16" s="65" t="s">
        <v>1</v>
      </c>
      <c r="AI16" s="67" t="s">
        <v>1</v>
      </c>
      <c r="AJ16" s="65" t="s">
        <v>1</v>
      </c>
      <c r="AK16" s="83" t="s">
        <v>1</v>
      </c>
      <c r="AL16" s="65" t="s">
        <v>1</v>
      </c>
      <c r="AM16" s="83" t="s">
        <v>1</v>
      </c>
      <c r="AN16" s="65" t="s">
        <v>1</v>
      </c>
      <c r="AO16" s="85" t="s">
        <v>1</v>
      </c>
      <c r="AP16" s="40" t="s">
        <v>1</v>
      </c>
      <c r="AQ16" s="67" t="s">
        <v>1</v>
      </c>
      <c r="AR16" s="40" t="s">
        <v>1</v>
      </c>
      <c r="AS16" s="67" t="s">
        <v>1</v>
      </c>
      <c r="AT16" s="40" t="s">
        <v>1</v>
      </c>
      <c r="AU16" s="67" t="s">
        <v>1</v>
      </c>
    </row>
    <row r="17" spans="1:47" ht="6.75" customHeight="1" x14ac:dyDescent="0.4">
      <c r="A17" s="64">
        <v>17</v>
      </c>
      <c r="B17" s="31" t="s">
        <v>407</v>
      </c>
      <c r="C17" s="25" t="s">
        <v>226</v>
      </c>
      <c r="D17" s="28" t="s">
        <v>1</v>
      </c>
      <c r="E17" s="30" t="s">
        <v>1</v>
      </c>
      <c r="F17" s="28" t="s">
        <v>1</v>
      </c>
      <c r="G17" s="30" t="s">
        <v>1</v>
      </c>
      <c r="H17" s="46" t="s">
        <v>1</v>
      </c>
      <c r="I17" s="47" t="s">
        <v>1</v>
      </c>
      <c r="J17" s="46" t="s">
        <v>1</v>
      </c>
      <c r="K17" s="47" t="s">
        <v>1</v>
      </c>
      <c r="L17" s="40" t="s">
        <v>214</v>
      </c>
      <c r="M17" s="43" t="s">
        <v>408</v>
      </c>
      <c r="N17" s="81" t="s">
        <v>111</v>
      </c>
      <c r="O17" s="79" t="s">
        <v>409</v>
      </c>
      <c r="P17" s="40" t="s">
        <v>218</v>
      </c>
      <c r="Q17" s="43" t="s">
        <v>240</v>
      </c>
      <c r="R17" s="65" t="s">
        <v>346</v>
      </c>
      <c r="S17" s="67" t="s">
        <v>424</v>
      </c>
      <c r="T17" s="65" t="s">
        <v>425</v>
      </c>
      <c r="U17" s="76" t="s">
        <v>428</v>
      </c>
      <c r="V17" s="65" t="s">
        <v>112</v>
      </c>
      <c r="W17" s="76">
        <v>350</v>
      </c>
      <c r="X17" s="65" t="s">
        <v>113</v>
      </c>
      <c r="Y17" s="67">
        <v>10</v>
      </c>
      <c r="Z17" s="65" t="s">
        <v>114</v>
      </c>
      <c r="AA17" s="67">
        <v>55</v>
      </c>
      <c r="AB17" s="81" t="s">
        <v>389</v>
      </c>
      <c r="AC17" s="80">
        <v>2000</v>
      </c>
      <c r="AD17" s="65" t="s">
        <v>1</v>
      </c>
      <c r="AE17" s="67" t="s">
        <v>1</v>
      </c>
      <c r="AF17" s="65" t="s">
        <v>1</v>
      </c>
      <c r="AG17" s="67" t="s">
        <v>1</v>
      </c>
      <c r="AH17" s="65" t="s">
        <v>405</v>
      </c>
      <c r="AI17" s="80">
        <v>6000</v>
      </c>
      <c r="AJ17" s="65" t="s">
        <v>400</v>
      </c>
      <c r="AK17" s="83" t="s">
        <v>426</v>
      </c>
      <c r="AL17" s="65" t="s">
        <v>401</v>
      </c>
      <c r="AM17" s="83" t="s">
        <v>404</v>
      </c>
      <c r="AN17" s="65" t="s">
        <v>1</v>
      </c>
      <c r="AO17" s="85" t="s">
        <v>1</v>
      </c>
      <c r="AP17" s="40" t="s">
        <v>1</v>
      </c>
      <c r="AQ17" s="67" t="s">
        <v>1</v>
      </c>
      <c r="AR17" s="40" t="s">
        <v>1</v>
      </c>
      <c r="AS17" s="67" t="s">
        <v>1</v>
      </c>
      <c r="AT17" s="40" t="s">
        <v>1</v>
      </c>
      <c r="AU17" s="67" t="s">
        <v>1</v>
      </c>
    </row>
    <row r="18" spans="1:47" ht="6.75" customHeight="1" x14ac:dyDescent="0.4">
      <c r="A18" s="64">
        <v>18</v>
      </c>
      <c r="B18" s="31" t="s">
        <v>394</v>
      </c>
      <c r="C18" s="25" t="s">
        <v>226</v>
      </c>
      <c r="D18" s="28" t="s">
        <v>1</v>
      </c>
      <c r="E18" s="30" t="s">
        <v>1</v>
      </c>
      <c r="F18" s="28" t="s">
        <v>1</v>
      </c>
      <c r="G18" s="30" t="s">
        <v>1</v>
      </c>
      <c r="H18" s="46" t="s">
        <v>1</v>
      </c>
      <c r="I18" s="47" t="s">
        <v>1</v>
      </c>
      <c r="J18" s="46" t="s">
        <v>1</v>
      </c>
      <c r="K18" s="47" t="s">
        <v>1</v>
      </c>
      <c r="L18" s="40" t="s">
        <v>214</v>
      </c>
      <c r="M18" s="43" t="s">
        <v>406</v>
      </c>
      <c r="N18" s="81" t="s">
        <v>111</v>
      </c>
      <c r="O18" s="79" t="s">
        <v>377</v>
      </c>
      <c r="P18" s="40" t="s">
        <v>218</v>
      </c>
      <c r="Q18" s="43" t="s">
        <v>240</v>
      </c>
      <c r="R18" s="65" t="s">
        <v>346</v>
      </c>
      <c r="S18" s="67" t="s">
        <v>383</v>
      </c>
      <c r="T18" s="65" t="s">
        <v>1</v>
      </c>
      <c r="U18" s="76" t="s">
        <v>1</v>
      </c>
      <c r="V18" s="65" t="s">
        <v>112</v>
      </c>
      <c r="W18" s="76">
        <v>365</v>
      </c>
      <c r="X18" s="65" t="s">
        <v>113</v>
      </c>
      <c r="Y18" s="67">
        <v>9.3000000000000007</v>
      </c>
      <c r="Z18" s="65" t="s">
        <v>114</v>
      </c>
      <c r="AA18" s="67">
        <v>50</v>
      </c>
      <c r="AB18" s="81" t="s">
        <v>389</v>
      </c>
      <c r="AC18" s="80">
        <v>2350</v>
      </c>
      <c r="AD18" s="65" t="s">
        <v>1</v>
      </c>
      <c r="AE18" s="67" t="s">
        <v>1</v>
      </c>
      <c r="AF18" s="65" t="s">
        <v>1</v>
      </c>
      <c r="AG18" s="67" t="s">
        <v>1</v>
      </c>
      <c r="AH18" s="65" t="s">
        <v>405</v>
      </c>
      <c r="AI18" s="80">
        <v>7600</v>
      </c>
      <c r="AJ18" s="65" t="s">
        <v>400</v>
      </c>
      <c r="AK18" s="83" t="s">
        <v>390</v>
      </c>
      <c r="AL18" s="65" t="s">
        <v>401</v>
      </c>
      <c r="AM18" s="83" t="s">
        <v>404</v>
      </c>
      <c r="AN18" s="65" t="s">
        <v>452</v>
      </c>
      <c r="AO18" s="85">
        <v>250800</v>
      </c>
      <c r="AP18" s="40" t="s">
        <v>1</v>
      </c>
      <c r="AQ18" s="67" t="s">
        <v>1</v>
      </c>
      <c r="AR18" s="40" t="s">
        <v>1</v>
      </c>
      <c r="AS18" s="67" t="s">
        <v>1</v>
      </c>
      <c r="AT18" s="40" t="s">
        <v>1</v>
      </c>
      <c r="AU18" s="67" t="s">
        <v>1</v>
      </c>
    </row>
    <row r="19" spans="1:47" ht="6.75" customHeight="1" x14ac:dyDescent="0.4">
      <c r="A19" s="64">
        <v>19</v>
      </c>
      <c r="B19" s="31" t="s">
        <v>395</v>
      </c>
      <c r="C19" s="25" t="s">
        <v>226</v>
      </c>
      <c r="D19" s="28" t="s">
        <v>1</v>
      </c>
      <c r="E19" s="30" t="s">
        <v>1</v>
      </c>
      <c r="F19" s="28" t="s">
        <v>1</v>
      </c>
      <c r="G19" s="30" t="s">
        <v>1</v>
      </c>
      <c r="H19" s="46" t="s">
        <v>1</v>
      </c>
      <c r="I19" s="47" t="s">
        <v>1</v>
      </c>
      <c r="J19" s="46" t="s">
        <v>1</v>
      </c>
      <c r="K19" s="47" t="s">
        <v>1</v>
      </c>
      <c r="L19" s="40" t="s">
        <v>214</v>
      </c>
      <c r="M19" s="43" t="s">
        <v>406</v>
      </c>
      <c r="N19" s="81" t="s">
        <v>111</v>
      </c>
      <c r="O19" s="79" t="s">
        <v>378</v>
      </c>
      <c r="P19" s="40" t="s">
        <v>218</v>
      </c>
      <c r="Q19" s="43" t="s">
        <v>240</v>
      </c>
      <c r="R19" s="65" t="s">
        <v>346</v>
      </c>
      <c r="S19" s="67" t="s">
        <v>384</v>
      </c>
      <c r="T19" s="65" t="s">
        <v>425</v>
      </c>
      <c r="U19" s="76" t="s">
        <v>442</v>
      </c>
      <c r="V19" s="65" t="s">
        <v>112</v>
      </c>
      <c r="W19" s="76">
        <v>362</v>
      </c>
      <c r="X19" s="65" t="s">
        <v>113</v>
      </c>
      <c r="Y19" s="67">
        <v>9.1</v>
      </c>
      <c r="Z19" s="65" t="s">
        <v>114</v>
      </c>
      <c r="AA19" s="67">
        <v>64</v>
      </c>
      <c r="AB19" s="81" t="s">
        <v>389</v>
      </c>
      <c r="AC19" s="80">
        <v>2204</v>
      </c>
      <c r="AD19" s="65" t="s">
        <v>1</v>
      </c>
      <c r="AE19" s="67" t="s">
        <v>1</v>
      </c>
      <c r="AF19" s="65" t="s">
        <v>1</v>
      </c>
      <c r="AG19" s="67" t="s">
        <v>1</v>
      </c>
      <c r="AH19" s="65" t="s">
        <v>405</v>
      </c>
      <c r="AI19" s="80">
        <v>7000</v>
      </c>
      <c r="AJ19" s="65" t="s">
        <v>400</v>
      </c>
      <c r="AK19" s="83" t="s">
        <v>390</v>
      </c>
      <c r="AL19" s="65" t="s">
        <v>401</v>
      </c>
      <c r="AM19" s="83" t="s">
        <v>493</v>
      </c>
      <c r="AN19" s="65" t="s">
        <v>452</v>
      </c>
      <c r="AO19" s="85">
        <v>236857</v>
      </c>
      <c r="AP19" s="40" t="s">
        <v>1</v>
      </c>
      <c r="AQ19" s="67" t="s">
        <v>1</v>
      </c>
      <c r="AR19" s="40" t="s">
        <v>1</v>
      </c>
      <c r="AS19" s="67" t="s">
        <v>1</v>
      </c>
      <c r="AT19" s="40" t="s">
        <v>1</v>
      </c>
      <c r="AU19" s="67" t="s">
        <v>1</v>
      </c>
    </row>
    <row r="20" spans="1:47" ht="6.75" customHeight="1" x14ac:dyDescent="0.4">
      <c r="A20" s="64">
        <v>20</v>
      </c>
      <c r="B20" s="31" t="s">
        <v>399</v>
      </c>
      <c r="C20" s="25" t="s">
        <v>226</v>
      </c>
      <c r="D20" s="28" t="s">
        <v>1</v>
      </c>
      <c r="E20" s="30" t="s">
        <v>1</v>
      </c>
      <c r="F20" s="28" t="s">
        <v>1</v>
      </c>
      <c r="G20" s="30" t="s">
        <v>1</v>
      </c>
      <c r="H20" s="46" t="s">
        <v>1</v>
      </c>
      <c r="I20" s="47" t="s">
        <v>1</v>
      </c>
      <c r="J20" s="46" t="s">
        <v>1</v>
      </c>
      <c r="K20" s="47" t="s">
        <v>1</v>
      </c>
      <c r="L20" s="40" t="s">
        <v>214</v>
      </c>
      <c r="M20" s="43" t="s">
        <v>406</v>
      </c>
      <c r="N20" s="81" t="s">
        <v>111</v>
      </c>
      <c r="O20" s="79" t="s">
        <v>379</v>
      </c>
      <c r="P20" s="40" t="s">
        <v>218</v>
      </c>
      <c r="Q20" s="43" t="s">
        <v>240</v>
      </c>
      <c r="R20" s="65" t="s">
        <v>346</v>
      </c>
      <c r="S20" s="67" t="s">
        <v>385</v>
      </c>
      <c r="T20" s="65" t="s">
        <v>1</v>
      </c>
      <c r="U20" s="76" t="s">
        <v>1</v>
      </c>
      <c r="V20" s="65" t="s">
        <v>112</v>
      </c>
      <c r="W20" s="76">
        <v>330</v>
      </c>
      <c r="X20" s="65" t="s">
        <v>113</v>
      </c>
      <c r="Y20" s="67">
        <v>9</v>
      </c>
      <c r="Z20" s="65" t="s">
        <v>114</v>
      </c>
      <c r="AA20" s="67">
        <v>47</v>
      </c>
      <c r="AB20" s="81" t="s">
        <v>389</v>
      </c>
      <c r="AC20" s="80">
        <v>2100</v>
      </c>
      <c r="AD20" s="65" t="s">
        <v>1</v>
      </c>
      <c r="AE20" s="67" t="s">
        <v>1</v>
      </c>
      <c r="AF20" s="65" t="s">
        <v>1</v>
      </c>
      <c r="AG20" s="67" t="s">
        <v>1</v>
      </c>
      <c r="AH20" s="65" t="s">
        <v>405</v>
      </c>
      <c r="AI20" s="80">
        <v>6762</v>
      </c>
      <c r="AJ20" s="65" t="s">
        <v>400</v>
      </c>
      <c r="AK20" s="83" t="s">
        <v>393</v>
      </c>
      <c r="AL20" s="65" t="s">
        <v>401</v>
      </c>
      <c r="AM20" s="83" t="s">
        <v>403</v>
      </c>
      <c r="AN20" s="65" t="s">
        <v>452</v>
      </c>
      <c r="AO20" s="85">
        <v>215863</v>
      </c>
      <c r="AP20" s="40" t="s">
        <v>1</v>
      </c>
      <c r="AQ20" s="67" t="s">
        <v>1</v>
      </c>
      <c r="AR20" s="40" t="s">
        <v>1</v>
      </c>
      <c r="AS20" s="67" t="s">
        <v>1</v>
      </c>
      <c r="AT20" s="40" t="s">
        <v>1</v>
      </c>
      <c r="AU20" s="67" t="s">
        <v>1</v>
      </c>
    </row>
    <row r="21" spans="1:47" ht="6.75" customHeight="1" x14ac:dyDescent="0.4">
      <c r="A21" s="64">
        <v>21</v>
      </c>
      <c r="B21" s="31" t="s">
        <v>396</v>
      </c>
      <c r="C21" s="25" t="s">
        <v>226</v>
      </c>
      <c r="D21" s="28" t="s">
        <v>1</v>
      </c>
      <c r="E21" s="30" t="s">
        <v>1</v>
      </c>
      <c r="F21" s="28" t="s">
        <v>1</v>
      </c>
      <c r="G21" s="30" t="s">
        <v>1</v>
      </c>
      <c r="H21" s="46" t="s">
        <v>1</v>
      </c>
      <c r="I21" s="47" t="s">
        <v>1</v>
      </c>
      <c r="J21" s="46" t="s">
        <v>1</v>
      </c>
      <c r="K21" s="47" t="s">
        <v>1</v>
      </c>
      <c r="L21" s="40" t="s">
        <v>214</v>
      </c>
      <c r="M21" s="43" t="s">
        <v>406</v>
      </c>
      <c r="N21" s="81" t="s">
        <v>111</v>
      </c>
      <c r="O21" s="79" t="s">
        <v>380</v>
      </c>
      <c r="P21" s="40" t="s">
        <v>218</v>
      </c>
      <c r="Q21" s="43" t="s">
        <v>240</v>
      </c>
      <c r="R21" s="65" t="s">
        <v>346</v>
      </c>
      <c r="S21" s="67" t="s">
        <v>386</v>
      </c>
      <c r="T21" s="65" t="s">
        <v>425</v>
      </c>
      <c r="U21" s="76" t="s">
        <v>443</v>
      </c>
      <c r="V21" s="65" t="s">
        <v>112</v>
      </c>
      <c r="W21" s="76">
        <v>360</v>
      </c>
      <c r="X21" s="65" t="s">
        <v>113</v>
      </c>
      <c r="Y21" s="67">
        <v>9.3000000000000007</v>
      </c>
      <c r="Z21" s="65" t="s">
        <v>114</v>
      </c>
      <c r="AA21" s="67">
        <v>65</v>
      </c>
      <c r="AB21" s="81" t="s">
        <v>389</v>
      </c>
      <c r="AC21" s="80">
        <v>2138</v>
      </c>
      <c r="AD21" s="65" t="s">
        <v>1</v>
      </c>
      <c r="AE21" s="67" t="s">
        <v>1</v>
      </c>
      <c r="AF21" s="65" t="s">
        <v>1</v>
      </c>
      <c r="AG21" s="67" t="s">
        <v>1</v>
      </c>
      <c r="AH21" s="65" t="s">
        <v>405</v>
      </c>
      <c r="AI21" s="80">
        <v>6800</v>
      </c>
      <c r="AJ21" s="65" t="s">
        <v>400</v>
      </c>
      <c r="AK21" s="83" t="s">
        <v>390</v>
      </c>
      <c r="AL21" s="65" t="s">
        <v>401</v>
      </c>
      <c r="AM21" s="83" t="s">
        <v>494</v>
      </c>
      <c r="AN21" s="65" t="s">
        <v>452</v>
      </c>
      <c r="AO21" s="85">
        <v>226838</v>
      </c>
      <c r="AP21" s="40" t="s">
        <v>1</v>
      </c>
      <c r="AQ21" s="67" t="s">
        <v>1</v>
      </c>
      <c r="AR21" s="40" t="s">
        <v>1</v>
      </c>
      <c r="AS21" s="67" t="s">
        <v>1</v>
      </c>
      <c r="AT21" s="40" t="s">
        <v>1</v>
      </c>
      <c r="AU21" s="67" t="s">
        <v>1</v>
      </c>
    </row>
    <row r="22" spans="1:47" ht="6.75" customHeight="1" x14ac:dyDescent="0.4">
      <c r="A22" s="64">
        <v>22</v>
      </c>
      <c r="B22" s="31" t="s">
        <v>397</v>
      </c>
      <c r="C22" s="25" t="s">
        <v>226</v>
      </c>
      <c r="D22" s="28" t="s">
        <v>1</v>
      </c>
      <c r="E22" s="30" t="s">
        <v>1</v>
      </c>
      <c r="F22" s="28" t="s">
        <v>1</v>
      </c>
      <c r="G22" s="30" t="s">
        <v>1</v>
      </c>
      <c r="H22" s="46" t="s">
        <v>1</v>
      </c>
      <c r="I22" s="47" t="s">
        <v>1</v>
      </c>
      <c r="J22" s="46" t="s">
        <v>1</v>
      </c>
      <c r="K22" s="47" t="s">
        <v>1</v>
      </c>
      <c r="L22" s="40" t="s">
        <v>214</v>
      </c>
      <c r="M22" s="43" t="s">
        <v>406</v>
      </c>
      <c r="N22" s="81" t="s">
        <v>111</v>
      </c>
      <c r="O22" s="79" t="s">
        <v>381</v>
      </c>
      <c r="P22" s="40" t="s">
        <v>218</v>
      </c>
      <c r="Q22" s="43" t="s">
        <v>240</v>
      </c>
      <c r="R22" s="65" t="s">
        <v>346</v>
      </c>
      <c r="S22" s="67" t="s">
        <v>387</v>
      </c>
      <c r="T22" s="65" t="s">
        <v>425</v>
      </c>
      <c r="U22" s="76" t="s">
        <v>445</v>
      </c>
      <c r="V22" s="65" t="s">
        <v>112</v>
      </c>
      <c r="W22" s="76">
        <v>345</v>
      </c>
      <c r="X22" s="65" t="s">
        <v>113</v>
      </c>
      <c r="Y22" s="67">
        <v>10.3</v>
      </c>
      <c r="Z22" s="65" t="s">
        <v>114</v>
      </c>
      <c r="AA22" s="67">
        <v>41</v>
      </c>
      <c r="AB22" s="81" t="s">
        <v>389</v>
      </c>
      <c r="AC22" s="80">
        <v>1173</v>
      </c>
      <c r="AD22" s="65" t="s">
        <v>1</v>
      </c>
      <c r="AE22" s="67" t="s">
        <v>1</v>
      </c>
      <c r="AF22" s="65" t="s">
        <v>1</v>
      </c>
      <c r="AG22" s="67" t="s">
        <v>1</v>
      </c>
      <c r="AH22" s="65" t="s">
        <v>405</v>
      </c>
      <c r="AI22" s="80">
        <v>2691</v>
      </c>
      <c r="AJ22" s="65" t="s">
        <v>400</v>
      </c>
      <c r="AK22" s="83" t="s">
        <v>391</v>
      </c>
      <c r="AL22" s="65" t="s">
        <v>401</v>
      </c>
      <c r="AM22" s="83" t="s">
        <v>402</v>
      </c>
      <c r="AN22" s="65" t="s">
        <v>452</v>
      </c>
      <c r="AO22" s="85">
        <v>149215</v>
      </c>
      <c r="AP22" s="40" t="s">
        <v>1</v>
      </c>
      <c r="AQ22" s="67" t="s">
        <v>1</v>
      </c>
      <c r="AR22" s="40" t="s">
        <v>1</v>
      </c>
      <c r="AS22" s="67" t="s">
        <v>1</v>
      </c>
      <c r="AT22" s="40" t="s">
        <v>1</v>
      </c>
      <c r="AU22" s="67" t="s">
        <v>1</v>
      </c>
    </row>
    <row r="23" spans="1:47" ht="6.75" customHeight="1" x14ac:dyDescent="0.4">
      <c r="A23" s="64">
        <v>23</v>
      </c>
      <c r="B23" s="31" t="s">
        <v>398</v>
      </c>
      <c r="C23" s="25" t="s">
        <v>226</v>
      </c>
      <c r="D23" s="28" t="s">
        <v>1</v>
      </c>
      <c r="E23" s="30" t="s">
        <v>1</v>
      </c>
      <c r="F23" s="28" t="s">
        <v>1</v>
      </c>
      <c r="G23" s="30" t="s">
        <v>1</v>
      </c>
      <c r="H23" s="46" t="s">
        <v>1</v>
      </c>
      <c r="I23" s="47" t="s">
        <v>1</v>
      </c>
      <c r="J23" s="46" t="s">
        <v>1</v>
      </c>
      <c r="K23" s="47" t="s">
        <v>1</v>
      </c>
      <c r="L23" s="40" t="s">
        <v>214</v>
      </c>
      <c r="M23" s="43" t="s">
        <v>406</v>
      </c>
      <c r="N23" s="81" t="s">
        <v>111</v>
      </c>
      <c r="O23" s="79" t="s">
        <v>382</v>
      </c>
      <c r="P23" s="40" t="s">
        <v>218</v>
      </c>
      <c r="Q23" s="43" t="s">
        <v>240</v>
      </c>
      <c r="R23" s="65" t="s">
        <v>346</v>
      </c>
      <c r="S23" s="67" t="s">
        <v>388</v>
      </c>
      <c r="T23" s="65" t="s">
        <v>425</v>
      </c>
      <c r="U23" s="76" t="s">
        <v>444</v>
      </c>
      <c r="V23" s="65" t="s">
        <v>112</v>
      </c>
      <c r="W23" s="76">
        <v>329</v>
      </c>
      <c r="X23" s="65" t="s">
        <v>113</v>
      </c>
      <c r="Y23" s="67">
        <v>8.6999999999999993</v>
      </c>
      <c r="Z23" s="65" t="s">
        <v>114</v>
      </c>
      <c r="AA23" s="67">
        <v>41</v>
      </c>
      <c r="AB23" s="81" t="s">
        <v>389</v>
      </c>
      <c r="AC23" s="80">
        <v>1724</v>
      </c>
      <c r="AD23" s="65" t="s">
        <v>1</v>
      </c>
      <c r="AE23" s="67" t="s">
        <v>1</v>
      </c>
      <c r="AF23" s="65" t="s">
        <v>1</v>
      </c>
      <c r="AG23" s="67" t="s">
        <v>1</v>
      </c>
      <c r="AH23" s="65" t="s">
        <v>405</v>
      </c>
      <c r="AI23" s="80">
        <v>4100</v>
      </c>
      <c r="AJ23" s="65" t="s">
        <v>400</v>
      </c>
      <c r="AK23" s="83" t="s">
        <v>392</v>
      </c>
      <c r="AL23" s="65" t="s">
        <v>401</v>
      </c>
      <c r="AM23" s="83" t="s">
        <v>494</v>
      </c>
      <c r="AN23" s="65" t="s">
        <v>452</v>
      </c>
      <c r="AO23" s="85">
        <v>155873</v>
      </c>
      <c r="AP23" s="40" t="s">
        <v>1</v>
      </c>
      <c r="AQ23" s="67" t="s">
        <v>1</v>
      </c>
      <c r="AR23" s="40" t="s">
        <v>1</v>
      </c>
      <c r="AS23" s="67" t="s">
        <v>1</v>
      </c>
      <c r="AT23" s="40" t="s">
        <v>1</v>
      </c>
      <c r="AU23" s="67" t="s">
        <v>1</v>
      </c>
    </row>
    <row r="24" spans="1:47" ht="6.75" customHeight="1" x14ac:dyDescent="0.4">
      <c r="A24" s="64">
        <v>24</v>
      </c>
      <c r="B24" s="31" t="s">
        <v>446</v>
      </c>
      <c r="C24" s="25" t="s">
        <v>226</v>
      </c>
      <c r="D24" s="28" t="s">
        <v>1</v>
      </c>
      <c r="E24" s="30" t="s">
        <v>1</v>
      </c>
      <c r="F24" s="28" t="s">
        <v>1</v>
      </c>
      <c r="G24" s="30" t="s">
        <v>1</v>
      </c>
      <c r="H24" s="46" t="s">
        <v>1</v>
      </c>
      <c r="I24" s="47" t="s">
        <v>1</v>
      </c>
      <c r="J24" s="46" t="s">
        <v>1</v>
      </c>
      <c r="K24" s="47" t="s">
        <v>1</v>
      </c>
      <c r="L24" s="40" t="s">
        <v>214</v>
      </c>
      <c r="M24" s="43" t="s">
        <v>406</v>
      </c>
      <c r="N24" s="81" t="s">
        <v>111</v>
      </c>
      <c r="O24" s="79" t="s">
        <v>447</v>
      </c>
      <c r="P24" s="40" t="s">
        <v>218</v>
      </c>
      <c r="Q24" s="43" t="s">
        <v>240</v>
      </c>
      <c r="R24" s="65" t="s">
        <v>346</v>
      </c>
      <c r="S24" s="67" t="s">
        <v>451</v>
      </c>
      <c r="T24" s="65" t="s">
        <v>425</v>
      </c>
      <c r="U24" s="76" t="s">
        <v>450</v>
      </c>
      <c r="V24" s="65" t="s">
        <v>112</v>
      </c>
      <c r="W24" s="76">
        <v>227</v>
      </c>
      <c r="X24" s="65" t="s">
        <v>1</v>
      </c>
      <c r="Y24" s="76" t="str">
        <f t="shared" ref="Y24:Y30" si="0">IF(OR(X24="rgb",X24="cmy",X24="rgba",X24="cmyb"),  SUBSTITUTE(_xlfn.CONCAT("""",O24,".",Q24,".",S24,".",W24,""""), ".null",""), X24)</f>
        <v>null</v>
      </c>
      <c r="Z24" s="65" t="s">
        <v>114</v>
      </c>
      <c r="AA24" s="67">
        <v>28</v>
      </c>
      <c r="AB24" s="81" t="s">
        <v>389</v>
      </c>
      <c r="AC24" s="80">
        <v>465</v>
      </c>
      <c r="AD24" s="65" t="s">
        <v>1</v>
      </c>
      <c r="AE24" s="67" t="s">
        <v>1</v>
      </c>
      <c r="AF24" s="65" t="s">
        <v>1</v>
      </c>
      <c r="AG24" s="67" t="s">
        <v>1</v>
      </c>
      <c r="AH24" s="65" t="s">
        <v>405</v>
      </c>
      <c r="AI24" s="80">
        <v>925</v>
      </c>
      <c r="AJ24" s="65" t="s">
        <v>400</v>
      </c>
      <c r="AK24" s="83" t="s">
        <v>449</v>
      </c>
      <c r="AL24" s="65" t="s">
        <v>401</v>
      </c>
      <c r="AM24" s="83" t="s">
        <v>448</v>
      </c>
      <c r="AN24" s="65" t="s">
        <v>452</v>
      </c>
      <c r="AO24" s="85">
        <v>47800</v>
      </c>
      <c r="AP24" s="40" t="s">
        <v>1</v>
      </c>
      <c r="AQ24" s="67" t="s">
        <v>1</v>
      </c>
      <c r="AR24" s="40" t="s">
        <v>1</v>
      </c>
      <c r="AS24" s="67" t="s">
        <v>1</v>
      </c>
      <c r="AT24" s="40" t="s">
        <v>1</v>
      </c>
      <c r="AU24" s="67" t="s">
        <v>1</v>
      </c>
    </row>
    <row r="25" spans="1:47" ht="6.75" customHeight="1" x14ac:dyDescent="0.4">
      <c r="A25" s="64">
        <v>25</v>
      </c>
      <c r="B25" s="31" t="s">
        <v>533</v>
      </c>
      <c r="C25" s="25" t="s">
        <v>515</v>
      </c>
      <c r="D25" s="28" t="s">
        <v>1</v>
      </c>
      <c r="E25" s="30" t="s">
        <v>1</v>
      </c>
      <c r="F25" s="28" t="s">
        <v>1</v>
      </c>
      <c r="G25" s="30" t="s">
        <v>1</v>
      </c>
      <c r="H25" s="46" t="s">
        <v>1</v>
      </c>
      <c r="I25" s="47" t="s">
        <v>1</v>
      </c>
      <c r="J25" s="46" t="s">
        <v>1</v>
      </c>
      <c r="K25" s="47" t="s">
        <v>1</v>
      </c>
      <c r="L25" s="40" t="s">
        <v>214</v>
      </c>
      <c r="M25" s="43" t="s">
        <v>518</v>
      </c>
      <c r="N25" s="81" t="s">
        <v>531</v>
      </c>
      <c r="O25" s="43" t="s">
        <v>532</v>
      </c>
      <c r="P25" s="40" t="s">
        <v>1</v>
      </c>
      <c r="Q25" s="43" t="s">
        <v>1</v>
      </c>
      <c r="R25" s="65" t="s">
        <v>1</v>
      </c>
      <c r="S25" s="76" t="s">
        <v>1</v>
      </c>
      <c r="T25" s="65" t="s">
        <v>1</v>
      </c>
      <c r="U25" s="76" t="s">
        <v>1</v>
      </c>
      <c r="V25" s="65" t="s">
        <v>1</v>
      </c>
      <c r="W25" s="76" t="s">
        <v>1</v>
      </c>
      <c r="X25" s="65" t="s">
        <v>1</v>
      </c>
      <c r="Y25" s="76" t="str">
        <f t="shared" ref="Y25:Y29" si="1">IF(OR(X25="rgb",X25="cmy",X25="rgba",X25="cmyb"),  SUBSTITUTE(_xlfn.CONCAT("""",O25,".",Q25,".",S25,".",W25,""""), ".null",""), X25)</f>
        <v>null</v>
      </c>
      <c r="Z25" s="65" t="s">
        <v>1</v>
      </c>
      <c r="AA25" s="67" t="s">
        <v>1</v>
      </c>
      <c r="AB25" s="81" t="s">
        <v>1</v>
      </c>
      <c r="AC25" s="67" t="s">
        <v>1</v>
      </c>
      <c r="AD25" s="65" t="s">
        <v>1</v>
      </c>
      <c r="AE25" s="67" t="s">
        <v>1</v>
      </c>
      <c r="AF25" s="65" t="s">
        <v>1</v>
      </c>
      <c r="AG25" s="67" t="s">
        <v>1</v>
      </c>
      <c r="AH25" s="65" t="s">
        <v>1</v>
      </c>
      <c r="AI25" s="67" t="s">
        <v>1</v>
      </c>
      <c r="AJ25" s="65" t="s">
        <v>1</v>
      </c>
      <c r="AK25" s="83" t="s">
        <v>1</v>
      </c>
      <c r="AL25" s="65" t="s">
        <v>1</v>
      </c>
      <c r="AM25" s="83" t="s">
        <v>1</v>
      </c>
      <c r="AN25" s="65" t="s">
        <v>1</v>
      </c>
      <c r="AO25" s="85" t="s">
        <v>1</v>
      </c>
      <c r="AP25" s="40" t="s">
        <v>520</v>
      </c>
      <c r="AQ25" s="67">
        <v>6.06</v>
      </c>
      <c r="AR25" s="40" t="s">
        <v>521</v>
      </c>
      <c r="AS25" s="67">
        <v>2.44</v>
      </c>
      <c r="AT25" s="40" t="s">
        <v>522</v>
      </c>
      <c r="AU25" s="67">
        <v>2.59</v>
      </c>
    </row>
    <row r="26" spans="1:47" ht="6.75" customHeight="1" x14ac:dyDescent="0.4">
      <c r="A26" s="64">
        <v>26</v>
      </c>
      <c r="B26" s="31" t="s">
        <v>534</v>
      </c>
      <c r="C26" s="25" t="s">
        <v>515</v>
      </c>
      <c r="D26" s="28" t="s">
        <v>1</v>
      </c>
      <c r="E26" s="30" t="s">
        <v>1</v>
      </c>
      <c r="F26" s="28" t="s">
        <v>1</v>
      </c>
      <c r="G26" s="30" t="s">
        <v>1</v>
      </c>
      <c r="H26" s="46" t="s">
        <v>1</v>
      </c>
      <c r="I26" s="47" t="s">
        <v>1</v>
      </c>
      <c r="J26" s="46" t="s">
        <v>1</v>
      </c>
      <c r="K26" s="47" t="s">
        <v>1</v>
      </c>
      <c r="L26" s="40" t="s">
        <v>214</v>
      </c>
      <c r="M26" s="43" t="s">
        <v>519</v>
      </c>
      <c r="N26" s="81" t="s">
        <v>531</v>
      </c>
      <c r="O26" s="43" t="s">
        <v>532</v>
      </c>
      <c r="P26" s="40" t="s">
        <v>1</v>
      </c>
      <c r="Q26" s="43" t="s">
        <v>1</v>
      </c>
      <c r="R26" s="65" t="s">
        <v>1</v>
      </c>
      <c r="S26" s="76" t="s">
        <v>1</v>
      </c>
      <c r="T26" s="65" t="s">
        <v>1</v>
      </c>
      <c r="U26" s="76" t="s">
        <v>1</v>
      </c>
      <c r="V26" s="65" t="s">
        <v>1</v>
      </c>
      <c r="W26" s="76" t="s">
        <v>1</v>
      </c>
      <c r="X26" s="65" t="s">
        <v>1</v>
      </c>
      <c r="Y26" s="76" t="str">
        <f t="shared" si="1"/>
        <v>null</v>
      </c>
      <c r="Z26" s="65" t="s">
        <v>1</v>
      </c>
      <c r="AA26" s="67" t="s">
        <v>1</v>
      </c>
      <c r="AB26" s="81" t="s">
        <v>1</v>
      </c>
      <c r="AC26" s="67" t="s">
        <v>1</v>
      </c>
      <c r="AD26" s="65" t="s">
        <v>1</v>
      </c>
      <c r="AE26" s="67" t="s">
        <v>1</v>
      </c>
      <c r="AF26" s="65" t="s">
        <v>1</v>
      </c>
      <c r="AG26" s="67" t="s">
        <v>1</v>
      </c>
      <c r="AH26" s="65" t="s">
        <v>1</v>
      </c>
      <c r="AI26" s="67" t="s">
        <v>1</v>
      </c>
      <c r="AJ26" s="65" t="s">
        <v>1</v>
      </c>
      <c r="AK26" s="83" t="s">
        <v>1</v>
      </c>
      <c r="AL26" s="65" t="s">
        <v>1</v>
      </c>
      <c r="AM26" s="83" t="s">
        <v>1</v>
      </c>
      <c r="AN26" s="65" t="s">
        <v>1</v>
      </c>
      <c r="AO26" s="85" t="s">
        <v>1</v>
      </c>
      <c r="AP26" s="40" t="s">
        <v>520</v>
      </c>
      <c r="AQ26" s="67">
        <v>12.19</v>
      </c>
      <c r="AR26" s="40" t="s">
        <v>521</v>
      </c>
      <c r="AS26" s="67">
        <v>2.44</v>
      </c>
      <c r="AT26" s="40" t="s">
        <v>522</v>
      </c>
      <c r="AU26" s="67">
        <v>2.59</v>
      </c>
    </row>
    <row r="27" spans="1:47" ht="6.75" customHeight="1" x14ac:dyDescent="0.4">
      <c r="A27" s="64">
        <v>27</v>
      </c>
      <c r="B27" s="31" t="s">
        <v>535</v>
      </c>
      <c r="C27" s="25" t="s">
        <v>515</v>
      </c>
      <c r="D27" s="28" t="s">
        <v>1</v>
      </c>
      <c r="E27" s="30" t="s">
        <v>1</v>
      </c>
      <c r="F27" s="28" t="s">
        <v>1</v>
      </c>
      <c r="G27" s="30" t="s">
        <v>1</v>
      </c>
      <c r="H27" s="46" t="s">
        <v>1</v>
      </c>
      <c r="I27" s="47" t="s">
        <v>1</v>
      </c>
      <c r="J27" s="46" t="s">
        <v>1</v>
      </c>
      <c r="K27" s="47" t="s">
        <v>1</v>
      </c>
      <c r="L27" s="40" t="s">
        <v>214</v>
      </c>
      <c r="M27" s="43" t="s">
        <v>523</v>
      </c>
      <c r="N27" s="81" t="s">
        <v>531</v>
      </c>
      <c r="O27" s="43" t="s">
        <v>532</v>
      </c>
      <c r="P27" s="40" t="s">
        <v>1</v>
      </c>
      <c r="Q27" s="43" t="s">
        <v>1</v>
      </c>
      <c r="R27" s="65" t="s">
        <v>1</v>
      </c>
      <c r="S27" s="76" t="s">
        <v>1</v>
      </c>
      <c r="T27" s="65" t="s">
        <v>1</v>
      </c>
      <c r="U27" s="76" t="s">
        <v>1</v>
      </c>
      <c r="V27" s="65" t="s">
        <v>1</v>
      </c>
      <c r="W27" s="76" t="s">
        <v>1</v>
      </c>
      <c r="X27" s="65" t="s">
        <v>1</v>
      </c>
      <c r="Y27" s="76" t="str">
        <f t="shared" ref="Y27" si="2">IF(OR(X27="rgb",X27="cmy",X27="rgba",X27="cmyb"),  SUBSTITUTE(_xlfn.CONCAT("""",O27,".",Q27,".",S27,".",W27,""""), ".null",""), X27)</f>
        <v>null</v>
      </c>
      <c r="Z27" s="65" t="s">
        <v>1</v>
      </c>
      <c r="AA27" s="67" t="s">
        <v>1</v>
      </c>
      <c r="AB27" s="81" t="s">
        <v>1</v>
      </c>
      <c r="AC27" s="67" t="s">
        <v>1</v>
      </c>
      <c r="AD27" s="65" t="s">
        <v>1</v>
      </c>
      <c r="AE27" s="67" t="s">
        <v>1</v>
      </c>
      <c r="AF27" s="65" t="s">
        <v>1</v>
      </c>
      <c r="AG27" s="67" t="s">
        <v>1</v>
      </c>
      <c r="AH27" s="65" t="s">
        <v>1</v>
      </c>
      <c r="AI27" s="67" t="s">
        <v>1</v>
      </c>
      <c r="AJ27" s="65" t="s">
        <v>1</v>
      </c>
      <c r="AK27" s="83" t="s">
        <v>1</v>
      </c>
      <c r="AL27" s="65" t="s">
        <v>1</v>
      </c>
      <c r="AM27" s="83" t="s">
        <v>1</v>
      </c>
      <c r="AN27" s="65" t="s">
        <v>1</v>
      </c>
      <c r="AO27" s="85" t="s">
        <v>1</v>
      </c>
      <c r="AP27" s="40" t="s">
        <v>520</v>
      </c>
      <c r="AQ27" s="67">
        <v>12.19</v>
      </c>
      <c r="AR27" s="40" t="s">
        <v>521</v>
      </c>
      <c r="AS27" s="67">
        <v>2.44</v>
      </c>
      <c r="AT27" s="40" t="s">
        <v>522</v>
      </c>
      <c r="AU27" s="67">
        <v>2.89</v>
      </c>
    </row>
    <row r="28" spans="1:47" ht="6.75" customHeight="1" x14ac:dyDescent="0.4">
      <c r="A28" s="64">
        <v>28</v>
      </c>
      <c r="B28" s="31" t="s">
        <v>537</v>
      </c>
      <c r="C28" s="25" t="s">
        <v>515</v>
      </c>
      <c r="D28" s="28" t="s">
        <v>1</v>
      </c>
      <c r="E28" s="30" t="s">
        <v>1</v>
      </c>
      <c r="F28" s="28" t="s">
        <v>1</v>
      </c>
      <c r="G28" s="30" t="s">
        <v>1</v>
      </c>
      <c r="H28" s="46" t="s">
        <v>1</v>
      </c>
      <c r="I28" s="47" t="s">
        <v>1</v>
      </c>
      <c r="J28" s="46" t="s">
        <v>1</v>
      </c>
      <c r="K28" s="47" t="s">
        <v>1</v>
      </c>
      <c r="L28" s="40" t="s">
        <v>214</v>
      </c>
      <c r="M28" s="43" t="s">
        <v>524</v>
      </c>
      <c r="N28" s="81" t="s">
        <v>531</v>
      </c>
      <c r="O28" s="43" t="s">
        <v>532</v>
      </c>
      <c r="P28" s="40" t="s">
        <v>1</v>
      </c>
      <c r="Q28" s="43" t="s">
        <v>1</v>
      </c>
      <c r="R28" s="65" t="s">
        <v>1</v>
      </c>
      <c r="S28" s="76" t="s">
        <v>1</v>
      </c>
      <c r="T28" s="65" t="s">
        <v>1</v>
      </c>
      <c r="U28" s="76" t="s">
        <v>1</v>
      </c>
      <c r="V28" s="65" t="s">
        <v>1</v>
      </c>
      <c r="W28" s="76" t="s">
        <v>1</v>
      </c>
      <c r="X28" s="65" t="s">
        <v>1</v>
      </c>
      <c r="Y28" s="76" t="str">
        <f t="shared" si="1"/>
        <v>null</v>
      </c>
      <c r="Z28" s="65" t="s">
        <v>1</v>
      </c>
      <c r="AA28" s="67" t="s">
        <v>1</v>
      </c>
      <c r="AB28" s="81" t="s">
        <v>1</v>
      </c>
      <c r="AC28" s="67" t="s">
        <v>1</v>
      </c>
      <c r="AD28" s="65" t="s">
        <v>1</v>
      </c>
      <c r="AE28" s="67" t="s">
        <v>1</v>
      </c>
      <c r="AF28" s="65" t="s">
        <v>1</v>
      </c>
      <c r="AG28" s="67" t="s">
        <v>1</v>
      </c>
      <c r="AH28" s="65" t="s">
        <v>1</v>
      </c>
      <c r="AI28" s="67" t="s">
        <v>1</v>
      </c>
      <c r="AJ28" s="65" t="s">
        <v>1</v>
      </c>
      <c r="AK28" s="83" t="s">
        <v>1</v>
      </c>
      <c r="AL28" s="65" t="s">
        <v>1</v>
      </c>
      <c r="AM28" s="83" t="s">
        <v>1</v>
      </c>
      <c r="AN28" s="65" t="s">
        <v>1</v>
      </c>
      <c r="AO28" s="85" t="s">
        <v>1</v>
      </c>
      <c r="AP28" s="40" t="s">
        <v>520</v>
      </c>
      <c r="AQ28" s="67">
        <v>13.72</v>
      </c>
      <c r="AR28" s="40" t="s">
        <v>521</v>
      </c>
      <c r="AS28" s="67">
        <v>2.44</v>
      </c>
      <c r="AT28" s="40" t="s">
        <v>522</v>
      </c>
      <c r="AU28" s="67">
        <v>2.89</v>
      </c>
    </row>
    <row r="29" spans="1:47" ht="6.75" customHeight="1" x14ac:dyDescent="0.4">
      <c r="A29" s="64">
        <v>29</v>
      </c>
      <c r="B29" s="31" t="s">
        <v>536</v>
      </c>
      <c r="C29" s="25" t="s">
        <v>515</v>
      </c>
      <c r="D29" s="28" t="s">
        <v>1</v>
      </c>
      <c r="E29" s="30" t="s">
        <v>1</v>
      </c>
      <c r="F29" s="28" t="s">
        <v>1</v>
      </c>
      <c r="G29" s="30" t="s">
        <v>1</v>
      </c>
      <c r="H29" s="46" t="s">
        <v>1</v>
      </c>
      <c r="I29" s="47" t="s">
        <v>1</v>
      </c>
      <c r="J29" s="46" t="s">
        <v>1</v>
      </c>
      <c r="K29" s="47" t="s">
        <v>1</v>
      </c>
      <c r="L29" s="40" t="s">
        <v>214</v>
      </c>
      <c r="M29" s="43" t="s">
        <v>528</v>
      </c>
      <c r="N29" s="81" t="s">
        <v>531</v>
      </c>
      <c r="O29" s="43" t="s">
        <v>532</v>
      </c>
      <c r="P29" s="40" t="s">
        <v>1</v>
      </c>
      <c r="Q29" s="43" t="s">
        <v>1</v>
      </c>
      <c r="R29" s="65" t="s">
        <v>1</v>
      </c>
      <c r="S29" s="76" t="s">
        <v>1</v>
      </c>
      <c r="T29" s="65" t="s">
        <v>1</v>
      </c>
      <c r="U29" s="76" t="s">
        <v>1</v>
      </c>
      <c r="V29" s="65" t="s">
        <v>1</v>
      </c>
      <c r="W29" s="76" t="s">
        <v>1</v>
      </c>
      <c r="X29" s="65" t="s">
        <v>1</v>
      </c>
      <c r="Y29" s="76" t="str">
        <f t="shared" si="1"/>
        <v>null</v>
      </c>
      <c r="Z29" s="65" t="s">
        <v>1</v>
      </c>
      <c r="AA29" s="67" t="s">
        <v>1</v>
      </c>
      <c r="AB29" s="81" t="s">
        <v>1</v>
      </c>
      <c r="AC29" s="67" t="s">
        <v>1</v>
      </c>
      <c r="AD29" s="65" t="s">
        <v>1</v>
      </c>
      <c r="AE29" s="67" t="s">
        <v>1</v>
      </c>
      <c r="AF29" s="65" t="s">
        <v>1</v>
      </c>
      <c r="AG29" s="67" t="s">
        <v>1</v>
      </c>
      <c r="AH29" s="65" t="s">
        <v>1</v>
      </c>
      <c r="AI29" s="67" t="s">
        <v>1</v>
      </c>
      <c r="AJ29" s="65" t="s">
        <v>1</v>
      </c>
      <c r="AK29" s="83" t="s">
        <v>1</v>
      </c>
      <c r="AL29" s="65" t="s">
        <v>1</v>
      </c>
      <c r="AM29" s="83" t="s">
        <v>1</v>
      </c>
      <c r="AN29" s="65" t="s">
        <v>1</v>
      </c>
      <c r="AO29" s="85" t="s">
        <v>1</v>
      </c>
      <c r="AP29" s="40" t="s">
        <v>526</v>
      </c>
      <c r="AQ29" s="67">
        <v>5.45</v>
      </c>
      <c r="AR29" s="40" t="s">
        <v>525</v>
      </c>
      <c r="AS29" s="67">
        <v>2.29</v>
      </c>
      <c r="AT29" s="40" t="s">
        <v>527</v>
      </c>
      <c r="AU29" s="67">
        <v>2.2599999999999998</v>
      </c>
    </row>
    <row r="30" spans="1:47" ht="6.75" customHeight="1" x14ac:dyDescent="0.4">
      <c r="A30" s="64">
        <v>30</v>
      </c>
      <c r="B30" s="31" t="s">
        <v>538</v>
      </c>
      <c r="C30" s="25" t="s">
        <v>515</v>
      </c>
      <c r="D30" s="28" t="s">
        <v>1</v>
      </c>
      <c r="E30" s="30" t="s">
        <v>1</v>
      </c>
      <c r="F30" s="28" t="s">
        <v>1</v>
      </c>
      <c r="G30" s="30" t="s">
        <v>1</v>
      </c>
      <c r="H30" s="46" t="s">
        <v>1</v>
      </c>
      <c r="I30" s="47" t="s">
        <v>1</v>
      </c>
      <c r="J30" s="46" t="s">
        <v>1</v>
      </c>
      <c r="K30" s="47" t="s">
        <v>1</v>
      </c>
      <c r="L30" s="40" t="s">
        <v>214</v>
      </c>
      <c r="M30" s="43" t="s">
        <v>529</v>
      </c>
      <c r="N30" s="81" t="s">
        <v>531</v>
      </c>
      <c r="O30" s="43" t="s">
        <v>532</v>
      </c>
      <c r="P30" s="40" t="s">
        <v>1</v>
      </c>
      <c r="Q30" s="43" t="s">
        <v>1</v>
      </c>
      <c r="R30" s="65" t="s">
        <v>1</v>
      </c>
      <c r="S30" s="76" t="s">
        <v>1</v>
      </c>
      <c r="T30" s="65" t="s">
        <v>1</v>
      </c>
      <c r="U30" s="76" t="s">
        <v>1</v>
      </c>
      <c r="V30" s="65" t="s">
        <v>1</v>
      </c>
      <c r="W30" s="76" t="s">
        <v>1</v>
      </c>
      <c r="X30" s="65" t="s">
        <v>1</v>
      </c>
      <c r="Y30" s="76" t="str">
        <f t="shared" si="0"/>
        <v>null</v>
      </c>
      <c r="Z30" s="65" t="s">
        <v>1</v>
      </c>
      <c r="AA30" s="67" t="s">
        <v>1</v>
      </c>
      <c r="AB30" s="81" t="s">
        <v>1</v>
      </c>
      <c r="AC30" s="67" t="s">
        <v>1</v>
      </c>
      <c r="AD30" s="65" t="s">
        <v>1</v>
      </c>
      <c r="AE30" s="67" t="s">
        <v>1</v>
      </c>
      <c r="AF30" s="65" t="s">
        <v>1</v>
      </c>
      <c r="AG30" s="67" t="s">
        <v>1</v>
      </c>
      <c r="AH30" s="65" t="s">
        <v>1</v>
      </c>
      <c r="AI30" s="67" t="s">
        <v>1</v>
      </c>
      <c r="AJ30" s="65" t="s">
        <v>1</v>
      </c>
      <c r="AK30" s="83" t="s">
        <v>1</v>
      </c>
      <c r="AL30" s="65" t="s">
        <v>1</v>
      </c>
      <c r="AM30" s="83" t="s">
        <v>1</v>
      </c>
      <c r="AN30" s="65" t="s">
        <v>1</v>
      </c>
      <c r="AO30" s="85" t="s">
        <v>1</v>
      </c>
      <c r="AP30" s="40" t="s">
        <v>526</v>
      </c>
      <c r="AQ30" s="67">
        <v>11.58</v>
      </c>
      <c r="AR30" s="40" t="s">
        <v>525</v>
      </c>
      <c r="AS30" s="67">
        <v>2.29</v>
      </c>
      <c r="AT30" s="40" t="s">
        <v>527</v>
      </c>
      <c r="AU30" s="67">
        <v>2.2599999999999998</v>
      </c>
    </row>
    <row r="31" spans="1:47" ht="6.75" customHeight="1" x14ac:dyDescent="0.4">
      <c r="A31" s="64">
        <v>31</v>
      </c>
      <c r="B31" s="31" t="s">
        <v>210</v>
      </c>
      <c r="C31" s="25" t="s">
        <v>253</v>
      </c>
      <c r="D31" s="28" t="s">
        <v>1</v>
      </c>
      <c r="E31" s="30" t="s">
        <v>1</v>
      </c>
      <c r="F31" s="28" t="s">
        <v>1</v>
      </c>
      <c r="G31" s="30" t="s">
        <v>1</v>
      </c>
      <c r="H31" s="46" t="s">
        <v>1</v>
      </c>
      <c r="I31" s="47" t="s">
        <v>1</v>
      </c>
      <c r="J31" s="46" t="s">
        <v>1</v>
      </c>
      <c r="K31" s="47" t="s">
        <v>1</v>
      </c>
      <c r="L31" s="40" t="s">
        <v>214</v>
      </c>
      <c r="M31" s="43" t="s">
        <v>241</v>
      </c>
      <c r="N31" s="81" t="s">
        <v>531</v>
      </c>
      <c r="O31" s="43" t="s">
        <v>532</v>
      </c>
      <c r="P31" s="40" t="s">
        <v>1</v>
      </c>
      <c r="Q31" s="43" t="s">
        <v>1</v>
      </c>
      <c r="R31" s="65" t="s">
        <v>1</v>
      </c>
      <c r="S31" s="76" t="s">
        <v>1</v>
      </c>
      <c r="T31" s="65" t="s">
        <v>1</v>
      </c>
      <c r="U31" s="76" t="s">
        <v>1</v>
      </c>
      <c r="V31" s="65" t="s">
        <v>1</v>
      </c>
      <c r="W31" s="76" t="s">
        <v>1</v>
      </c>
      <c r="X31" s="65" t="s">
        <v>1</v>
      </c>
      <c r="Y31" s="76" t="str">
        <f t="shared" ref="Y31" si="3">IF(OR(X31="rgb",X31="cmy",X31="rgba",X31="cmyb"),  SUBSTITUTE(_xlfn.CONCAT("""",O31,".",Q31,".",S31,".",W31,""""), ".null",""), X31)</f>
        <v>null</v>
      </c>
      <c r="Z31" s="65" t="s">
        <v>1</v>
      </c>
      <c r="AA31" s="67" t="s">
        <v>1</v>
      </c>
      <c r="AB31" s="81" t="s">
        <v>1</v>
      </c>
      <c r="AC31" s="67" t="s">
        <v>1</v>
      </c>
      <c r="AD31" s="65" t="s">
        <v>1</v>
      </c>
      <c r="AE31" s="67" t="s">
        <v>1</v>
      </c>
      <c r="AF31" s="65" t="s">
        <v>1</v>
      </c>
      <c r="AG31" s="67" t="s">
        <v>1</v>
      </c>
      <c r="AH31" s="65" t="s">
        <v>1</v>
      </c>
      <c r="AI31" s="67" t="s">
        <v>1</v>
      </c>
      <c r="AJ31" s="65" t="s">
        <v>1</v>
      </c>
      <c r="AK31" s="83" t="s">
        <v>1</v>
      </c>
      <c r="AL31" s="65" t="s">
        <v>1</v>
      </c>
      <c r="AM31" s="83" t="s">
        <v>1</v>
      </c>
      <c r="AN31" s="65" t="s">
        <v>1</v>
      </c>
      <c r="AO31" s="85" t="s">
        <v>1</v>
      </c>
      <c r="AP31" s="40" t="s">
        <v>1</v>
      </c>
      <c r="AQ31" s="67" t="s">
        <v>1</v>
      </c>
      <c r="AR31" s="40" t="s">
        <v>1</v>
      </c>
      <c r="AS31" s="67" t="s">
        <v>1</v>
      </c>
      <c r="AT31" s="40" t="s">
        <v>1</v>
      </c>
      <c r="AU31" s="67" t="s">
        <v>1</v>
      </c>
    </row>
    <row r="32" spans="1:47" ht="6.75" customHeight="1" x14ac:dyDescent="0.4">
      <c r="A32" s="64">
        <v>32</v>
      </c>
      <c r="B32" s="31" t="s">
        <v>211</v>
      </c>
      <c r="C32" s="25" t="s">
        <v>318</v>
      </c>
      <c r="D32" s="28" t="s">
        <v>217</v>
      </c>
      <c r="E32" s="30" t="s">
        <v>210</v>
      </c>
      <c r="F32" s="28" t="s">
        <v>1</v>
      </c>
      <c r="G32" s="30" t="s">
        <v>1</v>
      </c>
      <c r="H32" s="46" t="s">
        <v>1</v>
      </c>
      <c r="I32" s="47" t="s">
        <v>1</v>
      </c>
      <c r="J32" s="46" t="s">
        <v>1</v>
      </c>
      <c r="K32" s="47" t="s">
        <v>1</v>
      </c>
      <c r="L32" s="40" t="s">
        <v>214</v>
      </c>
      <c r="M32" s="63" t="s">
        <v>216</v>
      </c>
      <c r="N32" s="81" t="s">
        <v>111</v>
      </c>
      <c r="O32" s="43" t="s">
        <v>370</v>
      </c>
      <c r="P32" s="40" t="s">
        <v>218</v>
      </c>
      <c r="Q32" s="43" t="s">
        <v>219</v>
      </c>
      <c r="R32" s="65" t="s">
        <v>1</v>
      </c>
      <c r="S32" s="76" t="s">
        <v>1</v>
      </c>
      <c r="T32" s="65" t="s">
        <v>1</v>
      </c>
      <c r="U32" s="76" t="s">
        <v>1</v>
      </c>
      <c r="V32" s="65" t="s">
        <v>1</v>
      </c>
      <c r="W32" s="76" t="s">
        <v>1</v>
      </c>
      <c r="X32" s="65" t="s">
        <v>1</v>
      </c>
      <c r="Y32" s="76" t="s">
        <v>1</v>
      </c>
      <c r="Z32" s="65" t="s">
        <v>1</v>
      </c>
      <c r="AA32" s="67" t="s">
        <v>1</v>
      </c>
      <c r="AB32" s="81" t="s">
        <v>1</v>
      </c>
      <c r="AC32" s="67" t="s">
        <v>1</v>
      </c>
      <c r="AD32" s="65" t="s">
        <v>1</v>
      </c>
      <c r="AE32" s="67" t="s">
        <v>1</v>
      </c>
      <c r="AF32" s="65" t="s">
        <v>1</v>
      </c>
      <c r="AG32" s="67" t="s">
        <v>1</v>
      </c>
      <c r="AH32" s="65" t="s">
        <v>1</v>
      </c>
      <c r="AI32" s="67" t="s">
        <v>1</v>
      </c>
      <c r="AJ32" s="65" t="s">
        <v>1</v>
      </c>
      <c r="AK32" s="83" t="s">
        <v>1</v>
      </c>
      <c r="AL32" s="65" t="s">
        <v>1</v>
      </c>
      <c r="AM32" s="83" t="s">
        <v>1</v>
      </c>
      <c r="AN32" s="65" t="s">
        <v>1</v>
      </c>
      <c r="AO32" s="85" t="s">
        <v>1</v>
      </c>
      <c r="AP32" s="40" t="s">
        <v>1</v>
      </c>
      <c r="AQ32" s="67" t="s">
        <v>1</v>
      </c>
      <c r="AR32" s="40" t="s">
        <v>1</v>
      </c>
      <c r="AS32" s="67" t="s">
        <v>1</v>
      </c>
      <c r="AT32" s="40" t="s">
        <v>1</v>
      </c>
      <c r="AU32" s="67" t="s">
        <v>1</v>
      </c>
    </row>
    <row r="33" spans="1:47" ht="6.75" customHeight="1" x14ac:dyDescent="0.4">
      <c r="A33" s="64">
        <v>33</v>
      </c>
      <c r="B33" s="31" t="s">
        <v>212</v>
      </c>
      <c r="C33" s="25" t="s">
        <v>318</v>
      </c>
      <c r="D33" s="28" t="s">
        <v>217</v>
      </c>
      <c r="E33" s="30" t="s">
        <v>210</v>
      </c>
      <c r="F33" s="28" t="s">
        <v>1</v>
      </c>
      <c r="G33" s="30" t="s">
        <v>1</v>
      </c>
      <c r="H33" s="46" t="s">
        <v>1</v>
      </c>
      <c r="I33" s="47" t="s">
        <v>1</v>
      </c>
      <c r="J33" s="46" t="s">
        <v>1</v>
      </c>
      <c r="K33" s="47" t="s">
        <v>1</v>
      </c>
      <c r="L33" s="40" t="s">
        <v>214</v>
      </c>
      <c r="M33" s="63" t="s">
        <v>216</v>
      </c>
      <c r="N33" s="81" t="s">
        <v>111</v>
      </c>
      <c r="O33" s="79" t="s">
        <v>371</v>
      </c>
      <c r="P33" s="40" t="s">
        <v>218</v>
      </c>
      <c r="Q33" s="43" t="s">
        <v>219</v>
      </c>
      <c r="R33" s="65" t="s">
        <v>1</v>
      </c>
      <c r="S33" s="76" t="s">
        <v>1</v>
      </c>
      <c r="T33" s="65" t="s">
        <v>1</v>
      </c>
      <c r="U33" s="76" t="s">
        <v>1</v>
      </c>
      <c r="V33" s="65" t="s">
        <v>1</v>
      </c>
      <c r="W33" s="76" t="s">
        <v>1</v>
      </c>
      <c r="X33" s="65" t="s">
        <v>1</v>
      </c>
      <c r="Y33" s="76" t="s">
        <v>1</v>
      </c>
      <c r="Z33" s="65" t="s">
        <v>1</v>
      </c>
      <c r="AA33" s="67" t="s">
        <v>1</v>
      </c>
      <c r="AB33" s="81" t="s">
        <v>1</v>
      </c>
      <c r="AC33" s="67" t="s">
        <v>1</v>
      </c>
      <c r="AD33" s="65" t="s">
        <v>1</v>
      </c>
      <c r="AE33" s="67" t="s">
        <v>1</v>
      </c>
      <c r="AF33" s="65" t="s">
        <v>1</v>
      </c>
      <c r="AG33" s="67" t="s">
        <v>1</v>
      </c>
      <c r="AH33" s="65" t="s">
        <v>1</v>
      </c>
      <c r="AI33" s="67" t="s">
        <v>1</v>
      </c>
      <c r="AJ33" s="65" t="s">
        <v>1</v>
      </c>
      <c r="AK33" s="83" t="s">
        <v>1</v>
      </c>
      <c r="AL33" s="65" t="s">
        <v>1</v>
      </c>
      <c r="AM33" s="83" t="s">
        <v>1</v>
      </c>
      <c r="AN33" s="65" t="s">
        <v>1</v>
      </c>
      <c r="AO33" s="85" t="s">
        <v>1</v>
      </c>
      <c r="AP33" s="40" t="s">
        <v>1</v>
      </c>
      <c r="AQ33" s="67" t="s">
        <v>1</v>
      </c>
      <c r="AR33" s="40" t="s">
        <v>1</v>
      </c>
      <c r="AS33" s="67" t="s">
        <v>1</v>
      </c>
      <c r="AT33" s="40" t="s">
        <v>1</v>
      </c>
      <c r="AU33" s="67" t="s">
        <v>1</v>
      </c>
    </row>
    <row r="34" spans="1:47" ht="6.75" customHeight="1" x14ac:dyDescent="0.4">
      <c r="A34" s="64">
        <v>34</v>
      </c>
      <c r="B34" s="31" t="s">
        <v>213</v>
      </c>
      <c r="C34" s="25" t="s">
        <v>318</v>
      </c>
      <c r="D34" s="28" t="s">
        <v>217</v>
      </c>
      <c r="E34" s="30" t="s">
        <v>210</v>
      </c>
      <c r="F34" s="28" t="s">
        <v>1</v>
      </c>
      <c r="G34" s="30" t="s">
        <v>1</v>
      </c>
      <c r="H34" s="46" t="s">
        <v>1</v>
      </c>
      <c r="I34" s="47" t="s">
        <v>1</v>
      </c>
      <c r="J34" s="46" t="s">
        <v>1</v>
      </c>
      <c r="K34" s="47" t="s">
        <v>1</v>
      </c>
      <c r="L34" s="40" t="s">
        <v>214</v>
      </c>
      <c r="M34" s="63" t="s">
        <v>215</v>
      </c>
      <c r="N34" s="81" t="s">
        <v>111</v>
      </c>
      <c r="O34" s="79" t="s">
        <v>372</v>
      </c>
      <c r="P34" s="40" t="s">
        <v>218</v>
      </c>
      <c r="Q34" s="43" t="s">
        <v>219</v>
      </c>
      <c r="R34" s="65" t="s">
        <v>1</v>
      </c>
      <c r="S34" s="76" t="s">
        <v>1</v>
      </c>
      <c r="T34" s="65" t="s">
        <v>1</v>
      </c>
      <c r="U34" s="76" t="s">
        <v>1</v>
      </c>
      <c r="V34" s="65" t="s">
        <v>1</v>
      </c>
      <c r="W34" s="76" t="s">
        <v>1</v>
      </c>
      <c r="X34" s="65" t="s">
        <v>1</v>
      </c>
      <c r="Y34" s="76" t="s">
        <v>1</v>
      </c>
      <c r="Z34" s="65" t="s">
        <v>1</v>
      </c>
      <c r="AA34" s="67" t="s">
        <v>1</v>
      </c>
      <c r="AB34" s="81" t="s">
        <v>1</v>
      </c>
      <c r="AC34" s="67" t="s">
        <v>1</v>
      </c>
      <c r="AD34" s="65" t="s">
        <v>1</v>
      </c>
      <c r="AE34" s="67" t="s">
        <v>1</v>
      </c>
      <c r="AF34" s="65" t="s">
        <v>1</v>
      </c>
      <c r="AG34" s="67" t="s">
        <v>1</v>
      </c>
      <c r="AH34" s="65" t="s">
        <v>1</v>
      </c>
      <c r="AI34" s="67" t="s">
        <v>1</v>
      </c>
      <c r="AJ34" s="65" t="s">
        <v>1</v>
      </c>
      <c r="AK34" s="83" t="s">
        <v>1</v>
      </c>
      <c r="AL34" s="65" t="s">
        <v>1</v>
      </c>
      <c r="AM34" s="83" t="s">
        <v>1</v>
      </c>
      <c r="AN34" s="65" t="s">
        <v>1</v>
      </c>
      <c r="AO34" s="85" t="s">
        <v>1</v>
      </c>
      <c r="AP34" s="40" t="s">
        <v>1</v>
      </c>
      <c r="AQ34" s="67" t="s">
        <v>1</v>
      </c>
      <c r="AR34" s="40" t="s">
        <v>1</v>
      </c>
      <c r="AS34" s="67" t="s">
        <v>1</v>
      </c>
      <c r="AT34" s="40" t="s">
        <v>1</v>
      </c>
      <c r="AU34" s="67" t="s">
        <v>1</v>
      </c>
    </row>
  </sheetData>
  <sortState xmlns:xlrd2="http://schemas.microsoft.com/office/spreadsheetml/2017/richdata2" ref="A3:W3">
    <sortCondition ref="C1:C3"/>
  </sortState>
  <phoneticPr fontId="1" type="noConversion"/>
  <conditionalFormatting sqref="B1:B34">
    <cfRule type="duplicateValues" dxfId="11" priority="84"/>
  </conditionalFormatting>
  <conditionalFormatting sqref="D1:S1048576 T1:AM2 A1:B1048576 AN1:XFD1048576 AF3:AF15 AH3:AM16 T3:U24 AC4:AC5 AD4:AD14 V4:AB16">
    <cfRule type="cellIs" dxfId="10" priority="32" operator="equal">
      <formula>"null"</formula>
    </cfRule>
  </conditionalFormatting>
  <conditionalFormatting sqref="E4">
    <cfRule type="duplicateValues" dxfId="9" priority="2"/>
  </conditionalFormatting>
  <conditionalFormatting sqref="O17:O24">
    <cfRule type="duplicateValues" dxfId="8" priority="9"/>
  </conditionalFormatting>
  <conditionalFormatting sqref="O33:O34">
    <cfRule type="duplicateValues" dxfId="7" priority="10"/>
  </conditionalFormatting>
  <conditionalFormatting sqref="T25:AM1048576">
    <cfRule type="cellIs" dxfId="6" priority="3" operator="equal">
      <formula>"null"</formula>
    </cfRule>
  </conditionalFormatting>
  <conditionalFormatting sqref="U3:AD3">
    <cfRule type="cellIs" dxfId="5" priority="24" operator="equal">
      <formula>"null"</formula>
    </cfRule>
  </conditionalFormatting>
  <conditionalFormatting sqref="V17:AM24">
    <cfRule type="cellIs" dxfId="4" priority="8" operator="equal">
      <formula>"null"</formula>
    </cfRule>
  </conditionalFormatting>
  <conditionalFormatting sqref="AC8:AC16">
    <cfRule type="cellIs" dxfId="3" priority="21" operator="equal">
      <formula>"null"</formula>
    </cfRule>
  </conditionalFormatting>
  <conditionalFormatting sqref="AD10:AE15">
    <cfRule type="cellIs" dxfId="2" priority="18" operator="equal">
      <formula>"null"</formula>
    </cfRule>
  </conditionalFormatting>
  <conditionalFormatting sqref="AD16:AG16">
    <cfRule type="cellIs" dxfId="1" priority="1" operator="equal">
      <formula>"null"</formula>
    </cfRule>
  </conditionalFormatting>
  <conditionalFormatting sqref="AE6:AE12">
    <cfRule type="cellIs" dxfId="0" priority="1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046875" defaultRowHeight="7.75" x14ac:dyDescent="0.2"/>
  <cols>
    <col min="1" max="1" width="2.3046875" style="7" bestFit="1" customWidth="1"/>
    <col min="2" max="2" width="61.53515625" style="6" customWidth="1"/>
    <col min="3" max="16384" width="11.3046875" style="6"/>
  </cols>
  <sheetData>
    <row r="1" spans="1:2" ht="18" customHeight="1" x14ac:dyDescent="0.2">
      <c r="A1" s="8">
        <v>1</v>
      </c>
      <c r="B1" s="9" t="s">
        <v>29</v>
      </c>
    </row>
    <row r="2" spans="1:2" ht="30.9" x14ac:dyDescent="0.2">
      <c r="A2" s="8">
        <v>2</v>
      </c>
      <c r="B2" s="10" t="s">
        <v>24</v>
      </c>
    </row>
    <row r="3" spans="1:2" ht="30.9" x14ac:dyDescent="0.2">
      <c r="A3" s="8">
        <v>3</v>
      </c>
      <c r="B3" s="10" t="s">
        <v>25</v>
      </c>
    </row>
    <row r="4" spans="1:2" ht="38.6" x14ac:dyDescent="0.2">
      <c r="A4" s="8">
        <v>4</v>
      </c>
      <c r="B4" s="10" t="s">
        <v>26</v>
      </c>
    </row>
    <row r="5" spans="1:2" ht="86.6" customHeight="1" x14ac:dyDescent="0.2">
      <c r="A5" s="8">
        <v>5</v>
      </c>
      <c r="B5" s="10" t="s">
        <v>27</v>
      </c>
    </row>
    <row r="6" spans="1:2" ht="11.25" customHeight="1" x14ac:dyDescent="0.2">
      <c r="A6" s="8">
        <v>6</v>
      </c>
      <c r="B6" s="9" t="s">
        <v>23</v>
      </c>
    </row>
    <row r="7" spans="1:2" ht="11.25" customHeight="1" x14ac:dyDescent="0.2">
      <c r="A7" s="8">
        <v>7</v>
      </c>
      <c r="B7" s="11" t="s">
        <v>28</v>
      </c>
    </row>
    <row r="8" spans="1:2" ht="11.25" customHeight="1" x14ac:dyDescent="0.2">
      <c r="A8" s="8">
        <v>8</v>
      </c>
      <c r="B8" s="10" t="s">
        <v>37</v>
      </c>
    </row>
    <row r="9" spans="1:2" ht="11.25" customHeight="1" x14ac:dyDescent="0.2">
      <c r="A9" s="8">
        <v>9</v>
      </c>
      <c r="B9" s="10" t="s">
        <v>36</v>
      </c>
    </row>
    <row r="10" spans="1:2" ht="11.25" customHeight="1" x14ac:dyDescent="0.2">
      <c r="A10" s="8">
        <v>10</v>
      </c>
      <c r="B10" s="11" t="s">
        <v>35</v>
      </c>
    </row>
    <row r="11" spans="1:2" ht="11.25" customHeight="1" x14ac:dyDescent="0.2">
      <c r="A11" s="8">
        <v>11</v>
      </c>
      <c r="B11" s="11" t="s">
        <v>34</v>
      </c>
    </row>
    <row r="12" spans="1:2" ht="11.25" customHeight="1" x14ac:dyDescent="0.2">
      <c r="A12" s="8">
        <v>12</v>
      </c>
      <c r="B12" s="11" t="s">
        <v>33</v>
      </c>
    </row>
    <row r="13" spans="1:2" ht="11.25" customHeight="1" x14ac:dyDescent="0.2">
      <c r="A13" s="8">
        <v>13</v>
      </c>
      <c r="B13" s="11" t="s">
        <v>32</v>
      </c>
    </row>
    <row r="14" spans="1:2" ht="11.25" customHeight="1" x14ac:dyDescent="0.2">
      <c r="A14" s="8">
        <v>14</v>
      </c>
      <c r="B14" s="11" t="s">
        <v>31</v>
      </c>
    </row>
    <row r="15" spans="1:2" ht="11.25" customHeight="1" x14ac:dyDescent="0.2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jlmenegotto@poli.ufrj.br</cp:lastModifiedBy>
  <dcterms:created xsi:type="dcterms:W3CDTF">2023-10-05T15:04:02Z</dcterms:created>
  <dcterms:modified xsi:type="dcterms:W3CDTF">2025-09-17T20:54:51Z</dcterms:modified>
</cp:coreProperties>
</file>