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Ambientes\"/>
    </mc:Choice>
  </mc:AlternateContent>
  <xr:revisionPtr revIDLastSave="0" documentId="13_ncr:1_{1C6F1608-CFF1-417C-89F4-357E5559B1DE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Classes" sheetId="23" r:id="rId1"/>
    <sheet name="Proprie" sheetId="9" r:id="rId2"/>
    <sheet name="Disjunt" sheetId="3" r:id="rId3"/>
  </sheets>
  <definedNames>
    <definedName name="_xlnm._FilterDatabase" localSheetId="0" hidden="1">Classes!$A$1:$U$31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9" l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P10" i="9"/>
  <c r="P11" i="9" s="1"/>
  <c r="P12" i="9" s="1"/>
  <c r="P13" i="9" s="1"/>
  <c r="P14" i="9" s="1"/>
  <c r="P15" i="9" s="1"/>
  <c r="P16" i="9" s="1"/>
  <c r="E14" i="9"/>
  <c r="B14" i="9" s="1"/>
  <c r="E11" i="9"/>
  <c r="B11" i="9" s="1"/>
  <c r="E15" i="9"/>
  <c r="B15" i="9" s="1"/>
  <c r="C15" i="9"/>
  <c r="V15" i="9" s="1"/>
  <c r="C14" i="9"/>
  <c r="V14" i="9" s="1"/>
  <c r="E13" i="9"/>
  <c r="C13" i="9"/>
  <c r="V13" i="9" s="1"/>
  <c r="B13" i="9"/>
  <c r="E12" i="9"/>
  <c r="C12" i="9"/>
  <c r="V12" i="9" s="1"/>
  <c r="B12" i="9"/>
  <c r="U11" i="9"/>
  <c r="C11" i="9"/>
  <c r="V11" i="9" s="1"/>
  <c r="C10" i="9"/>
  <c r="U10" i="9" s="1"/>
  <c r="E17" i="9"/>
  <c r="C16" i="9"/>
  <c r="U16" i="9" s="1"/>
  <c r="R16" i="9" l="1"/>
  <c r="P17" i="9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U14" i="9"/>
  <c r="S14" i="9"/>
  <c r="S12" i="9"/>
  <c r="S11" i="9"/>
  <c r="U12" i="9"/>
  <c r="S13" i="9"/>
  <c r="U13" i="9"/>
  <c r="S15" i="9"/>
  <c r="U15" i="9"/>
  <c r="V10" i="9"/>
  <c r="S10" i="9"/>
  <c r="V16" i="9"/>
  <c r="S16" i="9"/>
  <c r="E32" i="9" l="1"/>
  <c r="C21" i="9"/>
  <c r="V21" i="9" s="1"/>
  <c r="C22" i="9"/>
  <c r="V22" i="9" s="1"/>
  <c r="S21" i="9" l="1"/>
  <c r="U21" i="9"/>
  <c r="S22" i="9"/>
  <c r="U22" i="9"/>
  <c r="C36" i="9" l="1"/>
  <c r="S36" i="9" s="1"/>
  <c r="E35" i="9"/>
  <c r="B35" i="9" s="1"/>
  <c r="E34" i="9"/>
  <c r="B34" i="9" s="1"/>
  <c r="C35" i="9"/>
  <c r="S35" i="9" s="1"/>
  <c r="C34" i="9"/>
  <c r="S34" i="9" s="1"/>
  <c r="E31" i="9"/>
  <c r="B31" i="9" s="1"/>
  <c r="C31" i="9"/>
  <c r="S31" i="9" s="1"/>
  <c r="E48" i="9"/>
  <c r="B48" i="9" s="1"/>
  <c r="E45" i="9"/>
  <c r="B45" i="9" s="1"/>
  <c r="E37" i="9"/>
  <c r="B37" i="9" s="1"/>
  <c r="C28" i="9"/>
  <c r="S28" i="9" s="1"/>
  <c r="C29" i="9"/>
  <c r="V29" i="9" s="1"/>
  <c r="C30" i="9"/>
  <c r="S30" i="9" s="1"/>
  <c r="E25" i="9"/>
  <c r="C24" i="9"/>
  <c r="V24" i="9" s="1"/>
  <c r="C52" i="9"/>
  <c r="S52" i="9" s="1"/>
  <c r="C51" i="9"/>
  <c r="S51" i="9" s="1"/>
  <c r="C50" i="9"/>
  <c r="S50" i="9" s="1"/>
  <c r="E49" i="9"/>
  <c r="B49" i="9" s="1"/>
  <c r="C49" i="9"/>
  <c r="S49" i="9" s="1"/>
  <c r="C48" i="9"/>
  <c r="U48" i="9" s="1"/>
  <c r="C32" i="9"/>
  <c r="U32" i="9" s="1"/>
  <c r="C33" i="9"/>
  <c r="S33" i="9" s="1"/>
  <c r="C27" i="9"/>
  <c r="V27" i="9" s="1"/>
  <c r="C47" i="9"/>
  <c r="V47" i="9" s="1"/>
  <c r="C46" i="9"/>
  <c r="S46" i="9" s="1"/>
  <c r="E46" i="9"/>
  <c r="E47" i="9" s="1"/>
  <c r="C45" i="9"/>
  <c r="V45" i="9" s="1"/>
  <c r="C39" i="9"/>
  <c r="S39" i="9" s="1"/>
  <c r="C40" i="9"/>
  <c r="U40" i="9" s="1"/>
  <c r="C41" i="9"/>
  <c r="S41" i="9" s="1"/>
  <c r="C42" i="9"/>
  <c r="U42" i="9" s="1"/>
  <c r="C43" i="9"/>
  <c r="S43" i="9" s="1"/>
  <c r="C44" i="9"/>
  <c r="S44" i="9" s="1"/>
  <c r="E38" i="9"/>
  <c r="B38" i="9" s="1"/>
  <c r="C38" i="9"/>
  <c r="S38" i="9" s="1"/>
  <c r="C37" i="9"/>
  <c r="V37" i="9" s="1"/>
  <c r="S32" i="9" l="1"/>
  <c r="V50" i="9"/>
  <c r="S45" i="9"/>
  <c r="V42" i="9"/>
  <c r="V31" i="9"/>
  <c r="S40" i="9"/>
  <c r="U29" i="9"/>
  <c r="S29" i="9"/>
  <c r="E36" i="9"/>
  <c r="B36" i="9" s="1"/>
  <c r="V39" i="9"/>
  <c r="U37" i="9"/>
  <c r="S37" i="9"/>
  <c r="U50" i="9"/>
  <c r="V34" i="9"/>
  <c r="U45" i="9"/>
  <c r="U34" i="9"/>
  <c r="S48" i="9"/>
  <c r="V52" i="9"/>
  <c r="U47" i="9"/>
  <c r="V44" i="9"/>
  <c r="S42" i="9"/>
  <c r="U39" i="9"/>
  <c r="V36" i="9"/>
  <c r="U31" i="9"/>
  <c r="U52" i="9"/>
  <c r="V49" i="9"/>
  <c r="S47" i="9"/>
  <c r="U44" i="9"/>
  <c r="V41" i="9"/>
  <c r="U36" i="9"/>
  <c r="V33" i="9"/>
  <c r="V28" i="9"/>
  <c r="U49" i="9"/>
  <c r="V46" i="9"/>
  <c r="U41" i="9"/>
  <c r="V38" i="9"/>
  <c r="U33" i="9"/>
  <c r="V30" i="9"/>
  <c r="U28" i="9"/>
  <c r="V51" i="9"/>
  <c r="U46" i="9"/>
  <c r="V43" i="9"/>
  <c r="U38" i="9"/>
  <c r="V35" i="9"/>
  <c r="U30" i="9"/>
  <c r="U51" i="9"/>
  <c r="V48" i="9"/>
  <c r="U43" i="9"/>
  <c r="V40" i="9"/>
  <c r="U35" i="9"/>
  <c r="V32" i="9"/>
  <c r="S24" i="9"/>
  <c r="U24" i="9"/>
  <c r="E50" i="9"/>
  <c r="B50" i="9" s="1"/>
  <c r="B46" i="9"/>
  <c r="S27" i="9"/>
  <c r="U27" i="9"/>
  <c r="B47" i="9"/>
  <c r="E39" i="9"/>
  <c r="E51" i="9" l="1"/>
  <c r="B39" i="9"/>
  <c r="E40" i="9"/>
  <c r="B51" i="9" l="1"/>
  <c r="E52" i="9"/>
  <c r="B52" i="9" s="1"/>
  <c r="E41" i="9"/>
  <c r="B40" i="9"/>
  <c r="E42" i="9" l="1"/>
  <c r="B41" i="9"/>
  <c r="E43" i="9" l="1"/>
  <c r="B42" i="9"/>
  <c r="E44" i="9" l="1"/>
  <c r="B44" i="9" s="1"/>
  <c r="B43" i="9"/>
  <c r="B25" i="9" l="1"/>
  <c r="E26" i="9"/>
  <c r="C26" i="9"/>
  <c r="V26" i="9" s="1"/>
  <c r="C25" i="9"/>
  <c r="S25" i="9" s="1"/>
  <c r="R30" i="23"/>
  <c r="R31" i="23"/>
  <c r="U28" i="23"/>
  <c r="R28" i="23"/>
  <c r="P28" i="23"/>
  <c r="O28" i="23"/>
  <c r="N28" i="23"/>
  <c r="M28" i="23"/>
  <c r="L28" i="23"/>
  <c r="Q28" i="23" s="1"/>
  <c r="L10" i="23"/>
  <c r="M10" i="23"/>
  <c r="N10" i="23"/>
  <c r="O10" i="23"/>
  <c r="P10" i="23"/>
  <c r="R10" i="23"/>
  <c r="U10" i="23"/>
  <c r="L11" i="23"/>
  <c r="M11" i="23"/>
  <c r="N11" i="23"/>
  <c r="O11" i="23"/>
  <c r="P11" i="23"/>
  <c r="R11" i="23"/>
  <c r="U11" i="23"/>
  <c r="U12" i="23"/>
  <c r="R12" i="23"/>
  <c r="P12" i="23"/>
  <c r="O12" i="23"/>
  <c r="N12" i="23"/>
  <c r="M12" i="23"/>
  <c r="L12" i="23"/>
  <c r="U30" i="23"/>
  <c r="P30" i="23"/>
  <c r="O30" i="23"/>
  <c r="N30" i="23"/>
  <c r="M30" i="23"/>
  <c r="L30" i="23"/>
  <c r="U29" i="23"/>
  <c r="R29" i="23"/>
  <c r="P29" i="23"/>
  <c r="O29" i="23"/>
  <c r="N29" i="23"/>
  <c r="M29" i="23"/>
  <c r="L29" i="23"/>
  <c r="L31" i="23"/>
  <c r="Q31" i="23" s="1"/>
  <c r="M31" i="23"/>
  <c r="N31" i="23"/>
  <c r="O31" i="23"/>
  <c r="P31" i="23"/>
  <c r="U31" i="23"/>
  <c r="U9" i="23"/>
  <c r="R9" i="23"/>
  <c r="P9" i="23"/>
  <c r="O9" i="23"/>
  <c r="N9" i="23"/>
  <c r="M9" i="23"/>
  <c r="L9" i="23"/>
  <c r="U8" i="23"/>
  <c r="R8" i="23"/>
  <c r="P8" i="23"/>
  <c r="O8" i="23"/>
  <c r="N8" i="23"/>
  <c r="M8" i="23"/>
  <c r="L8" i="23"/>
  <c r="U7" i="23"/>
  <c r="R7" i="23"/>
  <c r="P7" i="23"/>
  <c r="O7" i="23"/>
  <c r="N7" i="23"/>
  <c r="M7" i="23"/>
  <c r="L7" i="23"/>
  <c r="U6" i="23"/>
  <c r="R6" i="23"/>
  <c r="P6" i="23"/>
  <c r="O6" i="23"/>
  <c r="N6" i="23"/>
  <c r="M6" i="23"/>
  <c r="L6" i="23"/>
  <c r="U5" i="23"/>
  <c r="R5" i="23"/>
  <c r="P5" i="23"/>
  <c r="O5" i="23"/>
  <c r="N5" i="23"/>
  <c r="M5" i="23"/>
  <c r="L5" i="23"/>
  <c r="U4" i="23"/>
  <c r="R4" i="23"/>
  <c r="P4" i="23"/>
  <c r="O4" i="23"/>
  <c r="N4" i="23"/>
  <c r="M4" i="23"/>
  <c r="L4" i="23"/>
  <c r="U3" i="23"/>
  <c r="R3" i="23"/>
  <c r="P3" i="23"/>
  <c r="O3" i="23"/>
  <c r="N3" i="23"/>
  <c r="M3" i="23"/>
  <c r="L3" i="23"/>
  <c r="Q3" i="23" s="1"/>
  <c r="U2" i="23"/>
  <c r="R2" i="23"/>
  <c r="P2" i="23"/>
  <c r="O2" i="23"/>
  <c r="N2" i="23"/>
  <c r="M2" i="23"/>
  <c r="L2" i="23"/>
  <c r="U13" i="23"/>
  <c r="R13" i="23"/>
  <c r="P13" i="23"/>
  <c r="O13" i="23"/>
  <c r="N13" i="23"/>
  <c r="M13" i="23"/>
  <c r="L13" i="23"/>
  <c r="B26" i="9" l="1"/>
  <c r="E27" i="9"/>
  <c r="E28" i="9" s="1"/>
  <c r="S26" i="9"/>
  <c r="U26" i="9"/>
  <c r="U25" i="9"/>
  <c r="V25" i="9"/>
  <c r="Q29" i="23"/>
  <c r="Q2" i="23"/>
  <c r="Q10" i="23"/>
  <c r="Q11" i="23"/>
  <c r="Q12" i="23"/>
  <c r="Q30" i="23"/>
  <c r="Q9" i="23"/>
  <c r="Q8" i="23"/>
  <c r="Q7" i="23"/>
  <c r="Q6" i="23"/>
  <c r="Q5" i="23"/>
  <c r="Q4" i="23"/>
  <c r="Q13" i="23"/>
  <c r="E29" i="9" l="1"/>
  <c r="B28" i="9"/>
  <c r="B27" i="9"/>
  <c r="U15" i="23"/>
  <c r="R15" i="23"/>
  <c r="P15" i="23"/>
  <c r="O15" i="23"/>
  <c r="N15" i="23"/>
  <c r="M15" i="23"/>
  <c r="L15" i="23"/>
  <c r="U21" i="23"/>
  <c r="R21" i="23"/>
  <c r="P21" i="23"/>
  <c r="O21" i="23"/>
  <c r="N21" i="23"/>
  <c r="M21" i="23"/>
  <c r="L21" i="23"/>
  <c r="U22" i="23"/>
  <c r="R22" i="23"/>
  <c r="P22" i="23"/>
  <c r="O22" i="23"/>
  <c r="N22" i="23"/>
  <c r="M22" i="23"/>
  <c r="L22" i="23"/>
  <c r="U16" i="23"/>
  <c r="R16" i="23"/>
  <c r="P16" i="23"/>
  <c r="O16" i="23"/>
  <c r="N16" i="23"/>
  <c r="M16" i="23"/>
  <c r="L16" i="23"/>
  <c r="U24" i="23"/>
  <c r="R24" i="23"/>
  <c r="P24" i="23"/>
  <c r="O24" i="23"/>
  <c r="N24" i="23"/>
  <c r="M24" i="23"/>
  <c r="L24" i="23"/>
  <c r="U23" i="23"/>
  <c r="R23" i="23"/>
  <c r="P23" i="23"/>
  <c r="O23" i="23"/>
  <c r="N23" i="23"/>
  <c r="M23" i="23"/>
  <c r="L23" i="23"/>
  <c r="E30" i="9" l="1"/>
  <c r="B30" i="9" s="1"/>
  <c r="B29" i="9"/>
  <c r="E33" i="9"/>
  <c r="B32" i="9"/>
  <c r="Q15" i="23"/>
  <c r="Q22" i="23"/>
  <c r="Q24" i="23"/>
  <c r="Q21" i="23"/>
  <c r="Q23" i="23"/>
  <c r="Q16" i="23"/>
  <c r="B33" i="9" l="1"/>
  <c r="U27" i="23"/>
  <c r="R27" i="23"/>
  <c r="P27" i="23"/>
  <c r="O27" i="23"/>
  <c r="N27" i="23"/>
  <c r="M27" i="23"/>
  <c r="L27" i="23"/>
  <c r="U17" i="23"/>
  <c r="R17" i="23"/>
  <c r="P17" i="23"/>
  <c r="O17" i="23"/>
  <c r="N17" i="23"/>
  <c r="M17" i="23"/>
  <c r="L17" i="23"/>
  <c r="U26" i="23"/>
  <c r="R26" i="23"/>
  <c r="P26" i="23"/>
  <c r="O26" i="23"/>
  <c r="N26" i="23"/>
  <c r="M26" i="23"/>
  <c r="L26" i="23"/>
  <c r="U25" i="23"/>
  <c r="R25" i="23"/>
  <c r="P25" i="23"/>
  <c r="O25" i="23"/>
  <c r="N25" i="23"/>
  <c r="M25" i="23"/>
  <c r="L25" i="23"/>
  <c r="U20" i="23"/>
  <c r="R20" i="23"/>
  <c r="P20" i="23"/>
  <c r="O20" i="23"/>
  <c r="N20" i="23"/>
  <c r="M20" i="23"/>
  <c r="L20" i="23"/>
  <c r="U19" i="23"/>
  <c r="R19" i="23"/>
  <c r="P19" i="23"/>
  <c r="O19" i="23"/>
  <c r="N19" i="23"/>
  <c r="M19" i="23"/>
  <c r="L19" i="23"/>
  <c r="U18" i="23"/>
  <c r="R18" i="23"/>
  <c r="P18" i="23"/>
  <c r="O18" i="23"/>
  <c r="N18" i="23"/>
  <c r="M18" i="23"/>
  <c r="L18" i="23"/>
  <c r="U14" i="23"/>
  <c r="E4" i="9"/>
  <c r="Q20" i="23" l="1"/>
  <c r="Q17" i="23"/>
  <c r="Q27" i="23"/>
  <c r="Q26" i="23"/>
  <c r="Q25" i="23"/>
  <c r="Q19" i="23"/>
  <c r="Q18" i="23"/>
  <c r="C9" i="9" l="1"/>
  <c r="V9" i="9" s="1"/>
  <c r="C4" i="9"/>
  <c r="V4" i="9" s="1"/>
  <c r="B4" i="9"/>
  <c r="E3" i="9"/>
  <c r="B3" i="9" s="1"/>
  <c r="C3" i="9"/>
  <c r="V3" i="9" s="1"/>
  <c r="P3" i="9"/>
  <c r="P4" i="9" s="1"/>
  <c r="Q3" i="9"/>
  <c r="Q4" i="9" s="1"/>
  <c r="Q5" i="9" s="1"/>
  <c r="Q6" i="9" s="1"/>
  <c r="Q7" i="9" s="1"/>
  <c r="Q8" i="9" s="1"/>
  <c r="Q9" i="9" l="1"/>
  <c r="R3" i="9"/>
  <c r="S9" i="9"/>
  <c r="U9" i="9"/>
  <c r="P5" i="9"/>
  <c r="P6" i="9" s="1"/>
  <c r="P7" i="9" s="1"/>
  <c r="P8" i="9" s="1"/>
  <c r="R4" i="9"/>
  <c r="S4" i="9"/>
  <c r="S3" i="9"/>
  <c r="U4" i="9"/>
  <c r="U3" i="9"/>
  <c r="P9" i="9" l="1"/>
  <c r="R9" i="9"/>
  <c r="C8" i="9"/>
  <c r="V8" i="9" s="1"/>
  <c r="E18" i="9"/>
  <c r="B18" i="9" s="1"/>
  <c r="C7" i="9"/>
  <c r="U7" i="9" s="1"/>
  <c r="E6" i="9"/>
  <c r="E10" i="9" s="1"/>
  <c r="B10" i="9" s="1"/>
  <c r="C6" i="9"/>
  <c r="U6" i="9" s="1"/>
  <c r="B17" i="9"/>
  <c r="C17" i="9"/>
  <c r="V17" i="9" s="1"/>
  <c r="C23" i="9"/>
  <c r="S23" i="9" s="1"/>
  <c r="C20" i="9"/>
  <c r="V20" i="9" s="1"/>
  <c r="C18" i="9"/>
  <c r="U18" i="9" s="1"/>
  <c r="C19" i="9"/>
  <c r="R11" i="9" l="1"/>
  <c r="R10" i="9"/>
  <c r="R21" i="9"/>
  <c r="B6" i="9"/>
  <c r="E9" i="9"/>
  <c r="B9" i="9" s="1"/>
  <c r="E8" i="9"/>
  <c r="B8" i="9" s="1"/>
  <c r="S8" i="9"/>
  <c r="U8" i="9"/>
  <c r="S7" i="9"/>
  <c r="E7" i="9"/>
  <c r="V7" i="9"/>
  <c r="S6" i="9"/>
  <c r="V6" i="9"/>
  <c r="S17" i="9"/>
  <c r="U17" i="9"/>
  <c r="U23" i="9"/>
  <c r="V23" i="9"/>
  <c r="S20" i="9"/>
  <c r="U20" i="9"/>
  <c r="E19" i="9"/>
  <c r="S18" i="9"/>
  <c r="V18" i="9"/>
  <c r="R12" i="9" l="1"/>
  <c r="R24" i="9"/>
  <c r="R22" i="9"/>
  <c r="E20" i="9"/>
  <c r="B20" i="9" s="1"/>
  <c r="E22" i="9"/>
  <c r="B22" i="9" s="1"/>
  <c r="R28" i="9"/>
  <c r="R27" i="9"/>
  <c r="R25" i="9"/>
  <c r="B7" i="9"/>
  <c r="B19" i="9"/>
  <c r="R13" i="9" l="1"/>
  <c r="E23" i="9"/>
  <c r="B23" i="9" s="1"/>
  <c r="E21" i="9"/>
  <c r="B21" i="9" s="1"/>
  <c r="R29" i="9"/>
  <c r="R26" i="9"/>
  <c r="R14" i="9" l="1"/>
  <c r="R15" i="9"/>
  <c r="R30" i="9"/>
  <c r="R14" i="23"/>
  <c r="O14" i="23"/>
  <c r="P14" i="23"/>
  <c r="N14" i="23"/>
  <c r="L14" i="23"/>
  <c r="M14" i="23"/>
  <c r="R31" i="9" l="1"/>
  <c r="R8" i="9"/>
  <c r="R6" i="9"/>
  <c r="Q14" i="23"/>
  <c r="E5" i="9"/>
  <c r="U19" i="9"/>
  <c r="R32" i="9" l="1"/>
  <c r="R7" i="9"/>
  <c r="S19" i="9"/>
  <c r="V19" i="9"/>
  <c r="R33" i="9" l="1"/>
  <c r="C2" i="9"/>
  <c r="C5" i="9"/>
  <c r="B5" i="9"/>
  <c r="R34" i="9" l="1"/>
  <c r="R17" i="9"/>
  <c r="U5" i="9"/>
  <c r="V5" i="9"/>
  <c r="R35" i="9" l="1"/>
  <c r="R18" i="9"/>
  <c r="R2" i="9"/>
  <c r="U2" i="9"/>
  <c r="R36" i="9" l="1"/>
  <c r="R20" i="9"/>
  <c r="R5" i="9"/>
  <c r="S5" i="9"/>
  <c r="V2" i="9"/>
  <c r="S2" i="9"/>
  <c r="R37" i="9" l="1"/>
  <c r="R23" i="9"/>
  <c r="R19" i="9"/>
  <c r="R38" i="9" l="1"/>
  <c r="R39" i="9" l="1"/>
  <c r="R40" i="9" l="1"/>
  <c r="R41" i="9" l="1"/>
  <c r="R42" i="9" l="1"/>
  <c r="R43" i="9" l="1"/>
  <c r="R44" i="9" l="1"/>
  <c r="R45" i="9" l="1"/>
  <c r="R46" i="9" l="1"/>
  <c r="R47" i="9" l="1"/>
  <c r="R48" i="9" l="1"/>
  <c r="R49" i="9" l="1"/>
  <c r="R50" i="9" l="1"/>
  <c r="R52" i="9" l="1"/>
  <c r="R51" i="9"/>
</calcChain>
</file>

<file path=xl/sharedStrings.xml><?xml version="1.0" encoding="utf-8"?>
<sst xmlns="http://schemas.openxmlformats.org/spreadsheetml/2006/main" count="1082" uniqueCount="170">
  <si>
    <t>xsd:string</t>
  </si>
  <si>
    <t>Key</t>
  </si>
  <si>
    <t>Raiz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</si>
  <si>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</si>
  <si>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</si>
  <si>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</si>
  <si>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</si>
  <si>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</si>
  <si>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</si>
  <si>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</si>
  <si>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</si>
  <si>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</si>
  <si>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</si>
  <si>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</si>
  <si>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</si>
  <si>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</si>
  <si>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</si>
  <si>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</si>
  <si>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</si>
  <si>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</si>
  <si>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</si>
  <si>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</si>
  <si>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</si>
  <si>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</si>
  <si>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</si>
  <si>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BIM.Data</t>
  </si>
  <si>
    <t>BIM.Prop</t>
  </si>
  <si>
    <t>-</t>
  </si>
  <si>
    <t>Classe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</si>
  <si>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</si>
  <si>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</si>
  <si>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</si>
  <si>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</si>
  <si>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</si>
  <si>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</si>
  <si>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</si>
  <si>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4</t>
  </si>
  <si>
    <t>Anotações 
de ajuda
Classe 1</t>
  </si>
  <si>
    <t>Anotações 
de ajuda
Classe 2</t>
  </si>
  <si>
    <t>SuperData
(1)</t>
  </si>
  <si>
    <t>PropData
(2)</t>
  </si>
  <si>
    <t xml:space="preserve"> valData
(3)</t>
  </si>
  <si>
    <t>SuperProp
(4)</t>
  </si>
  <si>
    <t>Propriedade
(5)</t>
  </si>
  <si>
    <t>Functional
(6)</t>
  </si>
  <si>
    <t>Inv functional 
(7)</t>
  </si>
  <si>
    <t>Transitive
(8)</t>
  </si>
  <si>
    <t>Symmetric
(9)</t>
  </si>
  <si>
    <t>Asymmetric
(10)</t>
  </si>
  <si>
    <t>Reflexive
(11)</t>
  </si>
  <si>
    <t>Irreflexive
(12)</t>
  </si>
  <si>
    <t>Inverse of
(13)</t>
  </si>
  <si>
    <t>Equivalente a
(14)</t>
  </si>
  <si>
    <t>Domain 
(15)</t>
  </si>
  <si>
    <t xml:space="preserve"> Range
(16)</t>
  </si>
  <si>
    <t>Functional 
(19)</t>
  </si>
  <si>
    <t>Descrição
Textual Livre 
(21)</t>
  </si>
  <si>
    <t>Comentário
de Valor
(20)</t>
  </si>
  <si>
    <t>Anot. Ajuda
DATA 
(18)</t>
  </si>
  <si>
    <t>Anot. Ajuda
PROP
(17)</t>
  </si>
  <si>
    <t>Anotações 
de ajuda
Conceito</t>
  </si>
  <si>
    <t>Anotações 
de ajuda2</t>
  </si>
  <si>
    <t>Anotações 
de ajuda1</t>
  </si>
  <si>
    <t>Anotações 
de ajuda3</t>
  </si>
  <si>
    <t>tem.descrição</t>
  </si>
  <si>
    <t>Super
Class
3</t>
  </si>
  <si>
    <t>Super
Class
2</t>
  </si>
  <si>
    <t>Super
Class
4</t>
  </si>
  <si>
    <t>BIM</t>
  </si>
  <si>
    <t>é.tema</t>
  </si>
  <si>
    <t>Funcional</t>
  </si>
  <si>
    <t>de.ambientes</t>
  </si>
  <si>
    <t>tem.código</t>
  </si>
  <si>
    <t>tem.nome</t>
  </si>
  <si>
    <t>tem.zona</t>
  </si>
  <si>
    <t>é.dentro.de</t>
  </si>
  <si>
    <t>é.parte.de</t>
  </si>
  <si>
    <t>Espacial</t>
  </si>
  <si>
    <t>identificação</t>
  </si>
  <si>
    <t>localização</t>
  </si>
  <si>
    <t>é.categoria</t>
  </si>
  <si>
    <t>classebim</t>
  </si>
  <si>
    <t>Ambiente</t>
  </si>
  <si>
    <t>Sala</t>
  </si>
  <si>
    <t>Quarto</t>
  </si>
  <si>
    <t>Cozinha</t>
  </si>
  <si>
    <t>Banheiro</t>
  </si>
  <si>
    <t>Circulação</t>
  </si>
  <si>
    <t>Hall</t>
  </si>
  <si>
    <t>AreaServiço</t>
  </si>
  <si>
    <t>BanheiroSocial</t>
  </si>
  <si>
    <t>Apartamento</t>
  </si>
  <si>
    <t>Elevador</t>
  </si>
  <si>
    <t>WC</t>
  </si>
  <si>
    <t>BanheiroFemi</t>
  </si>
  <si>
    <t>BanheiroMasc</t>
  </si>
  <si>
    <t>ElevadorInterno</t>
  </si>
  <si>
    <t>OST_Areas</t>
  </si>
  <si>
    <t>OST_Rooms</t>
  </si>
  <si>
    <t>OST_MEPSystemZone</t>
  </si>
  <si>
    <t>OST_MEPSpaces</t>
  </si>
  <si>
    <t>OST_HVAC_Zones</t>
  </si>
  <si>
    <t>ifcZone</t>
  </si>
  <si>
    <t>ifcSpatialZone</t>
  </si>
  <si>
    <t>ifcSpace</t>
  </si>
  <si>
    <t>Categoria</t>
  </si>
  <si>
    <t>OST_Rooms or ifcSpace</t>
  </si>
  <si>
    <t>ApartamentoDuplex</t>
  </si>
  <si>
    <t xml:space="preserve">Apartamento and ElevadorInterno </t>
  </si>
  <si>
    <t>Transitive</t>
  </si>
  <si>
    <t>Functional</t>
  </si>
  <si>
    <t>Habitação</t>
  </si>
  <si>
    <r>
      <t xml:space="preserve">Apartamento and ( Hall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Sala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Quarto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Cozinha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WC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Banheiro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Circulação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AreaServiço )</t>
    </r>
  </si>
  <si>
    <t>AreaExterna</t>
  </si>
  <si>
    <t>AreaInterna</t>
  </si>
  <si>
    <t>Pavimento</t>
  </si>
  <si>
    <t>PlanoHorizontal</t>
  </si>
  <si>
    <t>OST_Areas or ifcZone</t>
  </si>
  <si>
    <t>Edifício</t>
  </si>
  <si>
    <t>Bloco</t>
  </si>
  <si>
    <t>Edícula</t>
  </si>
  <si>
    <t>Estacionamento.Int</t>
  </si>
  <si>
    <t>Estacionamento.Ext</t>
  </si>
  <si>
    <t>conjunto</t>
  </si>
  <si>
    <t>tem.elevadores</t>
  </si>
  <si>
    <t>Núcleos</t>
  </si>
  <si>
    <t>Núcleos and ( tem.elevadores max 5 )</t>
  </si>
  <si>
    <t>Elevadores5</t>
  </si>
  <si>
    <t>Elevadores2</t>
  </si>
  <si>
    <t>Núcleos and ( tem.elevadores max 2 )</t>
  </si>
  <si>
    <t>é.seco</t>
  </si>
  <si>
    <t>Ducha</t>
  </si>
  <si>
    <t>Bebedoudo</t>
  </si>
  <si>
    <t>blindagem</t>
  </si>
  <si>
    <t>usa.vácuo.clínico</t>
  </si>
  <si>
    <t>usa.oxigênio</t>
  </si>
  <si>
    <t>usa.óxido.nitroso</t>
  </si>
  <si>
    <t>usa.bancada.seca</t>
  </si>
  <si>
    <t>usa.bancada.úmida</t>
  </si>
  <si>
    <t>usa.gás</t>
  </si>
  <si>
    <t>usa.ar.medicinal</t>
  </si>
  <si>
    <t>usa.ar.industrial</t>
  </si>
  <si>
    <t>usa.ar.sintético</t>
  </si>
  <si>
    <t>fluídos</t>
  </si>
  <si>
    <t>tem.iluminamento.geral</t>
  </si>
  <si>
    <t>tem.iluminamento.trabalho</t>
  </si>
  <si>
    <t>iluminamento</t>
  </si>
  <si>
    <t>tem.piso</t>
  </si>
  <si>
    <t>tem.parede</t>
  </si>
  <si>
    <t>tem.forro</t>
  </si>
  <si>
    <t>tem.teto</t>
  </si>
  <si>
    <t>de.requisito</t>
  </si>
  <si>
    <t>usa.esgoto</t>
  </si>
  <si>
    <t>hidrosanitário</t>
  </si>
  <si>
    <t>usa.AF</t>
  </si>
  <si>
    <t>usa.AFQ</t>
  </si>
  <si>
    <t>bancadas</t>
  </si>
  <si>
    <t>usa.blindagem.radiológica</t>
  </si>
  <si>
    <t>usa.blindagem.antibalas</t>
  </si>
  <si>
    <t>superfícial</t>
  </si>
  <si>
    <t>usa.esgoto.especial</t>
  </si>
  <si>
    <t>a.largura</t>
  </si>
  <si>
    <t>a.profundidade</t>
  </si>
  <si>
    <t>o.pedireito</t>
  </si>
  <si>
    <t>o.lado</t>
  </si>
  <si>
    <t>a.área</t>
  </si>
  <si>
    <t>a.área.média</t>
  </si>
  <si>
    <t>de.dimensão</t>
  </si>
  <si>
    <t>mínima</t>
  </si>
  <si>
    <t>xsd:decimal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</si>
</sst>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39997558519241921"/>
        <bgColor rgb="FFFEF2CB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4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16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7" fillId="13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14" borderId="1" xfId="0" applyFont="1" applyFill="1" applyBorder="1" applyAlignment="1">
      <alignment vertical="center"/>
    </xf>
    <xf numFmtId="0" fontId="8" fillId="17" borderId="1" xfId="0" applyFont="1" applyFill="1" applyBorder="1" applyAlignment="1">
      <alignment vertical="center"/>
    </xf>
    <xf numFmtId="0" fontId="8" fillId="18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9" fillId="1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6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0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vertical="center"/>
    </xf>
    <xf numFmtId="0" fontId="4" fillId="17" borderId="1" xfId="0" applyFont="1" applyFill="1" applyBorder="1" applyAlignment="1">
      <alignment vertical="center"/>
    </xf>
    <xf numFmtId="0" fontId="10" fillId="2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left" vertical="center"/>
    </xf>
    <xf numFmtId="0" fontId="3" fillId="9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vertical="center"/>
    </xf>
    <xf numFmtId="0" fontId="9" fillId="19" borderId="8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vertical="center"/>
    </xf>
    <xf numFmtId="0" fontId="6" fillId="4" borderId="8" xfId="0" applyFont="1" applyFill="1" applyBorder="1" applyAlignment="1">
      <alignment horizontal="center" vertical="center"/>
    </xf>
    <xf numFmtId="0" fontId="7" fillId="13" borderId="8" xfId="0" applyFont="1" applyFill="1" applyBorder="1" applyAlignment="1">
      <alignment vertical="center"/>
    </xf>
    <xf numFmtId="0" fontId="7" fillId="13" borderId="9" xfId="0" applyFont="1" applyFill="1" applyBorder="1" applyAlignment="1">
      <alignment vertical="center"/>
    </xf>
    <xf numFmtId="0" fontId="4" fillId="14" borderId="1" xfId="0" applyFont="1" applyFill="1" applyBorder="1" applyAlignment="1">
      <alignment vertical="center"/>
    </xf>
    <xf numFmtId="0" fontId="4" fillId="14" borderId="1" xfId="0" applyFont="1" applyFill="1" applyBorder="1" applyAlignment="1">
      <alignment horizontal="center" vertical="center"/>
    </xf>
    <xf numFmtId="0" fontId="6" fillId="17" borderId="8" xfId="0" applyFont="1" applyFill="1" applyBorder="1" applyAlignment="1">
      <alignment horizontal="center" vertical="center"/>
    </xf>
    <xf numFmtId="0" fontId="4" fillId="17" borderId="8" xfId="0" applyFont="1" applyFill="1" applyBorder="1" applyAlignment="1">
      <alignment vertical="center"/>
    </xf>
    <xf numFmtId="0" fontId="10" fillId="20" borderId="8" xfId="0" applyFont="1" applyFill="1" applyBorder="1" applyAlignment="1">
      <alignment vertical="center"/>
    </xf>
    <xf numFmtId="0" fontId="4" fillId="14" borderId="8" xfId="0" applyFont="1" applyFill="1" applyBorder="1" applyAlignment="1">
      <alignment vertical="center"/>
    </xf>
    <xf numFmtId="0" fontId="8" fillId="14" borderId="8" xfId="0" applyFont="1" applyFill="1" applyBorder="1" applyAlignment="1">
      <alignment vertical="center"/>
    </xf>
    <xf numFmtId="0" fontId="4" fillId="14" borderId="8" xfId="0" applyFont="1" applyFill="1" applyBorder="1" applyAlignment="1">
      <alignment horizontal="center" vertical="center"/>
    </xf>
  </cellXfs>
  <cellStyles count="1">
    <cellStyle name="Normal" xfId="0" builtinId="0"/>
  </cellStyles>
  <dxfs count="158"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E94F19E9-D549-47B5-9100-DABA61DDEA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5E8551FD-AD13-479A-967E-99E957DBDA0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3D42303D-DF11-4E79-8F84-246C9C2C1B4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B8CC119A-58CF-448D-8686-96D266C9649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D987FA3-A4A6-4109-86B9-BB725A68DE1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4BB92276-0A2F-4522-922B-3FFBAA83F88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3589B34C-C23D-4442-AB14-B6BD8195BD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F20B39F2-9CF4-4082-8B93-DC2E5DD84D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EEBE3B37-7850-4BF2-9ACD-D5E0E49DC51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055B6FFE-8299-47DB-B069-C17536E5093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90CED97F-B5A1-46B1-BE74-DE40359B394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B8D890E-411D-4796-884C-C7DEDFBAC7F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DE56B115-180B-46D1-9E04-F9B60AC3DA2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FC5F8DED-6240-4AEB-9EF0-326AD6E269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0489DB12-CB99-4839-A8FF-BDB5C1B2EB2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77212112-F7E6-43A9-9426-78EC1BD4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58C0B32C-848C-41F1-922C-0CCFA63A87D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621D4E8C-77CA-4D95-A1DB-BE73046FC0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DC582AA4-27F5-4578-BDB9-BF9E3130161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9266E7D-0095-46D8-AA04-C34AE36FCFC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668CB0E0-06B7-462F-BF06-3D2744B718E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470819EE-253E-4DD9-B972-4B980625A68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7F095ED6-8C3F-4E12-97A4-96D394705EC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14AFE14A-DC5C-437B-A51A-B58AE412106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E87AB3A2-0094-4314-B8FA-6CB204F8A7F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B10F84C1-9829-41BC-B7B5-0D3EFF2A8F1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E7131393-B0EA-42C2-89AA-A76245F01C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E6694B67-47AF-477F-8D92-0E313B36122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35FD554B-F451-4263-BDA3-E5A5BF7516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61B2B0AD-8E57-4ED4-BFE8-6183478CEF3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6F79C779-AAC5-420E-BA53-AE753F6EA92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44E9A861-4222-4A25-85C1-627EB68783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AF1999D3-FC55-41DF-8314-9A41F57F86E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EFD35985-E607-4421-B276-5A10D42E07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D27A5B84-BB13-417A-BDDF-2220ADA227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1186535C-C45C-4C2B-8D40-593F69DD88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3F003DDB-1974-4A79-AE51-2274837687D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C3399491-4458-4C01-9110-B7C6C47B39D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56338D26-10B4-4633-98D7-DCAAEA48EE4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43CF3E7F-398C-4BAD-A761-66585DEDE8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00EC6477-E454-45FE-9FC8-6A0CCDD4D8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EFED0B1D-8017-4688-87AE-C4BE945382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8D97E237-54CA-4085-ACE7-95C44A63C5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1B85C2F9-8B67-4911-B3E6-B07DFA1626A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48BD3824-4166-4A8A-9104-5D59F04E8AB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A5BAD0BD-8FE3-4A83-A4AC-7821943817D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F5055A84-C953-480A-AE97-26E9D816663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CF3E2115-F09B-4C96-ABC1-D7747F6F2EC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7EAD8DA7-BF57-4887-AC82-F553559743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FD542450-11C3-42D7-BD01-8241FA170A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1C58A469-1D72-4791-858A-46447EF92E2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1A1C0B05-E806-46FA-967E-5A2C5571FA5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225DFC61-3961-4041-9C34-DB0DDB604F0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47B6C66D-0715-4612-A279-E4EA6116B947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E913B457-1063-4B1C-936A-9EF87050253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45D8F38C-13AD-43DA-8FAB-D13B2F379DF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3C617EC1-F982-4511-B068-46EAB108793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2BFFA5F4-829C-430B-9506-BEFACDB1DB8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C3055B75-C46F-4112-AC8C-31E9B4C96C1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2DAF160E-DC22-4BC7-9A6F-0F4410014C6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260FC65-6327-43C3-A6CC-34F257109A5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5821505F-FCA7-4FF2-A24B-20D76854749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809840C8-3D9A-43BF-9CF8-DE59CE583DB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D8C146B-DF3C-439C-80F2-E344087A733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6A6413D3-2575-4009-8688-7DCB880F989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9BF88B25-3B19-48B1-A41D-F767F6B0749F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636787D5-96BF-49B8-B553-5436559A29C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B6AA83D8-3443-418B-9B24-9B1A8739E9F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33DE2FF9-962F-427B-BC31-41AC5C541C4B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0E7C12C8-8D1C-4307-A526-295DC0A68A4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2EA11608-5E65-496D-BFB6-6A85EE255B7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DB613804-4220-4CA7-9DF6-0D26DD0DB97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B36063C5-4A05-487F-98D4-FCE37C8D9DD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FAE86465-8653-4F0D-B95F-5A9D6927C6F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DD2405A3-E396-4518-AC99-CAF23B74FC6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1676994C-87B8-48B1-974E-FEE8955019F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C7A27DC9-DAD7-4FA7-A8A1-05FB7228DC5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F2B4A593-2FAD-4AC6-97E1-F1B9A4E6557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21A17E59-94BE-4384-A424-55E6D6F2B59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B3A79D0-CF0F-442D-8BC2-59EBF2752EC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EB41E66F-6DE8-4408-8AD6-D0DC8D2056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6D9AB7D6-77B2-4CDA-B023-75D8333317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E9A89C3-C2CD-411A-BB70-4AF68179D3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9C751DBE-DA2B-4A72-806A-CAD521E4EEB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F8262B6D-4320-481B-AB87-43BF5C2532A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A7806B04-4216-49B8-B162-1E905557B45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EAA30B17-ECC6-40E9-BCB1-149B480249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68BF5818-ED4F-4C85-BE71-A6D9E991FBF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E5E1D6A2-58BB-493D-904C-CDD2559D9F7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85627EAE-8E78-4BAF-A1C0-160F92D1A2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B03ECE4E-4CCD-41D6-8735-0491A71BFB5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EB91F66-60B0-42EC-BC55-A15E894C9C2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C2913512-6068-4D67-98C4-3F87B0D5FD2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2A4E5A9A-CE11-4930-9277-21CA0C228F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1B483B61-E0CA-4C42-BC9C-1A57A06E0C7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6B3C199B-9085-4D83-B2B3-5D1DBD0C5E7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19117DDF-FB8D-47FE-BE57-3A6FB45E905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7C30431B-C278-4B44-9C75-DA68079D599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2D51D211-9841-4999-9E0C-2F05BFAA20C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5BE4C879-40BD-42A2-A12B-3AA34C27604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07899620-DE26-4315-B96B-70336F83CF4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09DD3A1D-B0F0-4925-BCAD-1717CD45A7E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89433FD6-B5BD-41EA-AB19-2E6A1934F1D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23B83CB5-851F-4C4E-908B-AE6C0F6A12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3A7D097D-DF57-4A08-92B3-A2E15DDE422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A11BC2E7-B124-422B-8A15-B54B5C66780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755F4297-7CE8-4A22-AB81-F6A36037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C1C63C6D-E53C-44BA-B6D3-AEBAB9A17BE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DB511757-8B17-42B7-A7F2-A957B9FDED6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AC394DA2-5DDF-4E68-BA55-C61ECA952D8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C4915CC1-1942-4279-90CD-23DEA2FD7F5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88197497-AF41-4374-B465-4FE7B3AFE31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FA394628-D858-407C-8A32-7D2FF550FB9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A1C7B4F4-CC2C-42A2-8AF5-96F1F338FE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C62B2BD1-73A2-4F11-A715-8D01C97E30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AFC8DE69-A8F5-4D41-BB6A-648DD39E05D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9D20C35F-93D5-4CC9-AC22-523B1E1CA9D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30CDC67F-9705-4610-A302-BF99185E2B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9FB252AF-A161-4D8D-AF8F-2012991F48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EEBFD794-9827-4B2F-9E2F-6C3DA347C8E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4B0BA66A-42F8-4F17-BE30-DB295F8F2EB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CEBF6418-59E6-4CE5-8A8A-4E31639162A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37EDE649-7136-4DA1-867F-D42FFBA54BB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EF6609EA-F7DA-4C03-9BC2-377D2C5F303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CEE24913-E00E-473B-AA97-B3E65A68112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C0F42F0E-3331-45B8-AFF3-1017A16E8A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E135932C-849F-4997-8CDD-9D48B023FD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A780B85C-1F57-4011-B517-7356195DD64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3F44CA97-193F-4387-BD82-497F8B074D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559EE446-4634-4610-AC23-8CD0C75AFE1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14FDA6EE-9840-4E45-9576-9CE91C3BC0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0C34385-E408-4DB4-BB5C-EDD367022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4E8A8F3B-C19F-42D9-82A9-512C95EECBA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691B81B2-D751-4A66-A41A-918C6CE5F6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728258FE-6142-405A-8418-77C224747DC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F69AD695-53C0-4FA9-B167-597D37A1E70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26567629-1C0E-4193-B01B-18FCFB81E2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D502CAD1-8C40-4515-AF14-375DD949A20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983E3246-C6FB-4A42-92C4-4EAEC15BAC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FD4A14B5-CFAB-4789-9C97-272FEC5956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69237B1D-C8C2-461D-A137-21ADC957A5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9EF6A64D-4288-4057-A8B2-BF2149D68A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6DC2AEE9-52B4-4425-A065-2124AD07CD3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A399EE7-E977-4C19-BAD7-7EEE8E36E4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8D1FB589-D981-4253-9DAA-02A62152C68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2A7E3BD9-8EFA-4537-B3EB-685855C0C6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49F043F6-58D2-4FD7-BE85-B5B74F9431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9DE6E52F-6C70-439A-BEB9-40AC92131DF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889F72D5-3D2E-4AA9-9889-2F481E7BC58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6CF98733-96A0-4C80-B98D-74691DB0CD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17D552E5-36C2-4ABA-A27E-F2740861927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D4938C2A-EE4D-41EB-B499-1041652829C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F7D6008E-9CE4-44C4-97F0-2AFB05C158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9F5FE5F-0A0A-40AC-A356-78D8233262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CCE24B2D-90AD-4659-AF54-C8D01BC6125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27650A2B-D160-4384-B047-89AA210F7FF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38D1A61B-DC10-45AE-B54F-2344BBEE3E1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44C82DE-20D6-4B1C-A0E5-3306857EAC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A6610C73-DB41-4B2F-A775-3FD9B5E0477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4586F89E-D68C-4DCB-A188-D4DBACE5AD8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44DCA91A-2473-4FED-8896-11259653886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4316E216-58B7-47F7-ACA5-14F11AB033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A83DD44B-A1F6-4BE6-9CCA-8744EBE53AB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6BED635E-ADA8-4282-B8A2-00CB88D48ED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75A2EE9E-34D9-4405-AF60-ED2CA875A72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3CCBED9E-33F3-4076-821D-7018B358FA0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46F657FD-AF1E-46DA-B635-4DC60A5C53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A1068E97-7FCC-455F-ABF1-B3971601F5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D0028100-B7C8-4F1F-A2F0-3F5BDF9C4C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CA4C535-B99D-42F9-9D2A-9E0ED8BAF49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3B4CFAC4-B8A6-44FF-B94F-BB0B7C953E9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835DB14A-9DD4-4820-83D5-B0DAA0C56F3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4167FF84-9FD2-4D12-B2E4-6291170E21B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3DB14146-BD46-4C87-84D8-25BA0619E87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6E728D7-BC0E-453D-BF25-191C70A3F0A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33CE3BD7-42B2-4B1E-A4BB-C935437ACC3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B1511CA8-3308-4A50-9B7F-F46844EBFD8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3826B8B0-D079-4640-A971-53F3BF123A61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A302DA60-952E-457C-9E19-9F39A4BF0350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185466DD-DCF4-42FD-9AED-A51EA3B61C8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239C6C2D-FD50-4FEC-9C4C-3DAB669238B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FDB9CCC7-F2E4-49F6-8F3F-E3D35D5595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8F9BE4F4-EA5D-4A2E-A2D6-AA4E1088A9B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8757F6DD-B979-40B8-B73E-30493F673CC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BD63245F-6283-424B-B3F6-E1C2714D735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574A797-EF59-46F7-AF59-DF16A1F1126E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8C1E24D-0142-4528-B120-B4AF2B83BA5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FE621C7B-2A29-4C94-9A73-6AE38B87C16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AE485421-C98B-4671-A2CD-8B68BC3E0ED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07B846A6-AA00-4AB4-ACA4-067D3B24A6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56E119E6-F9DF-4CD8-A95A-B656573DC903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843CA21A-FD4C-439E-9AAA-BBFFB2D6E6A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193BFCBE-9506-4496-BC9D-5EFBB2E1F16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DD200D2D-9C14-4D91-AD45-3D4F0B05741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BE779E8C-0272-44E5-B5A9-B494564D0A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80D9C58-EA15-45DC-B538-DF1632B1F3C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40556620-0C67-49C1-97F5-2AAC531B8167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E9E839FE-FADE-4875-8658-809157A9E45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58778BCC-C4A9-4538-ADC0-7C6D294808D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5EC850BE-4074-43A9-B2CA-0DC89B708F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805349E9-F9D6-426A-898F-8BC1401E80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36696E0B-CD9D-4F57-BCFC-13FF5F68C7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999EB32F-9D4D-4B83-A233-C43EDAC0B15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FEA07A21-82BF-4FBB-A018-58380F99555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E59483FA-CCCA-44C1-A899-07263F6B3A9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BA77667A-F713-4DE6-BA3F-D790B9A2881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FA65F43-30A9-4040-BE4D-420BDDB0891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25634B0C-2E7B-4757-A246-AE969FA5CB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C5B8CD61-7C6B-40A6-9E59-6DEC402939C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EB831C71-AECF-4202-A4C1-3CFAA211FE0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A000D369-8C43-4F31-97AF-693CD2399C7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EC4D21ED-F2D0-40B7-A991-6FE273D286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2D9790D7-2FEA-45DA-8801-EEC2E44183E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5B568E01-8989-4F7A-BD5E-AA91DDE41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A4481A42-0020-4910-BD3E-824B8FA762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B95BD578-2316-4CC1-A117-29DBCD91355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C010ADD5-186A-49FA-99F2-DBB4492EBE6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8ED932E4-7443-4FC0-B47E-878C7AD727D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A27EB1EA-2F10-4E83-8A09-2A441935CD9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C1AE47FC-37A9-4B60-9B5F-27A30E186A1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78694514-E330-4E79-885F-446214F646F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E7B17D10-E1F1-4376-8629-8B6DC49FF1E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6BC6B151-3235-47C4-95BB-5BB7AF5E39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A5DE8EE3-4CFA-4A8C-A8F6-81C994DA523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4301EEFF-49D9-4F34-BE75-C216A7573D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2CDFAFC4-55E2-473D-8473-15456478FB3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72F576C7-09B7-496A-B6FB-1B92CA7077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576CD15D-98AB-49A9-A335-EDD33977B0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8F5D7F5-E46B-4489-AA6F-86AAA6CB1AD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AF3B1986-7C75-433D-BA97-FB81A35BC78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FB1EFFE5-5F3A-4125-8EFB-9214B6FDDF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EE28184E-EAC1-48D1-B514-068A5C9D970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462E388-5717-49E4-B70F-821DE2ABC3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A8495868-2D95-4B48-8D2C-5CEE2C0DEB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5E46D27C-0B2D-4395-9BCD-B19DBB82133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464690A7-690E-4CD1-B4E4-D9FF3FF320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61804944-277A-4C08-90E2-E19EC1976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1A6E8179-3D98-4D63-B00F-26BAC4833C6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C0F3742B-1415-41B9-A0CE-B6FA0B8BE1E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8DC228EA-AA65-4D31-AB67-EBA4A9984FA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FDE3982E-A906-4764-8FF0-4358A284AEE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4F8759F9-0768-40CD-BCF1-CAA5A623265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FBCC9236-9126-449C-9BE1-713941DCE1B8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04CC6E0F-D5A8-4F3A-87E9-0DF7FF734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B0CF4F95-12FB-4B5C-BC3C-D11A3057D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68F35EB7-8AA7-4F32-A838-5C6A9A84F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243C396-61A4-4F2C-A7BD-1EB7E435D6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E64AA8D-917D-43AF-A42E-61551C0881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26B4EC6A-C330-485A-BA21-A01D5D21566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0AA46B10-B9EA-4DD1-B021-069005032BE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E6ECCAEA-8AF1-436E-8EFA-8F1B6CD6D0F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C42D50F0-5B64-4613-8B85-79E71052B1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D86A4B40-8F27-4898-8B95-506EBBC4ABE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50A4DCFD-2789-498F-A19A-308CDAFF5FA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A5242F2E-53E9-4FFF-8B16-0AE7DA8BE1C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FD648C43-9DBB-4456-B772-685F5D353E7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AB6F1919-EBC3-49E2-AC4C-C23853251CA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7233C02E-F3A9-4355-9A5B-B30A82A4B7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9B4925CE-107E-456F-8920-279D578DB51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0B43FBDC-EB31-4FB3-BEF0-EB37E926BBD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C06B8932-213B-4414-8E4E-2268AC2133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2242B570-BDB4-498C-ACAF-BFA3DDE5377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666DCF4-03AC-4FA0-B838-4E853C3E1E6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76204F2A-88EB-400E-A5C1-9FCCF1E9335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15282970-5CED-4B65-B8B8-C7A92CC1934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EB9C9964-3191-4C42-A52E-E1E323354E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90CE2078-C34B-4156-B0B2-6B5618385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D7AC70D6-EF26-4F5F-B278-C6E610358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93D02C18-327A-42C0-901E-D46F782A5EA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CCA1E62A-6528-4E84-97E4-191B921027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C36F05B2-CCA1-4DCB-9E54-4456C8E5DDB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D9948699-E89E-402B-8E6E-BCFA5E5C31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F5906324-1ED9-449F-B5C5-3316FA158AB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212F238F-8F80-4105-A0D9-381E056DE10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26DE9708-7DFC-4007-B88D-CA9EB1AFD0E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D6E46232-3556-41E1-B123-99A17EEDE4C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3715D068-FFF2-4461-8CA9-8E67EDD763F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F9EEAA81-488F-4929-A107-1273B2C644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3B0C413A-87C1-4CA7-B851-8B4EA2398E8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8F8CDCEE-3A9C-4FA2-A9A2-889923675B9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647BDF67-DD3A-44A9-9C83-2957DD76CA7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618B5A4-A368-4B82-9982-4E5AB6F6838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1BF70492-15A8-44F3-8C98-11657E0B1DE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AD586DAA-17E9-47B7-9A24-21E8A40C92A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C3F9BF94-F647-4A03-9EC7-87EC7914021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B0EFA9F8-42F3-40BF-92FD-7BB1A33A24E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58E995E1-B073-40CC-B9CB-F72E9355263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7DD0AE8-0983-4390-80B9-B75083A4F8C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4CBBEAA6-68B0-463A-8A40-7CA596F8447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7A0F746B-0ED4-43D8-A031-358B79C707C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43861BAC-160A-42C1-B43D-81298366F48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A72BD267-E5F5-44B1-AF74-9C63269A5EF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09555D52-6801-4FD9-B4FB-D8664C57476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4A86DA25-12A9-448D-AA76-42FA92A126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52FE888F-746E-4895-95BD-724D916D129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AD9B69C4-3341-4333-8A30-E6CA495EEB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20AB1F39-189D-49FF-8AFF-C95D732870E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A30ADDB8-A1DE-4ECE-ABBA-6573D37C50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A57656E8-9447-4E6D-A689-8855B98B7FF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F9FFE5A1-E0F2-4EDA-B09A-3E2D9A7A9A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CB21B7FF-FF4C-432A-8836-2B7407ACF82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F74B2F7-3DEA-494E-A862-F4210DFE0C6A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09E9113D-F641-42CD-AC61-1D961F9D8BF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0F31244F-BEDD-4689-9B12-1ECC95F6777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97569F4B-29FE-490A-B32C-541985F13F6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C9C9B76-F4F8-4C98-84F2-DC226153DA8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8FB900C-8223-4E25-8B61-1F4799C553E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440E7D73-9563-4ECC-A537-C2C0D9E4190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FB8247EC-92F3-4560-B8D5-21B4FEBDC657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88C4593-ACC1-4064-902F-9DBE27357CF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D16F53F-A6D1-47A7-859D-B55FBB17421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341F5795-BB82-44AD-AB57-9C30BDE5A66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717B04D2-C8FD-4490-8B3F-8C2A6516385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4849909B-1853-4AF5-9C2D-928DD5861883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56CCAE96-8F8F-46C6-B6F0-B6C5B3F1BE1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712D5F0-FA4B-4155-A2D0-623CCAFA34D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2F25E8AA-4D94-4ACA-9BA0-2D2305B1A25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096FE6FC-0E21-4B86-A91D-18087871E0D2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708380F9-60F5-4086-8394-D5AE7D4CC0E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1669D73D-D110-4544-BC89-0F1CEF009EB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67857199-3783-48F4-9C4B-80308192D720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28093F18-3AA4-45B9-AACD-C6B0AF259C0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9FF8A4C0-211E-49B6-855C-673898D507F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754FBAD8-F3B5-48EB-8C4E-D43F8EA395B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6E7A67FC-32CF-422C-8428-D894334E554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0BD390CB-52F0-4951-B342-20C681FB105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03FC053-23E9-4D8B-B485-AEB4BC709BA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6D802676-D53C-4234-B065-8AB82144A8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8872EB82-EB04-4110-8358-F2EE7D6A180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ADDD4340-0976-439E-845D-0A8A9C4FE2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1E0243D1-E9F9-4FFB-87CE-09D385970B6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38983CE0-2144-41FE-B35C-1CB6B6D5F5D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DBE31FA5-0590-4A19-8A50-868EA912CBD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AAFEE791-5588-4EF4-9396-1E5CCB5AD61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A22EFDDF-23EA-4E7B-B572-F539BFF3D7D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57DEF6EA-4A43-4370-BEEB-087A8FB7369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719CBBF7-FC18-41DA-8441-CE006FF5E01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1106C754-5320-41AA-A937-56DE46AE40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FC09471C-50F1-4F18-A508-5F11CAB1F0A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12BB1DDA-E739-4F23-9614-119E89A5C20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D97453A-EDA9-4BF1-8657-1671FF7B6C4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B0397F40-167C-4C54-84B1-FC649DC2995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ABB219E0-9A61-4B61-A45D-635C088085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4FC4E86-6533-4E44-8C7E-B0814C2FAB7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F9B126C-165E-4F06-BB80-AEF777FC48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52BE8C41-0A97-4594-9447-6E91198663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4211C26C-4D9E-40E1-9AC2-49C2472D4D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A69F4F80-639B-4531-9EC0-D1F6F96290A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DE442065-8077-4E80-8210-C3EBCA3C175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88CC1AFA-9168-41B3-8C6A-518B6CA8D9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E1F1DCBA-1F57-42D1-AFF0-4CE5452E5626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738F9025-49CD-4669-B4D2-AD76609C257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A44CDB24-2115-47CA-98A2-6A7810B85CC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58C2828D-A12B-4EFD-A61E-46C7796C813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2E9FFD58-6E4F-4518-8D94-D5416BA716C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2FCEA103-F84D-4F04-A0F5-9C031E98AFC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94006A5D-74ED-4E29-8F14-3456A3E32A5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67DC054-4F69-463E-96CE-2417C696B3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D02B7BFC-1AC9-4530-B417-539ADFFDE5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8B834AB2-AA5F-4282-ADA4-2C0A9B50746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899C9C4E-A10D-45D3-8B96-4573C4F41F6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118CB9C-0D15-4DF8-8FE1-12272F2F397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5F1CF360-241C-43AF-BE86-C56173A34FC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0C29C37C-CB20-4415-AC9D-B2EE5269F48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C7174F0B-CFB8-4D79-BA21-8CE154C87E5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8EF04129-534D-49B8-B54B-58128017ED3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5D29A15A-FF0B-46D6-9691-7730817681B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7BC3E37A-080A-456E-B27B-281934B78A0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FEFFD336-8189-4139-8AFD-22DFCF28DC7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83E8AAE2-D6D0-4169-9704-8F775A8DA5D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9AADFCC7-4816-480A-A83A-2864694B1C0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9EE45D50-ADCE-4043-9AE8-52F66D56BA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35868F4C-BB37-4446-8042-E2CDB26FEDB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F93F9B08-8313-414D-9FC7-365D533ED30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D33647C7-03E8-4B67-9B5C-9CEB14C918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0C68A4B2-5954-42EF-87B6-1CFAA4FE81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1EBC1098-E2C6-4D08-8FF1-B39A5651B488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E8AD0EDC-D787-4F5A-B5B8-E8CACB2A75E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9AF81FFA-5795-4581-9510-C753EA7B95D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9ACDB148-DED1-4523-B4E7-3D6B1D97BC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20478D91-70DC-4090-BC8D-4ED5A1DC09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482EDFA7-6EF5-4D66-84AE-B5E1AEFAB7F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08CEB697-A863-4D0F-A8CC-E03B8D3856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CC16F210-EECC-4869-A5C1-862D7CB94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46CA6C81-A726-43E9-A23A-E8B56C8027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ABE5121B-862F-4676-A4BA-5A7B442EE43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587FA948-8F76-4A43-88D3-A72FDB3860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FC1B741B-9A9B-4228-8C6C-2EAD07F6D1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8514148-2F69-48FF-B5CC-4453C6516B9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F123A712-20EB-4151-BB82-F8838964C9A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5F283A-A4C6-4F64-8D97-548DFA4F46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B0BE5D13-8A49-4ED9-921C-FA126F9CE3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6688271D-D3D4-4206-A646-71BF7D293B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3E46C1F4-4C05-4DAC-93AE-FF1B3FE8184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E9ADCA76-60CE-4EAE-A45A-F73572CD16D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3A292901-2007-4425-BA31-B7A5384D226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FC039EC4-BEE6-417E-A274-80CC522AF26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4C0094DF-C1BF-46C5-9522-0B82788E88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16C826DA-9C7F-424E-911F-5A8ED9C82E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5A57BFD-F224-4FD2-8083-E9590D61AA3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36EA832-819D-43F1-982F-889A9986217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CD01C62E-C6B5-4FD1-98D3-11C024740A3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6D39AA92-9168-4B6E-9473-B808AA8DD3C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950E8EF4-A8B8-4899-99D2-002D7E9B92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03AECEBC-8BB3-417E-B9DF-B294F04B5D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6858DB12-4E8C-4D0B-8B9E-B17FBC2DBCB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4B6BE4DC-88B7-47D3-8F56-79D05E2E17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DCBACDE6-F8B4-4F57-8332-8AB6CA68EF3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AF9556F3-FFC6-47A7-AEBD-46519D3B43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6B5288F2-3ECE-48FA-BDE6-34855AFBC71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47AD6B0-DF8A-47B2-BF1B-55868B1CD5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44E64C75-49DD-42C1-895A-57CAB9B2C6D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7E39F8A8-E7A4-4C3D-A990-8482CAE6AA8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7C11F121-BAA2-4DFC-A7DD-5AB6710720F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EA0F4730-370B-4EC9-A239-3F09F939B7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FA5EE26B-A39A-4F22-9514-360DB7B2D6B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8BCF26DD-E61A-4904-973F-F45019B4688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77335B91-9BCE-4369-9476-2C134D6DD10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E8B59375-B8A8-4269-AEDD-C02B0A71E3F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E4CECFEF-A063-41ED-B7EC-C33E66D3CE6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A133E2FC-E367-4E07-A620-2EDC42CAC6D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216F0500-899F-4976-A4CA-BDFFC2D0E84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2976EC92-0E0E-4B0C-AAA3-4C8D020D0BE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51E41C7B-61F3-405F-B43C-B5ED5BE25A4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DEEF8F00-7B42-4F5A-AB20-8A811112D2D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4793D44B-7086-41E8-981E-75063FCFD1E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25C31678-8C1A-415A-BAB6-EDCDF4763C5E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4BE9E955-1284-49C8-8DD3-34231554DCA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4E4ED9D2-54C5-4A23-83E5-4711B109787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C4CDE15C-4E42-47DD-B521-2787731AA068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97B59466-A8B9-4304-B84C-C4965D7322E5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751E85A-83A3-4944-8434-F37D209B735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395C04BB-33BC-41D5-BCB5-418739D1C80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28582F0A-9250-4012-A3A2-14AC7D7CF6A7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BD00720B-078C-4AF8-A9B3-7FD405E6FD5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CED3A9F8-C48A-4B30-9FFB-AF88A675688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3583660-4906-4E51-8B87-AE0A91FC79B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683B82B1-0838-409B-B665-E1D1B535443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36ECDBB4-8EE4-4AD3-9359-2186C63F7BE1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774DA0EA-F0A4-44A0-85F4-E0C1EB9B36A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99EDB7E9-289D-4CF1-ADA7-BF739906D3D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15039A39-C90D-400C-BFF2-BFDAD3AD3BA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8FD47C6A-0A4A-4188-8EE6-204FBD848233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2FABDCF5-9E6A-44E4-B47E-58CACE42596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387AF3FE-7E99-46A1-9B13-4FFBBA5566F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ADFC5673-B947-47D2-B564-C9C8109F37D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5E65FA2F-C55A-4A28-B0BD-629B1EECBA9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C3B3ABAD-3F19-4D56-A910-B1DE53246AF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9E35DBBA-B7D4-4D86-9C7D-C1CD2BD5ADC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0F79FFC6-29EC-4E9D-8A29-160D6875493F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643581C9-91D7-4283-9DC3-FD1CE958356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44AEC52B-CC19-4AE2-B40E-753A8E1BA6E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09741FDA-13DE-4610-AC5C-96BFC6466A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00599196-19F4-42E0-8D99-EECAD8A17F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D3073EFA-D715-4815-86D7-B3F12AB3D83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A442A9AC-F11C-4ABC-A4AE-EF9CE81B96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CE2CD000-7E9A-4298-8ED5-477664DB54E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AC7BD8D7-B471-40E1-9EDE-A262D004156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B799F6E2-3F95-4CC0-9D6D-A1BE7F1BF11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DD4EFAD1-2F5C-428E-BAD1-51B6D8E9C87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7A253721-A32C-4D21-96F2-56C17C73A3F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7B27B8F1-FE28-4D69-9470-62E125766B1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E61225C8-59DE-416B-8CBB-707AB528A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CE678CD6-9B81-4AB1-9F2D-73669FAA4C9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8622D99-2D32-498F-AF16-2C219BF90D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055677B3-B64A-40CE-8515-BA44D2C7E62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F18E1ADB-E666-418A-9D8B-F614B47D504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C8D12C3C-26B1-487D-B240-530B06B94C9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7D6929E0-8B88-42DB-9101-EF48B1528E1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2456191B-605E-4475-9A28-735C0A9E605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488977D2-43AC-42B6-9E1A-C6249362426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0D205927-918E-41A8-8BDD-DC882C6F2F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F95A8A86-9152-4152-B8C5-3F4E1CF7E67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400479B7-6DD4-4F81-B6E8-05072F6DCB8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E9CCA485-22E4-48F2-AE5E-4EDBB1179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30B91A77-0F0D-4099-A767-16E6CC4DFD0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3D8B52DE-770D-4AAA-8F03-604F814A952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E973F2C1-F225-4737-AAF0-D68FC0B82A4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5600908-C3DB-43D5-A86B-770B7422ECE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D862B1B5-870C-4544-ACE7-0E07EF03F8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C7522855-E384-4D73-9B79-2FBC4A91C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2D7EC403-8787-4D97-A3C2-F89EAC00D9A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1CA55816-8FE3-43B2-A4E6-18D4D6B33F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5D00B822-B39F-4D34-BEE4-31608A52F4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61F82DD4-BBF6-4258-A3AB-E5E41BB5CFB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823835E7-4DB7-4779-A321-3D1C8CF223D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9485780-311D-470F-BCBC-83E7FD9A05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F889E352-549A-49A0-8553-4E5042A65B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5CA1D76B-F552-464B-A405-0CC63DF8B3E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A8033CAA-18FC-4CEE-8207-5A2E04BD93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A3ADE202-5E3E-492D-AEA4-E81B018E8CB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0B71587F-E8E1-4AA6-94C1-BBFC5E98350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F6EDFB20-F8A5-46F7-9FCA-39E1861EAE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EF04174E-22F4-42A2-982A-F52F79D25C8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6BAC4A73-8CDD-4702-A76C-C239D2CDE48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63816E-F014-46E4-A5A1-1F7FAFBD1F1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504B27DE-D641-4B73-ACEE-47750B494FD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EA12FCC3-94C6-40CB-A7E1-475864DB60D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64662D62-E5B4-450A-9B96-133206DE0FF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591A5CA0-6259-4DA7-9159-387E64F0F39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9FDFDE2-3221-4A6F-9592-712C4B36635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127DAFEF-E95C-40D2-A56B-5B425D83DD3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1D72E61E-7D89-4B42-B255-3BB4B84796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A750F894-B9FD-4B2B-84AF-E2E5547B642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A74BED1-3598-4E21-9802-4D15584A5E0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D04378CE-F5B0-4820-BAB9-8E57D5ABEB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C5E36D99-FEA1-4B58-94A3-62ABA8A13A8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90DBCC6-BD60-458E-9987-5F01678CE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BF333F4E-905F-4B99-B77E-3E56BD86724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C325AE5-EF27-4C65-87B2-324CC9DED59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FD73CD06-A98E-4D11-BAF4-0A897D8741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ED7068E2-2A7B-47B1-A907-B71C4DDDA8F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4267C064-E25F-4E89-9DAF-9B1539172AE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B2ED9F8C-DEFD-46DB-BB18-70CEDCF72BD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3944D815-C99B-477E-9BC0-B06477E9367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48947BC-3515-4CE3-9993-7F749743941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BC895AC6-7824-471C-A528-1CE42283A6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DEBB2821-53B8-4624-86C3-4BEAB0C538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BE09BF1D-56DC-4434-B4D4-626D32B0A0C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3EBC4C9B-4717-4E47-9942-9AF72B35DD9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13C148E1-3CED-4870-BCC0-C24A81E88E9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BBC2D22F-C9BF-40CE-B0F3-3A36028BCC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9B26CDC8-8D59-4106-8344-08CA06FEDF2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FA5E34A0-813F-4D4A-AAD9-F986DAC728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92096420-F142-485B-9788-3F80C3C478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B5FF4E92-D6F6-439F-B646-9ED743ACAB8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6FA108AC-A749-4198-B169-49921AD1D39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B05B0BF-570B-48A3-B1A3-BDB04E15145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6427D9C6-65B2-48A6-93E8-7A4AE7F76D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298EB5E5-E2A1-4831-80AC-621E819065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D5C6909B-F6E2-47DB-9BD2-03337723156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1BD4B895-EF95-49A1-8F42-D94A630C1BB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F7394BE2-25B7-404D-8F33-3A39CBBAFC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282C7A05-0227-4169-A5DC-D9FBD2C56B0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3B3090A-4D62-45EC-83F5-878D631E3CC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08075FC-C8CC-4AC1-AC88-5BF7F85961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0AE4DCD4-557F-402B-BE74-BE652085E2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633E5C5-A55A-4E12-B2F7-68B7510794C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45D9DE9B-2894-4245-A8EC-70326B53EA6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89C34184-9CF0-4FE9-AEEF-0153CE57874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162653E5-6FC2-4DB3-A49F-DB6C98E6CD8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3607F7FE-8F47-4A4C-B587-01728AEB0F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0E147559-E317-4713-8E8E-8C523DF122D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19DC5AE7-8400-4AE6-89FD-395D679508D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741702DE-2123-4FE5-A912-B06319DA32E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BABDA6C5-B5FC-4A5C-B29C-73E5A980215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09370316-4E09-463D-80F4-BF75E6A8B8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50CF57F0-8993-4915-9180-AD9EF5DAFC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69B55C2C-7204-4A4F-8DA8-2ABB81A802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261123F0-B61E-44B5-89F3-AB0A99E47C7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4D299572-5CB7-40BA-99EC-2BC7C4DE642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E2D42E23-95FF-4FCE-A3C8-E01F75EB1FF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4176D840-03AB-4BF5-AD72-C6F564D9134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D3FD557F-4DE6-4038-B0E0-B68C7F7A501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F0A530C-4C6D-4D1C-9B9D-B1E8482E424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2EC8368E-FAF7-4B25-9ABE-36EC3589315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9DAA0F24-ED8C-451D-A40D-4F8C6384334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75E779AB-7065-4A62-B9B8-42726952B76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DD6BAD7C-76C4-4E36-A960-C22D7383F6E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BC04C3A0-CAFC-409D-93FD-C855FF02C2A4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E7A07617-E54D-4559-BA90-4B120D2421E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424F43AB-3BB0-41D2-AF4E-48E93AC4849A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F891994F-6EC0-4634-B5C0-67DC93751DD5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EA12200-94DC-4416-9D65-D360CE757E2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E670B488-546B-4B96-807C-D880921301A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D3D8E6DB-885F-4475-8191-B43125064D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23939DDC-85B7-4C8B-A478-528C8E86F86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00804319-A490-4DB9-AACB-D6688F94D35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796C8473-7C31-4584-8DBF-0881C43E98B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C829FF5-16B0-497C-8EE2-ED015F0CFFC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5996E7E-C593-467A-82F7-941AEB8E5BC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E2057C90-9768-45F7-9ABA-1826E1C0804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38EDCA51-2512-440D-AFCC-725011B61C82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7AAA09AA-2D21-4D3E-BB3B-050C088FDEA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E8778750-E948-4373-9FA6-32DC979D84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C216B18F-915F-4EE5-8CAE-D099339DC75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4FDBE3F9-81D5-41B6-822F-88D1E0365F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53714E0C-8AE4-4E6E-B177-0B615C65BB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EAADDD8F-40C9-4E0A-ACA2-1BB45D4E487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FC12A3F1-980B-427B-8507-D0714A9444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D0D24494-E367-4153-9E2E-EEBBB388EC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303C0F11-8869-41E0-AA40-BC9EFD932A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CDF93851-4EF6-4FAB-A57B-D7554D6A7ED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0CB8A981-9E46-444D-90D3-2472BE7ACD9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73836F43-E682-4E30-95D5-56C1BF50A2E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8F704A4C-BA6E-4749-87C1-D6AF58D1D72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2A6FACDA-3AC4-4A43-9744-5433F0CFCF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D469F4E1-CEA2-4B55-A05D-7683E3AA901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FD86D7FB-7223-4861-A69E-7AFAACC818D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427426F7-E2AA-42A4-94B7-BAF6DA13F7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9716DA8C-BAF5-43CD-8F13-4C5481FD2E5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B875A46B-D67F-4473-9960-B053637F3E3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25A0CC18-4050-45B7-9034-BB1C5E8EB1F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93BA04C8-CD65-41E0-A4F1-BB777536991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9660C8CA-52D7-4945-8D8D-7112532B552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E991666E-CFA6-42C0-B696-190833D6A6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4FDC2147-00F5-4145-B3C1-4189EFA466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90228082-7529-4EC3-A0E4-2D3AAD36F3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66221AEB-0413-46C5-8F36-A81264DC3A8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AB743D93-84C9-4728-81E0-8C4A8FC20C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3942D4E9-091D-41A7-BFC6-E120AE79872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B1150D8C-146E-43FA-A1D4-DC26F2B5D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D3721A66-113F-44A3-BE97-0C69E8735A2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87AEBE87-3A40-4A3C-9F37-FCEFE63E73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103CAE37-52CA-4BE3-8881-D452B622317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D9EADE6E-BD87-4744-86D2-AD23BECF8FA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A348D3FE-C340-42B7-A704-825F6F1D89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24490448-5A25-423F-9D77-F82738A583E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2892CA1B-539D-45AC-9B58-BA42A3B5A9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140DAC4B-217C-42F5-B4E8-F015650B2AF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DDE2AE2B-7028-4D68-8D3C-ACA4DA86FC7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B7B333C7-BB7A-49C6-8EAC-ADD7112ECE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1FA0012-E6B3-45BA-947D-960FEC85015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F031E93F-63DA-4A4E-8193-4F76440D5E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A72FCF22-1374-4F3E-BACD-49E9EC03FA0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A5B0FEE1-7205-42A2-A8B5-28C0002638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AD5FCC39-0FD1-470B-8EA5-2093E9B6A5F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ADDD7CA1-CB7D-46AE-BFCA-76F074E0A1F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6987976A-FABE-4D33-BE54-88967F53EAF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17BC142D-35A3-4C55-AC19-C697BF540AD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56DF4457-76BE-4A07-8BF8-5E32C8605BD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5ADC356D-BEFE-4824-943C-4BEFD1726E7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E691EA83-129C-441B-B2AF-4B61F39915D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CA49F4D-1546-47A5-AFFE-8BBE86361E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3D139A68-FE82-4B70-AD9E-4A418F25539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8F513FEE-BE8B-4754-B31F-BEFC118943D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8C4A2DF1-AFE7-4906-B31C-E3B67D82672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3C7B8FB-49B2-4C6C-AA24-47DD2B88781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D52F216D-9F8D-4FCE-AF59-D4C0457B78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3A8E817B-94CF-4905-AD73-F8AE9EA16B4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906D7A0-71CC-46DB-A2DA-3752B9247B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7F6BEA81-3D6A-4243-9CF3-5C24EAA2DB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F637DCCE-B39A-4E47-B71C-154F7DB99A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CF9D8C15-2761-476D-AAD4-54DDC9955B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AFD5968C-B935-49E9-8D43-B4CD51245D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1E7A69EA-DC57-4711-92D9-2CDA5AD915E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FDF6C50A-6F23-4739-9792-383B6617111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C24D8E0-BC7C-4705-AC33-13D0ED0BBA9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1BE9777B-2DFF-4D1C-942D-6EDC0D3C78D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0E46AA51-3CC1-4AF0-B65D-1B0EDADBB9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68C37B76-EF77-4FEE-9280-5B5A28D3D2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3BA5E8DD-22E1-49A0-AFAC-F7777498A54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AB29C59-D9D3-47E5-8B2F-6A84F74C96C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E9135506-A2E6-4E60-93B8-BF44A7061E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E75813E8-FFD9-4B6D-8915-1719B2B6FA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6692DC96-82C2-402B-9E16-EDA57AEB697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46DB2FC9-EBA7-4BD5-8B3F-4F4EA908DB9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0F3AEE8C-FACF-4C3E-B583-79812B4EA09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4973AEB7-4E4B-4076-BABE-307A8B7F3FE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18BB9F52-A6D5-4CCA-94B5-E96E80825ED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7DE3506D-8B0D-450E-93CA-E0F8733BAC8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4E4A325C-CACC-4CE1-9E04-320D8034A30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860337A9-DB15-4F58-80EB-8ED464926C2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037CAF8A-53F3-4A07-ADBD-B1C3F7F1315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51863025-4D18-4520-8ACF-1114D44458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3734A37B-3E7A-4D84-9AC6-6461A72D7B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50D90252-185F-4803-B09F-BF1A39ECEF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0566E42E-CFE4-481D-92CD-AF38C1DB492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5A60CE18-8B7F-42CD-AB52-0339E52F8EC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3B993DB8-247B-41DB-8F01-968AE98052E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CCA5868-A0D2-40DE-AEF7-0A5DBFE501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6CF64014-1FC5-4D57-8D5D-86B42ED2A8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6CA21E90-0240-4171-8193-F537DBCB9CF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39ED94B1-FF37-40C5-BCB7-B7DCD64A1EE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3509B7C3-A11F-4FCC-AD38-9A982AAEF84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F24684CA-4FEE-4132-BF29-658298B8344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A748264C-BF6C-4C4A-8329-70117100A9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E9EA8CDF-3AC6-4FAF-995F-D1296880ED3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44411FAC-2672-4539-BCEF-BDC2A5A3F4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42AF7B3D-DFBB-4729-9580-8B4F05EDD7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4A03A111-692B-42C3-9DC9-DE095DA357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BF9D48DD-5C6D-4549-9B72-54ECE3C8D9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906B63EB-220D-4C4F-9253-DB03BFE694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8ADC0C19-00DF-4275-8272-322D246333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A5E69C30-52FD-4507-9A8F-86D3168A0A3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0FE2C664-DAAA-4F4A-9CB8-F9F5B98561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B375219C-3E53-4B33-A764-36A35D1791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23D5DA11-F06E-46DE-AA19-9781CA506A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535C02CC-21ED-47CE-B85F-20A7AE6BD5B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ED320F25-7F7E-4CEC-B68C-17EABB047E7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8E7EBE37-8E41-4E55-AC87-BBD8B638471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4378C1C-7773-4B7E-B19D-0D512440F6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F9ACB423-AFE7-4B96-9214-DE2A10C85B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D4AB952-BA60-4813-8891-F97A2800F64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193D9167-6299-42A6-A379-180B4E6FED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9862D183-4437-439C-A69F-E2A84AAD6E7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DB37C7EF-4875-473C-9EA4-643854FDD2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C7E06189-45D5-4E3B-9166-EDE7511D39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7AA1243-C380-40EB-A4F7-4760F3FC2F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C2C87679-3E28-480B-ACA7-29928CC0F1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AB53E1FA-0F65-4B58-AF63-1FB51142BE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9F3FB3C9-E34D-4EF9-864C-9644D41A68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C1F0C5A9-1EE8-4FAD-9D7A-E03D5E1A0A8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F9049A90-0782-49A2-A394-928F39672FC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7229BD0D-4827-4879-88C5-C2892F6516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3549E55F-7D43-4686-88D8-9AAD2AB20C4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C9FE32A6-0935-406F-8811-69154C51CD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FF8C601E-6269-4F1F-88F9-3D6C69676E6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2FF746CD-1227-4B89-AAB0-24624A5A8B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995E2093-6037-47B4-AF16-F4971251EC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4BDABA4-4C35-4603-A16F-9246E9A140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C73E1C93-CE55-44BA-A215-6B07674A4E3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202C0FF2-4627-436A-9FF3-D20CD8F3BF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291FEBDC-4AB5-4BDC-BD34-96773708F7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67CADBAB-A4E8-4A14-BC7B-C66B770706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2A424E8E-DE75-4E20-B4D8-4558F21AB1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78A9F3D8-9D78-4DC7-A09A-B96C0C0B60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A636AA45-4680-4C4A-9B23-CE3E63BB609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E6929E2E-C112-40BB-B865-DABBAC98D3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09F830DD-3C3E-405B-AE8F-9B8D672453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174E7C01-E14E-4C01-B00B-5D45FED8D9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3278707A-6229-4B78-B9DB-07CADAB7C8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417B585-77ED-46B2-AA50-CD7AE144A8F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F5F6B273-5478-4832-A1E8-1FD18D87F15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8841F230-4F58-4BB9-9A2B-4788A346DA8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7C0A37BD-3FE8-4D7E-B5CF-AA443245FC4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404D4FCC-7971-45E1-8381-BEDD4872A4D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408715B0-D1A7-486D-A270-76FAD9C845B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6DC1754A-ED4A-4A56-ADD8-C62FE121B87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36BCEE82-A21E-452E-A816-FBDF9A2F827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D7BF0253-D181-464A-AB6D-85781E7EBA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E949FF60-7803-4CBB-8E19-A5312C978D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4668500B-FED5-4799-809F-47251951A03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4281AF08-E835-42AC-9C17-97F1051D4A1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5B13CD31-B2EE-4B6F-B48D-CD4BAAD2DA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50D1B60C-BC58-47AF-9C06-60A4796F76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04FD8063-AADD-40F9-9B5C-E30F65D3EFC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8E7AC7CE-51EB-42D6-80E6-9DFC7C8894F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F4A5B24F-770C-4C13-8D02-6213A593A7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A694DC6D-529C-43B6-9C0C-BCFD905ECBF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051B9C4D-DAAD-434A-A901-5F8EBB084E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22AA6D9-C7D6-4E8D-8CBC-21FE1EFE02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3DD88A55-DF7B-4F4E-A33E-2775708CF9B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58EC0795-4E1D-45E8-8FB7-516D7A66D0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15166F78-8E12-4E58-9A80-18356694073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9ABCD7F8-EC72-44A0-BA27-DED8C2787F3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CE65198A-2A74-4949-B75F-5014C53B5B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5EA0DBD9-41FB-4EE3-B74A-4DB7425D14A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86DCA624-03A4-43E8-B35E-B5CF0118BD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B86E5667-2C78-4C47-B529-4B27DDEB41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D4E2122C-3FAD-4AA7-81EC-50D471D82F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41971EE9-0727-4F2A-A725-F516CE17617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B1E79CA8-BA0C-4E25-8419-C5C736B95A0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A9D19FF9-90C4-4D50-B14B-9B66D110F13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97A5538C-5EEA-4657-94BC-A48A26C7A9E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812E9641-24A5-4C62-8CDA-930DA17EA6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8C94DDFD-BF99-4B77-AD3D-8A5FC846225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B62CC56-0417-4B37-8CB2-FA8550C127F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6EEED3A6-BF9D-4F4D-9F80-AA5661BED2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E113C72-FDDE-4D2D-9671-590A201610E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8ED286A6-0FBB-479C-8BED-14E750EBEA6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34666244-D824-4BD6-8B49-DF0D7CEB87C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48D9CC61-AB54-4A25-8C59-131E818471E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72F5CE3E-EB13-44A3-9E3B-C773BFEFF9B6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3EA90959-8375-4CC8-81C1-5D443402972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C08B4F01-D738-45B7-959A-31334B669F7F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F60E5B44-DB8B-4221-95CC-4D8FA3A991B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7073C1F0-ECC8-47F6-8CC4-6FDF7F6C928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4591609E-6351-40FB-AFE6-AC24C50D442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180EEB1-CA76-4FB0-BDC7-5384E07A7D6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D61F4F0E-DC97-4265-B684-55188B8D9CD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B27346C2-25A6-48E9-B3A6-4B6C2E8065D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1F4EC10E-4212-44AB-BB49-DFA958F2CB0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F07D3EF8-C7F3-46A7-8F67-4FAC6EE90F4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BE43E47D-28A5-472F-84B3-2774B9D0AFD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6020949-975B-444A-80C5-C4D282E7C49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B5BBC65C-57AF-4071-BC48-6F40BF6F201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CF628195-C75F-4BF0-B722-730CEB4F9C8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8574E575-574F-44AE-8A7C-2BBF1F7CFF0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7FE9A37C-59F7-407C-9B6B-B6D08D092A7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F39645AC-069A-487A-B1CD-0A7D9AD5A53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F0D21EF0-CF4C-43B6-B9AA-2573865B269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4D8900D7-9B94-41CC-AB0A-C82D8309929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07AE993B-E230-47BD-A75F-6C62F1A36F9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72DCD7B3-63AD-40D2-85CF-A2A73860A23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BEA8573C-FB27-4F8F-9E20-CAFCA97867C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F2CB2560-4554-4402-A219-E8B176F399C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48423833-45F2-450C-9445-846EFB268D1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CACB947A-05C7-4DAB-A856-833CA01ABDD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F34DABCF-EC35-47E1-8F7D-6D48B7728D8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F3DC6C5A-CE7E-4D25-BC0D-3A5F36C0F8E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9E35D1A-D56E-4FDE-B7AB-28A1EFDDA6C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79EEC9B-9C77-4E94-9026-FCFA238693B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F8B5211D-B228-4650-BE07-7103D71BDC2F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C99E5DC6-DAE3-48AD-9565-B1D8FE3F637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9916EBF1-1368-4180-B148-1353DDC598C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366D33DA-973D-4687-882E-54EB62DC0C4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C4AD82BD-1F4B-4B2C-9AF8-B5DC34FF501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687517F5-EB16-4651-AAD4-770F8EBFB6A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3FB3709-B318-471D-A3C0-25765E75542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CB9534D5-E9AF-4607-85F3-6EBA3ACC30C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25D330C0-AA35-414C-A950-7DE7B3791E3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8A760D39-6D6A-4E31-AEC5-4105793F3DD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F80890ED-2D5D-44F1-AC14-A4180198C46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178BE83B-105B-4595-8A26-7B997104E50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EE722505-5AFC-47D4-98F8-29A9FF0C749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C94D1C87-78C6-4BE6-91F2-8D534AC3039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2F43FABF-6271-4C0A-9BB0-A0C0917D835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9FBDE3D3-13FB-4E50-8D07-2FAF03592F9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B8FF668-1974-45E7-8674-58385B4EA26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40536B96-2F3E-4421-99D9-BCECDAADAAB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C9A9E74C-4B50-4497-8C81-A2985FBF977E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A1656CE3-3740-40D5-AB94-DCEDAE1D9FB6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B2A7683E-FDFE-4E7A-A2E2-33E40A7B78C2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4D76A90C-6904-4F2E-BE12-43076AF99B93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B30A00E4-AFB3-4D20-B973-04FE1629721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160F336-531D-4C03-AD89-1D6B6493E1E9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C4F2F552-4C74-4276-96DD-881135D364BF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C502E759-0621-4E44-B0E7-FD68F3C236FE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2FC775E0-283D-41D7-A71E-6AFF87162172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FB352FCD-80F8-4C94-B017-E0510D309E1D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FD1AB7A7-D6AA-416C-A5FF-C91E65F7D4F4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49B880B3-E751-46BF-B7EB-0B8FB4D886D4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EB38B648-F1F8-4C9A-944B-998941F9283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73C5FF2F-98F9-484C-82EF-01239166E72E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9FB8DB8C-0A64-416D-A53D-7D525F659B01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1E617A0B-B982-4C30-8726-C2D67E3AA6BA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DB1A2783-CC2F-43A2-986A-347AEC21F701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DFDDF87D-3CB7-445E-80EA-9A133FB7B20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3129D1B4-342C-417E-A315-4607832FCBB1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3240B3A1-3F4B-425F-9C17-1450B356507A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1930DEE2-76DF-4BE9-B4F6-D59682D18C9B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FA2BEF7-576E-4EDE-99F4-EAD0FD3970AD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ABC18595-8DDF-4424-BB1C-2C807B398189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5A213B57-BB95-416A-9C88-FF28FD2C262B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3C2DBF16-A0FE-40C2-BA4D-6CDF18E510A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A44C9F87-C9B4-42E7-907C-9DED7DEBDC5F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CFFB03B5-2EA4-4725-BAE8-2E6E808AE17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A377486-D355-4D53-8CA0-189310E851F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999A1D20-2381-41A2-8164-0DF9604EE0E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11E8BE90-0BE9-41E7-8EC9-F614E6F26B4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0229C6CA-6F45-46C5-A09E-9D677036CC7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F695D842-E630-4863-AB90-AA8EF5BF675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9431545-026C-4B63-9850-E8306600398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2ED14772-B791-4CBB-A152-6FD0898D820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3B146AA0-0C4F-417D-B35F-3DBFD13FA77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68B00701-4AA6-4CA8-8A67-75DADC97C85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DA51F51B-C245-4AB0-B073-6C51AD640B1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EBAA222A-D7D8-4E3B-A1DC-598F3B966D6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AAB2DFA7-466A-4A19-BEF3-54E8C169109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1280B95-A887-4857-867F-6E11545AAD4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1C39AA63-7B55-4E2F-8037-BE0664B3981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179F442-BB84-4506-A566-457A1AE08EF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E6CA752D-1488-4C7E-B7D9-BB2D4EF3E72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3BD1863F-56BC-48D5-B31C-CE612286D73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A2748FB4-C428-4893-A001-98626080130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109B2DC4-FDF7-4923-8A77-912F981FF0F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2D53535A-DC2D-4AF3-B949-89095FDD735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77D7C8B-CF21-4357-AB30-1278CF0B5D1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6E2A566D-977F-4213-91E4-6980EF3B5EF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73ECB553-EC1D-4137-AEBE-8505EC2EE61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DBD8033B-42A4-4768-9805-03FBE98F1F9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ABCAB170-9972-4D62-A701-428FE58156A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7B3E346-462D-415A-9303-2E4AC72DD2C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3EA36515-DF6F-44A6-BB83-9D904D7752C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A441C650-029A-44AB-A926-1708569EE73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135B324E-4B2A-4111-B9DB-410BCA98814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9D273B17-50EF-458A-92E5-0F6F1F5346F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A491CB72-9040-4D3E-9D68-7876D285F3D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38DBA4FE-34C9-4BEA-BF37-5D2CD3F5C98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4CF1D149-5CA3-4EE9-9E72-5CC8A590F098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833F280B-F634-4DB8-B155-A48BB9C10EA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34ABE800-B7F0-4DD6-8F19-5B049A880508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8778A05F-DAB0-4FE8-B4A5-091ECB946E7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4F86C1E0-5D98-4830-8D71-0E9906F6DC7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F67F13A9-7909-4077-8C99-F27909444F18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5A0C20BA-A183-472A-BA3D-06AECB46A51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2DC61055-20E3-4572-8A09-0F208124B1B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75AE0F5F-29D8-44B2-A91C-DB3E3CEF715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3B83062E-5D0F-436A-96E7-1BC0CA99727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61A5118E-734F-4BE6-BB38-E7A3B55B91D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1D4009D0-3C6C-4C34-9507-216F14D1C30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99C2F384-2EEA-47BF-9E27-275CEB36489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28D56AA3-03C4-405C-AD26-C94136DA967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BF886485-1A63-4360-9508-26E1F051775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913F65E-67A6-4C65-B026-CA6D30D0D36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7A1D8FD7-E841-47A4-A7C7-384B024E57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A7356B3C-5BE0-4F04-8758-5D156F61A7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EDF21CA9-D202-4432-ADA1-7F3D77D4C5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B3DAF549-9850-4AB5-8D14-CCE8A9454F6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0F55A9CA-5012-495B-BCA1-9097D7C3E1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24A6CC17-8458-4C7C-8040-32F4EDFFD7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65860A53-164F-4591-9344-CC379643F7F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E45525-FF3B-4402-8C55-572A3E73D1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2D00BFFB-C04C-4480-821B-F400FE7B76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82178E51-8E2E-4108-BE07-C8CF3725296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1C9E56F2-BC29-4E88-992B-E2D063D615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325CE607-AD55-4646-810E-F9101151FE3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617F24EA-0FE5-48EB-BF6F-F67B5D44E49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27E9DC5B-97C3-4DFF-805B-20D346151B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9A66FAD0-51FF-4EF7-8880-9C92F369A3E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D032E385-0ACA-4FF1-8D22-89E0F6F755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56513445-06AB-49F3-A2CF-DDE34FA2629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75DF4B46-6B9F-4DEE-8455-2A45217161A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ECFE6F26-7123-4FDC-926D-2A19C8FF092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81327601-0D25-4B9F-A423-22EEBB30955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72C5D051-51CC-4409-9FB1-709DC2BEB02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07E55671-74B5-44F7-8C3F-8F7DC554094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9B4C7705-6650-4D70-9EC6-D357435D4E0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CF187BB4-4D6F-4AAC-91D5-94ECBDE05A6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5889927D-90A0-427D-8807-90FF3026A07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BB1D558F-0F69-46BE-BB2D-72267ADDABF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C71A40D7-2292-4BCC-A4BA-62B29710E28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3D4C502E-26BC-4082-B24F-239B2268DC3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893E937C-B0E4-4CED-ACFB-B58D331B3B1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F5036C91-C513-4DCE-A9BE-E7986FB9063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DB2F19FD-83F8-4AE8-9901-F9F5FFBFDE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2923D468-B06F-4967-AFBF-934930966A3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796ABCAB-5DF2-4260-A763-FEC0BA60DF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7A3BC8ED-359B-4C71-8E5D-65A18A26AD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0A71166-3CAE-444E-B94B-411B2F73E8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51B853CF-2913-404B-A7BE-4A3851FB49D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06209DC6-8A6F-40FB-BA49-17FD22F4129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C49E5BB9-E068-4F3F-A18E-9CE96297943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55F106F9-9B22-45F2-8DE0-4F06E5D6AE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709CFEEE-4EB4-4F05-B210-8EB98C051F7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3A8F2C28-4D37-4037-A29A-58E8ED34A00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EC97D68-C89F-4CD5-A126-4FBB0B94D6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B4641FE3-6198-47D5-A03C-2FB3EB03920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624EC2EE-6760-484E-ADCE-AF4469801B2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CDF1224D-D07A-433C-A929-4C0AEA5B4F1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F230CD6B-7485-469A-98FE-E59B0237504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5223FE6-995D-4B01-ACC5-12C50EE38AD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1CD25345-318A-4F9C-A352-1D85B4932FF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322D69F6-C529-42FE-8712-BCF275D12C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88348CC8-B4F0-40D4-87C8-D6545A0D1E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63468770-4A7A-403E-A7AE-759F5945027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18EA18E5-6DD5-421B-AB7D-C087810171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AEBFD09D-6784-45AD-ACD0-BB6A2A50C6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FE2E6608-6B04-4ED3-8256-A3936F36BD0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64C5C8F6-52A4-4FC7-9B36-F300F03298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FDD6FFE-ED82-40BE-8321-E74C9C955C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E316B2EA-E8A6-4633-9EC5-F3F59F9E6B3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D2C74D0B-C902-47DC-809C-09489EA47C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B79FBE27-0455-4809-8C18-6859AC3E04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A0FBCE79-EF14-4374-BDEC-E4B94D93689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8CA40EEE-58EB-413B-9230-1EE8CDB4E4E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7B7D999A-58AB-485D-BF22-4A3FF2D32C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AE44C92C-15FD-430A-AC25-DDAF77F8635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7B51EB9A-467D-4F38-83A4-1500EC35E4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7CE16AF8-9B35-4164-A7FF-6B0D9826445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31E9A34-B704-4A82-83CC-D6263592834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E252FBD6-91E6-4816-9BF6-CE36FFE6E8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B6F4015C-6DB5-464E-89D3-8950E9E3E2A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7D7C41AB-FA40-420E-942E-F787D7BED4A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100D0F7E-16A6-471A-94DA-F6FFEC1667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0F9A3DAA-B2D6-4BB8-A9AD-9492E4CA0EC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FC9FEC0-7868-4D05-806F-452EA5ACBAF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22E060AE-CDA1-45D5-88E1-C109491000F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C83A1467-7C53-4156-B0C8-68CA006896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7DCA4C52-55AB-4727-BA24-6B731A6C90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F1806A1-CE67-47B1-BB1B-60AF2D22EA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10121E75-900D-4FCB-A8E1-395A525E67A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43B5A441-B815-41EF-A6C8-6FA2B4C7A76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11502079-8522-433C-B30B-70BE380F9E7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BC103BB-80AF-4B15-B790-5BCF771DA9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5FCA21B6-CCEE-424C-9759-27BBC632504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0FAA5CB-8EF0-4D9E-91A6-673A1B3371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BEB387F6-6A4B-451F-9C91-C6B3C0805F0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0CEA9344-08A9-4FF7-8CE8-73B08A1DDF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1E966C91-BBB2-4D47-8553-D41C01FBD89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E576705B-1513-4E86-BA26-B44CC3DEF18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E8F9E068-7B99-4248-8CDA-116C905AAB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21F8E9B9-755B-427F-8773-1D810257065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CEBB7743-FA1C-4A5A-AC01-8ACD09381EB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D87C9C-DB22-4429-83A4-52D197EF60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99050BDE-28EF-4E58-9561-D228736305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4E677529-196C-46D3-B2F0-9BEF6DC759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45130177-04BB-49C1-B92D-79B636087B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031C4D98-B795-4F6E-9906-DEA52D6E17C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28C9F669-D583-4DFF-A6D2-C57FAD46365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A2D3F3E3-2664-4215-844E-5D4888305E9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455CED4-8317-4737-87B1-23DF3D89ADD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FC72FF51-F820-4320-B255-2CE74BFB76A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E6D69E57-7C61-4793-A964-C2A309A8D7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F09E1D1-97A9-47BB-898C-71808E79DD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B8FA90C7-E780-4F79-83A4-10FBB50B946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2DD3CCA7-6BEB-495A-913E-54007384A1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4EA3906B-ED35-4E60-B6C5-102B4C79D3B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412727DB-4977-468A-98B4-89AA545623B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8A79CB31-5F12-4BB6-B8F8-711A49F943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6D16813-142F-48B9-9F29-8A184BD647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FFE303F9-CBCB-40CF-9300-4CE7469DBEE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24DA0E2B-DE04-4483-A13B-F82AD51F8C2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AC3EF89-20D8-424A-833A-9838781868C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1302440A-8FA8-425A-B1CA-53B5825EE74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6FDCCB5D-5887-4EB2-8BC5-5B9EBB410D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D08D8E35-E2F9-41AE-9010-EB5B08B3CB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5DAA9362-A881-4312-81B0-BAC9AF7491B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D56CBE17-5C50-48B8-B5AD-17EEFEB248D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65C87CC0-4BE3-48AB-BD39-B71F439FC14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5C11EE81-767B-4CD1-85C5-3A063646DDD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56D8C939-9AA7-44E7-94AB-15E98A4EB51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FA337273-5972-4C96-830F-CCF467A72AA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C97BDB03-39AA-4F89-BB03-D36BA0AE99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D87746E9-F928-4DCA-9F24-334EA211E6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5B813B9F-CED7-4B44-A946-6F36A15A62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0BF15830-8CA4-4797-B39D-211B8E9E0C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C28EAB7B-C125-4B93-BA9C-3B150A4D272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4C2C66ED-1889-47F6-A595-D47634AD88C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61604C4-FF71-42BD-940A-6B21F3943B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F6A2D695-5D89-4BB2-95FF-531D5A6A47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72D0F2C7-FC51-4657-B319-AF261B8ACB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AFAEB0CA-64F7-4905-9A41-420C2B3D6CA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1459249B-F570-4DF0-B219-6CF3B7D013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40E638-A9BE-48BE-A6EE-4C49019575F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DB8AC08-8D45-48A5-8715-454EDF9A28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46CA65FE-FEDC-43CE-B5DD-B1878833193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930A0263-B979-4C25-8B78-1814ABA191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3D18A662-D8B0-4BB2-B632-48B736E010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88509473-6254-48D7-8A1E-F13158571B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554C37E4-B597-4938-B5E6-7539FC28C13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FE941283-2689-4AFB-9B19-BCD27A73E74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8B1FE8CA-02F0-4A02-9A49-F1D4A5872C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3D4DF0C-B0ED-410A-BD67-364926E1BD8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2EEBFFB-E0C8-4AEC-AACC-CE6F2957617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E0A57D0F-4239-4225-9C2C-58CAF03C92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EB4F1DD4-691F-47E0-80C1-EE3B4AAE56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0E97B60A-C117-464A-8968-0911C67347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2C57FF58-B4FF-4FEC-8895-BC2EAA3E950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8FCE31B-3B43-403F-97B6-C4D82AD290D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41593874-41D0-4038-89EF-68464B5E328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45D20D6B-FEDA-476F-9C4B-3CCC1E1766B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B11E225C-06F7-4C37-95DD-BBD0E0D8C40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758B1C7B-92C8-47A3-8ADA-B9060B45E83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CD63C1A3-E169-41BA-A81D-F8C06F40DF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602726FD-0998-4742-BA79-0ED26182A0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3D68F082-A3E2-435E-AC81-02ABB1CC02A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22F19AB-7320-4A96-A614-0663F28E91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38655E4B-05DD-4DA3-A9CB-64411ECB0C8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6DDA112F-66B1-48AE-97D8-D92D956F32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9C6C981A-89A6-4D99-B56A-4D1A367D93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04724695-5F29-4062-8974-ADF3CA04A91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B1C0C52-D7AD-4C11-8ECD-518E7A91F6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51BC2AC4-0173-4164-825C-3E494F27952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F33F1015-D24C-46E6-BFC0-924DBCF85C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788F7BCF-1157-4F7A-AF11-7E514B31F1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576D30AE-2C88-4637-BAD3-AAD31698EDB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EB551A55-6DF1-4FE5-BA64-B3FCEB8D32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B5136404-93A8-4C52-BCAD-E6D6C26ADF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8E403415-59CD-4D41-B64B-9B596DF5DB6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EB9F3C8D-2466-476D-BFD8-E493660AFAC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896881DD-5227-41D2-89E1-3464F857C3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AFAFB478-1B95-4D82-9E0F-5C552D5865D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7ABCECB4-D5CD-4552-842F-F453BF4D6A5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3A1A0EBC-5E2C-42DC-82D6-4C2CD3F70EF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32ED23D-069A-488C-80EA-CB05709D041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1FF0AB9-7798-45D1-BD66-115095DC09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C1728A14-D02F-4FDF-A147-7EA716DFBD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B468F13A-D05B-4895-B994-12BA86D2DE6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A8E22771-CD67-4AD3-A0B3-6A19F9AA30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7503D6F-5235-471B-ABFD-D84A26DED4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BFC861EE-1EB5-4C0A-9029-814F7AA99EE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24FA04F3-FC88-4B3E-86D9-83337C2498D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2C3EB852-292D-45F4-90F9-F436A9A333F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BA9D2A30-00FA-4647-A4C0-135014D732A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EBF294D6-9684-4723-A1A7-07CE4806CC9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EB02F801-8C12-46A4-9C2F-534CF16E5C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86DC913-47A7-41E2-81B2-4FF24293B2B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8A828E43-8FD9-4BF5-9D89-2B32C722E3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FBF183CB-286C-4E65-A86B-2756989067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D05810DF-1A84-48D2-B73C-CD2A0F2886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9353A5F4-D456-4AD0-A264-D4EA73FA4E6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54AF75E1-BC6C-4EAD-8326-16A80BF9B2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CDE0C720-64DF-447C-A10D-4385D627C05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47FB5AA8-F6D2-45B7-AF91-0106AA8663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1FECF61F-B1CD-4D86-AF82-B2D0963B56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091BC26C-6554-4C49-957A-B4AC45C8AF7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50BDF020-E3A7-4FB6-B7BB-791051993DB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3CCC9836-7281-4D0D-A502-5F861C305F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61E980D7-7712-48F6-B582-C6EB896577A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B31D6A2C-E1B9-4E4B-9AA0-1E9958D3E7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7BA4DE57-757B-4D36-B262-AD363AD69C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65870D1F-24BC-4E2B-AB3B-39A3AF59D1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882EFA6D-D1CC-43BA-953F-E7EF7CEF299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DEB47FCA-946D-43BB-8E23-99B52191119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29319588-E222-4D42-BDA9-C92C45FBDA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DF90358A-CD5B-4AA1-8BCB-073726EEF13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04DD53F8-2860-48BE-AA98-BB494E532C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418B4375-DB9C-45CF-B132-01A9144B236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2585509A-7FAB-42A1-85A5-EE019DCDCC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9CA0645-147C-467E-B4C4-615CC28F91E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E4D6EC98-9633-4B30-B08F-11811707EA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D8DB089A-E890-4120-820D-F853F251F9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6F8D2095-6B08-425D-ADCF-9CA33CEE03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6233455D-7537-4587-A338-118DEB5996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2D220DEB-06AE-4CC0-8F89-4ED1E9B4854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1DE418BA-5879-4858-933F-1DF3645A0A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B5E71356-74AB-4DA0-B387-E89B7334E9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00928B-9662-4A9B-A45C-4D0CD2D7CDD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D8C8D58E-2ADD-48CD-8635-00691F4B623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0558D724-6B67-423F-9733-E6C7CA9188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583CAE80-8B37-4ADE-BEA0-27B53A314F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5A6CD1C4-0156-4F33-83E5-3D646012B4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C2A76069-5A9F-4C37-8184-DF9DA0CCA0A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FC4F04DE-3924-486F-AAEF-458DB159C10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3E51921-5F03-43A5-831A-68D127607E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7FE9C83E-1411-4724-9F67-E4DA3C0FFA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D5603CD4-54A6-4462-A762-385E673B1C4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2EF9F924-C638-4CA2-B54F-33B5AA156D8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290C8393-8CE0-4AA6-8552-215A08B25D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C43A5E86-1186-4F8D-9EDF-48B596A2F6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86F81507-AF02-411D-B9B1-F1CCA0AF732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F7C651D-E5B4-43DA-B6AC-A71492B1831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6D7E0B1D-C61A-4757-A2C0-90E09515FA0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5122EA96-39F5-4829-80E4-C0513F92D4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CC577D5C-02EF-4300-ADAC-00898285859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5274431C-1E23-4454-8705-9DD7E182D63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46848FDC-99EA-4E1E-BDD5-92B385DEA6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E92D0B31-78EC-4EC4-9779-50D7B4B2F0F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EFEC35B0-709D-4199-BB48-A354A9925B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4E6594D9-7F71-4EA0-BA73-4067750C1F4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34114E86-B7B3-4799-B487-8C30FDA9B0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61FF282D-DDAA-426B-904D-16836DAF11F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6BC044F-CFFD-4FFE-BEAB-C6FE969DEC4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63F1A952-9F8E-4E6A-86C8-99CBF32E124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DFCF2F82-19F0-4CDC-97AD-F171DB2021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6370835F-BEAC-4B3B-AB4B-06D940353D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546A1713-4C99-472A-BD39-2E20F10510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060B5A9-D666-4DC8-8364-14FE929BD18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53235AFC-AF17-45A1-94D7-1FDDB46CEB8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41C4ED23-64F9-4C18-AE84-A7B2DF586DE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1E66902E-BA63-45CC-BE2C-5A9268A232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B34A36A-4494-4BCC-9A49-253B3129D99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BA103705-1EF4-4165-9784-723BB40E01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BEC92C74-E8EF-47A9-91B3-85861688F3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DECACFDD-1DD1-45D3-9668-1BE09B1C4F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8B8225EB-1BB7-4232-A6F3-73017764F5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C071F439-9205-4E96-B13D-1AC1B2247ED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D80797DB-49EC-4DC2-AD9F-6B1882182B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DDC5BE2F-4768-42EB-87FB-E6B8D880B9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6AB8BDF4-02BD-4AC6-A7B6-4A63BFD06A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7DE6DD2A-E971-44B8-87CB-DE95DA6C236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C2E14E82-D1EB-4ADE-8E7A-821E1865992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10B19CBB-80DD-41DF-A719-4EC5F85E1C3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E346CCAD-9C86-4BF5-AA9C-9B229DB281C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733AE467-C603-4EE9-BAEC-D7683BF35E8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22F19E4F-647E-42A9-94CD-9EB57BCA3E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DE5BB72D-CB10-40A5-B7DB-AE8DB8B9C4B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325E2F44-A28A-445F-B03E-8945BF4FBF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830CBDF3-F8A0-4428-A2F3-FC32D31284D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23140D3-94BB-450F-8248-50E8C23CF1E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7CFE2DFA-C772-49EE-B669-6DF1EEDDB1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8DF050D5-817E-43C5-A025-F39A57E8AC6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7F2C0956-F6E7-4D3A-9DCB-B88750C643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F32EDE07-E525-4C0A-859F-D20B9C6F1AA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DB7D330E-C5CC-478E-9992-40984821F92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86C26F2D-7763-42EE-B9C6-0979C7C300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19D0FB8E-7660-4CDD-8772-D646BEBADAC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FE33A482-AE95-49E6-8DEE-5E91BD425FE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2FFBB8C7-3AD0-48ED-8803-9F9C861C3DB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E168C653-8AE1-4A03-ABDC-417CB810F83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7E9542D9-D48D-4693-B7EA-D0DBB7D66B9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604C893B-193F-4042-8F5E-6E507759660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6F8D3FB9-1648-479A-BA9F-A9018B95BB0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56875BC-A405-4754-8FA0-C6BCF17EFE6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C8B4001-A69A-4991-8D80-777FCCF8F16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8362E00F-1D33-47CE-BF89-400C1EF26F1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CAFC7506-F50F-4A4D-BC88-6E69079A761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287D95CB-727D-4543-9A43-6808F9C09BE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1992416F-13C6-4B2B-8414-DC5345B027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41F1AF10-4E7B-4264-A8D1-28EEC321CED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FF1BEDBC-3C92-43F0-8DE3-A939D0AFF4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F08967BA-81C9-4D45-B17E-21FC9788F4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4D0DEEA4-7BE2-4DC0-9442-586EC0B5E1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6314B84F-9E26-4131-BB9F-19A2B73367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9653F2F3-D55F-4136-9CA3-583F448B85A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39974B10-14C1-4501-9536-F0ECFE5CF9F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4091BB1B-3D51-4CF3-A2CB-C05BD3A28B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85A7F4DA-3469-44FF-8CED-A57860569C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689FC626-8E20-4621-BBB8-9D67C19815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0CEDB2E3-2E3B-4261-8862-845A8129930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47A8CF43-131A-41E6-BA29-67F47467F08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439655CF-D39A-4ED6-A058-AFBEFFA74BB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BFB46530-C01F-4DE4-A470-7A21FF13F16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B92036-FF0C-43D5-B709-D652272312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C7C9DD81-A8F5-4AE1-80F6-2765900BE9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BB05E9DD-E444-431D-998F-76B234EB3F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4DEAB2E3-9AC6-4E8A-A2A3-350E6C07D7E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3CE988B0-52EF-4AA3-90CE-F73A03C950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92C43ED7-9552-471B-9997-76AFDC53D34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78FC8C88-3FC3-49CF-A7ED-533FB83C3D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0025467-A9EC-4E96-9A44-870D7CFF8E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DEE7A503-E98D-4FC7-9AE6-F23275813B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FC46F418-A83B-416A-A0F2-117A9B840D0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C757FFA8-3767-4749-B519-F6C03516324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CF9E43E9-EAB2-47B4-9E9E-281B375C069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D9179C12-6632-4200-BD07-4D756D0513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2CA3FF98-22A4-490D-B540-4B6A1952CC8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3A35784-3798-4521-AFBF-E63D9226575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595A4959-CA40-4F05-A0E5-40D82A229F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BE5BDE2-C41C-4A71-B727-2AF0329F10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C1693501-316B-43ED-A3E9-CED1C8556DC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B3083B87-8ADE-4619-B759-7050D7A4624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3E982A70-2996-4A42-83C0-E2339CAD921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D033BC09-9428-4FFD-B550-36D52AE39E2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B77732E-93EB-49BB-98DA-C140EADED59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311F3C40-777B-4C9D-ADA4-E3A42343939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9559B901-2DD3-40DB-B71B-04753B64B60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99150B58-3A2F-4132-B1ED-4EFD571D22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91DF968F-B749-4482-85D3-48BA106F04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C3264212-AA88-4FE3-9E94-2FF586E7716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C0CBC8E9-6537-4456-9171-58205E4B86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12847344-C2D8-43CF-9FCF-D452402912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F12E2491-A3BC-4B48-BDD1-6C8F0244DF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B9B64CCA-324C-44E3-A710-89E0046AFE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EAB7EEE8-89C9-48FB-BD05-AF02C68DF28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3851CDC4-A0D9-4D50-987B-9B8871ADBFA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16327B1-7173-4C12-8EDF-DE855412F22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9D8D4C0E-2ED4-441D-AB33-1D4D866E5B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34AB1F96-B1BF-43E4-8FBF-DAA2CE6C38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4C803E2C-9D27-47E6-BC5A-0D708E9C0F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A291D3BD-1E83-4393-A95F-FE5D4937286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387ED5BA-AD38-42E8-8152-60005036971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0955A1BD-09CD-4714-95DF-E417F85583E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834489D2-1985-476C-85FE-70C153116A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7DE8143-3575-4E22-834B-6256573CE1E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3FC5D0AA-9249-4B2E-A97F-8E16F6C2F29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D83889AA-3ADC-4A8E-BF5E-7DB87C51D27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3FB44A4-CB74-446B-82BF-D943745A29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DB9A13C7-1402-4112-A684-57E63666F57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4D1355D5-B9F5-4BFD-BE5E-BF3B4FEB5B9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6DEAB77D-E6D5-4C87-A03A-FB857EB0A6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87D5CFB9-F7CD-481A-91D5-3E9043CD51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EAC6692F-3552-4004-AED8-A4792FE6F0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69D3DB3-BA2C-4256-8DF4-05700380955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2B44B56-E702-467E-839C-CC25AB3D5E3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51293B40-79DE-4C4A-A532-F5CCEEF35E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26209459-454B-4753-96C2-C93C94E86BB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FD7EA877-409C-4012-AA51-5877D5B206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C6509C9-C14C-4AC8-9A94-B60FCC4B0F8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844111FE-71BF-4D0A-BF08-71595CDA47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82E0CE7A-79EF-43E3-8EBB-D47D947240A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B296F345-F080-4E76-A8F8-5F8B042C51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9F34D387-5F85-4897-9565-73DD9E51453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9A9BF804-1A2F-4392-A53B-2835198C24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CE547C2A-C749-4793-AA25-B53ADD720B5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E50EBF50-D928-4372-BC2B-B7AA6DD9294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6B89A894-B9C4-4A19-926D-9E98A0D9AB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859D334-B60D-4063-B2DE-CF81245994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F33E9629-EC05-4413-95AF-4592630E890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069E0018-F83E-435C-B984-A63BA5DF2EB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5ABE881-1FFD-4967-9197-49226D961B0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69C8FD6C-B98A-4E38-93E4-787F7BFA15F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E43222DB-F4C0-495E-8915-60802000B5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BDBE1E64-9CE7-4482-B1B3-B58277AB439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9D7A24D5-76E6-4677-8B8F-B7B0D665183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0E5898DA-1224-4E8C-B679-D3315FCFDE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790AA330-62F4-466D-B5C5-09742E21DDB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465C59F6-0902-4BBC-A83D-2FFAD633D8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C72FD3AF-707A-459C-82D9-563973FDB8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A29B220D-001C-43BF-8137-0D9A500AF7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FF3E0502-C0B2-4D24-B3CB-794524F9ED5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31127584-AA93-451C-8C57-F933F6A1A0E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FC444BA1-DFA8-4FAA-B6EB-11C4B7E4819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628687F6-DCA3-4941-ADF1-5453A8B3EDD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4A06FCA5-08E6-4F73-AA1A-143AF7379C0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6A4BF2DA-0E27-4CDF-96F1-56C823F83AD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4A036D95-DB40-460B-9F8B-96E4E5B4A81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9EC7C2EF-D295-4F8B-A022-2C71F9B239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D2D4D67C-94E1-4F18-A754-24E36EB423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EDA9586F-A2C4-48D7-90B5-C50AAEA916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4F80645E-1076-4DA0-BC01-8B9D0BE1C8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8BDCB1EB-2432-4EC4-8992-051396D00D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B88F1A4-92EC-4DD9-8065-D6E55FB926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06F94416-4725-4DA7-A13B-F76E9653066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25B6EAA5-24B6-423D-AB2C-10C61E5FC9B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D3E81711-4597-4676-A7D7-3DAF2D50102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773337E8-B090-4BD8-8AAA-B7BA7FB1441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7CD2ED8E-C30D-4525-ACD2-76C1E033252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D7540D90-C2B0-4AB9-A566-A3EC5148265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8BE5421-0D2D-429C-A511-2D2464A0B0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6E5A4E-35F1-4D5D-83F9-2A54641A142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5641279A-08D3-447F-9DD6-5040008DEBB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D8550305-ED16-470F-AB3C-405D2910C5E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E332BCF4-A5BD-4DAB-81A4-B4ED35C28FD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1C86299F-AA91-4E14-A46F-23631A670C3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75444201-8CAE-40F0-820F-B3B9200BF5A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18E174D4-7B6A-4095-AF0D-99B2C95EFCE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CA5107E5-EFD6-4175-889A-5453EF7800B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D9F3D7CB-5D54-45C7-87E4-AD8B166C4AA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F9012C36-75B1-4DB4-BB27-921E41C70F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DEECDC89-A2D1-4848-A37B-45C072E4D7D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54B98623-59C3-444F-8422-24C606DABC1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AE1DDF5D-BDE2-4EF5-86FB-CD54AD00C9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3EFCC6A7-28FE-4F29-9E1E-7C1E26093D1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DF381AFE-4519-4D8D-A1DE-60B8541829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190732A5-A5B4-4405-8B43-9D89CA28693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7688E178-D56D-47F5-BFD6-7BD117064F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7960DF37-242D-42DE-B9E1-D114F9CFA1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B2D0954-98DA-4CD2-BD5C-C792C125BC7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8B0C1338-8E04-4800-96CA-4DBBF947AE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C905CEC5-1F51-4D34-8D45-9D9CB279842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5D141AB4-C919-41BF-8CD1-D3BB6C4D35B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1F22C5F8-4F11-4F87-A94F-76CC42C793C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184DF029-9F4F-4EFE-A22B-EC8031C779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F853F8F5-C505-4EC0-97BB-872EA683715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602DD524-ED04-4BA5-812C-010CC75AE8D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6B3B5B0F-DFF9-4017-BF11-46E49155C57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2CB55168-EF38-4F63-9B36-0A2F3FB569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F0080EFE-C0F3-44B9-BE96-790F48BA486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CC60AE91-345E-4CAE-B186-C9E59AEC82C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12BE97F4-6EEB-4D87-8D60-F5BAFC3351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CF41435F-7ADE-4171-B6B7-10A0AF81DA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ADFFA739-3815-4D6F-9ABE-10E716F32C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985B5D11-CA52-48EB-8F3C-117722253E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27CE3F5A-38D9-4AE5-B8CA-692E22EA0B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3647D77D-5285-4E79-9020-06E2DD5FB25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573D5163-51E9-47CE-A21D-D1FE7835409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6D26957C-2D55-41E9-A145-62263E750EC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014885D2-4FC0-426E-BC83-DF1D6515BE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F4058368-C942-4329-908A-B5B879452EA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7C53F198-5942-462C-B42E-5BAEDFC028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EBCC8D4E-BA74-4764-B614-7F8D27907E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E6C3621-AAAE-45E4-B07C-E5CB43A6F8D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86B54C71-2F02-4D62-A068-09310CDBEB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6CA212B9-FA03-474D-A96F-A43A97A86B1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B4C89987-B114-4EF0-9C67-3817893CB38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779CC7BF-D252-42DE-AC75-39CDF979856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526D9B5-A67E-4E63-8EBB-16CA3963BB6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EDAE5735-F7BE-4BA5-B589-401E925A77A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194C9DCE-F511-44A3-97B7-E2BAD09417F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BE26DAD5-D871-4506-8F06-E2945907E87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0BC2512C-9AB5-4F69-91AB-7A61826CE0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7D6E4D16-0BDF-4E13-A448-DA0AB0D9BBE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92A18EB5-48BF-4448-AEDB-7D1CC5CB3F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D0B963F6-D4C0-4690-8192-F61F7FF4B24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743E74C1-5B4A-4CE7-BBC2-76E20545A1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498C508A-20FB-4831-AB0D-1539F61EDB9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E7B6CCA2-F4EB-4665-A37D-2E1FCDAC6CB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4DB64C15-0719-4A77-8AAF-C8147490BE5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3B3A8047-811E-43C8-B407-B0A322A9CC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356EC9E-1887-4569-82DA-4CA8023E4CF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9D5CC152-A81D-4614-8DF9-9259B044AD8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227C8BCB-E19E-45EE-8993-3002F9C837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87C63EB7-4661-4CC3-B05B-2875AAF8582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22097381-AFF1-4C84-9EC4-4C9347FC6C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4D59C89E-0C60-424D-B84B-65AE732805E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7F25F66B-9393-473B-8374-F8A4A9F0679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D46E6BD-99C6-472C-B711-F0D7618E627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7535BFA-E165-4880-886D-8DA7DACBF7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AFB9BEE5-1EB9-450A-9754-076DDC853EB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50567916-28CB-4A9A-B3D9-86AFEC01D2C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95E7E3F7-833B-4F9E-BA4B-5A16B6BF19B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2117CB11-9426-47B3-A55F-D72BAA41E6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808AA2D1-B3FB-4F83-9457-D45FEBBACF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3A47EAFB-A87E-471B-B2A2-D696C16658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8C134390-17D1-4D63-AAB4-B6A715A184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C9C27968-DDE2-4ABE-BB1E-A840C2A294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7233973C-F201-4197-93A3-19218CD061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C2CA8CCD-9C08-4A0A-B861-C72E059B7AF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EDD369C-3C5A-418E-B6B7-3B800FBA2D1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70E238EE-D70F-4983-AF11-1D5C24129A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14D71A64-0058-46A5-AA44-28900BADFC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5E57AFF1-FEEC-4CC5-AE72-42A466FF76C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7E945AB-3D46-46F8-B9E1-B6E27E1431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E26DB47B-BC2C-48C6-B30F-2A1CBA1EC62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EFC1E6D0-CDDE-4885-A738-BEE9AE457D8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855EF11D-54AD-4C66-841C-BF49304C60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0D1764EB-B77B-488E-B5F0-D531729B331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DC871D0D-4B4D-404F-B4C5-7A10C843373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6039EDF0-2073-4022-8DA1-E0B14506463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9F7DF86-F112-49C1-8769-0653CB5A80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411EC353-9D9B-497E-BD83-F850DF64338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9154774A-612C-4451-BBC7-513E64EB04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1824A542-1EEE-483C-923D-C6CA7A9A8D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989E447B-4F1A-4DA3-B9A2-C52D55649A5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3021DCE3-2873-458C-9AE0-AF14FC8FAF6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0971A17F-5234-4BBB-B76F-542F234FEA2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287E52CC-2650-4D05-A65E-F7E61A226C3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A4DE8E50-20BB-4FB4-81C4-759F62880AB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48B4CBF5-D5C7-4E4C-9F98-82CE9A7706A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98FF6E4E-DF08-4623-AF10-2F0A7D9D6D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812FE4BF-39C7-495C-93E1-9640C7CA330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B6435B8E-D018-4DF6-A60B-B6BFB73922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U31" totalsRowShown="0" headerRowDxfId="157" dataDxfId="155" headerRowBorderDxfId="156" tableBorderDxfId="154" totalsRowBorderDxfId="153">
  <tableColumns count="21">
    <tableColumn id="1" xr3:uid="{CC4C2CFA-E67E-4336-9BB5-CC95CE209F3A}" name="1" dataDxfId="152"/>
    <tableColumn id="2" xr3:uid="{1E85198B-B82A-4617-B922-C6524B07278C}" name="Raiz" dataDxfId="151"/>
    <tableColumn id="3" xr3:uid="{14BB3795-364E-4135-B30F-1536628A0684}" name="Super_x000a_Class_x000a_2" dataDxfId="150"/>
    <tableColumn id="4" xr3:uid="{CA86440C-110D-4B26-BA53-58A3B612699A}" name="Super_x000a_Class_x000a_3" dataDxfId="149"/>
    <tableColumn id="5" xr3:uid="{CFB6B167-F9A9-4C59-BF78-469C27143A56}" name="Super_x000a_Class_x000a_4" dataDxfId="148"/>
    <tableColumn id="6" xr3:uid="{E9EB2A4A-1C2E-4684-B37C-2B4423D70D33}" name="Classe_x000a_5" dataDxfId="147"/>
    <tableColumn id="7" xr3:uid="{25899769-1F4E-4DCE-A55D-78DB109775E4}" name="EquivalentTo: _x000a_Raiz_x000a_Condições _x000a_necessárias" dataDxfId="146"/>
    <tableColumn id="8" xr3:uid="{60348FC7-7AFD-4399-9633-F8CDCC05E245}" name="EquivalentTo: _x000a_Classe2_x000a_Condições _x000a_necessárias" dataDxfId="145"/>
    <tableColumn id="9" xr3:uid="{392CCFD9-6E98-49E5-B2DB-7DC015141A7A}" name="EquivalentTo: _x000a_Classe3_x000a_Condições _x000a_necessárias" dataDxfId="144"/>
    <tableColumn id="10" xr3:uid="{DE6C2295-D3C1-4B68-B910-8BAEB1BAE01F}" name="EquivalentTo: _x000a_Classe4 _x000a_Condições _x000a_necessárias" dataDxfId="143"/>
    <tableColumn id="11" xr3:uid="{65DCB7B6-4238-4427-B02F-3BEF502BF71B}" name="EquivalentTo: _x000a_Classe5_x000a_Condições _x000a_necessárias" dataDxfId="142"/>
    <tableColumn id="12" xr3:uid="{8BA2A6D5-A321-435C-B6FE-29DC62E231F0}" name="Anotações _x000a_de ajuda_x000a_Classe 1" dataDxfId="141">
      <calculatedColumnFormula>_xlfn.CONCAT("Conceitos: ", B2)</calculatedColumnFormula>
    </tableColumn>
    <tableColumn id="13" xr3:uid="{51FC484F-3B93-4E17-A843-F396271D4F5D}" name="Anotações _x000a_de ajuda_x000a_Classe 2" dataDxfId="140">
      <calculatedColumnFormula>_xlfn.CONCAT(C2," ")</calculatedColumnFormula>
    </tableColumn>
    <tableColumn id="14" xr3:uid="{7D506B35-635A-421F-9FDF-F5A47788A209}" name="Anotações _x000a_de ajuda_x000a_Classe 3" dataDxfId="139">
      <calculatedColumnFormula>_xlfn.CONCAT(D2," ")</calculatedColumnFormula>
    </tableColumn>
    <tableColumn id="15" xr3:uid="{43516DA5-EE35-4A99-A73B-6E2C92F2BE17}" name="Anotações _x000a_de ajuda_x000a_Classe 4" dataDxfId="138">
      <calculatedColumnFormula>_xlfn.CONCAT(E2," ")</calculatedColumnFormula>
    </tableColumn>
    <tableColumn id="22" xr3:uid="{4E2C6E2F-FBDF-486E-9FF7-21C4D4B18283}" name="Anotações _x000a_de ajuda_x000a_Classe 5">
      <calculatedColumnFormula>_xlfn.CONCAT(F2," ")</calculatedColumnFormula>
    </tableColumn>
    <tableColumn id="16" xr3:uid="{BFC47198-B351-4C32-9E17-77914984F825}" name="Anotações _x000a_de ajuda_x000a_Conceito" dataDxfId="137">
      <calculatedColumnFormula>_xlfn.CONCAT(SUBSTITUTE(L2, "null", " ")," ",SUBSTITUTE(M2, "null", " ")," ",SUBSTITUTE(N2, "null", " ")," ",SUBSTITUTE(O2, "null", " ")," ", SUBSTITUTE(F2, "null", " "))</calculatedColumnFormula>
    </tableColumn>
    <tableColumn id="17" xr3:uid="{6BAAEEFE-DA2A-452F-9076-D3CA97DB1856}" name="Anotações _x000a_de ajuda1" dataDxfId="136">
      <calculatedColumnFormula>_xlfn.CONCAT("Consultar  ",S2)</calculatedColumnFormula>
    </tableColumn>
    <tableColumn id="18" xr3:uid="{627A170C-2776-424D-823A-86498C9B9FEC}" name="Anotações _x000a_de ajuda2" dataDxfId="135"/>
    <tableColumn id="19" xr3:uid="{36A56800-FCDE-46C6-9DD3-AC3ADDFE99D1}" name="Anotações _x000a_de ajuda3" dataDxfId="134"/>
    <tableColumn id="20" xr3:uid="{ADAFA88C-78DF-4CAA-AFA5-4B2FE34D2B95}" name="Key" dataDxfId="133">
      <calculatedColumnFormula>_xlfn.CONCAT("Ambi-key_",A2)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52" headerRowDxfId="132" dataDxfId="130" totalsRowDxfId="128" headerRowBorderDxfId="131" tableBorderDxfId="129" totalsRowBorderDxfId="127">
  <tableColumns count="22">
    <tableColumn id="1" xr3:uid="{05405BC3-D147-4C3A-A847-226BE3E20B44}" name="1" totalsRowLabel="Total" dataDxfId="126" totalsRowDxfId="125"/>
    <tableColumn id="2" xr3:uid="{30674569-14FD-401E-814B-CC39EC080692}" name="SuperData_x000a_(1)" dataDxfId="124" totalsRowDxfId="123">
      <calculatedColumnFormula>E2</calculatedColumnFormula>
    </tableColumn>
    <tableColumn id="3" xr3:uid="{42ACD1E1-902E-4432-A297-A8D4E3E6A39B}" name="PropData_x000a_(2)" dataDxfId="122" totalsRowDxfId="121"/>
    <tableColumn id="4" xr3:uid="{08ECA0E2-2D2F-446A-AAF6-2FD891B13A08}" name=" valData_x000a_(3)" dataDxfId="120" totalsRowDxfId="119"/>
    <tableColumn id="5" xr3:uid="{6086C35C-A33E-4114-B141-64B11971C1A1}" name="SuperProp_x000a_(4)" dataDxfId="118" totalsRowDxfId="117"/>
    <tableColumn id="6" xr3:uid="{535DC925-3C97-4408-B83A-988BF345193E}" name="Propriedade_x000a_(5)" dataDxfId="116" totalsRowDxfId="115"/>
    <tableColumn id="7" xr3:uid="{C4D22B6D-94D1-442A-97D3-E1AFB3FE98FC}" name="Functional_x000a_(6)" dataDxfId="114" totalsRowDxfId="113"/>
    <tableColumn id="8" xr3:uid="{254C2A3E-98CC-498D-9D66-425CCE933E22}" name="Inv functional _x000a_(7)" dataDxfId="112" totalsRowDxfId="111"/>
    <tableColumn id="9" xr3:uid="{CA66A745-BB10-4919-97C1-491E2A8AFF79}" name="Transitive_x000a_(8)" dataDxfId="110" totalsRowDxfId="109"/>
    <tableColumn id="10" xr3:uid="{F220F0EB-8A04-44B3-9F33-2CE7DEAEA278}" name="Symmetric_x000a_(9)" dataDxfId="108" totalsRowDxfId="107"/>
    <tableColumn id="11" xr3:uid="{BE3C1D12-0B80-4267-A7C6-AB88FDB359A9}" name="Asymmetric_x000a_(10)" dataDxfId="106" totalsRowDxfId="105"/>
    <tableColumn id="12" xr3:uid="{5956D0C5-9C90-4122-B08D-5295FEDB05A7}" name="Reflexive_x000a_(11)" dataDxfId="104" totalsRowDxfId="103"/>
    <tableColumn id="13" xr3:uid="{8BF12E7B-7E6E-4F93-8167-49BB8D845A8B}" name="Irreflexive_x000a_(12)" dataDxfId="102" totalsRowDxfId="101"/>
    <tableColumn id="14" xr3:uid="{F6A4A8D6-0928-496A-BF0F-0926974BB64E}" name="Inverse of_x000a_(13)" dataDxfId="100" totalsRowDxfId="99"/>
    <tableColumn id="15" xr3:uid="{71CC311B-405A-40DC-A69E-DD1F21998834}" name="Equivalente a_x000a_(14)" dataDxfId="98" totalsRowDxfId="97"/>
    <tableColumn id="16" xr3:uid="{D53389E7-5792-4813-AE78-49A25A9EDAF6}" name="Domain _x000a_(15)" dataDxfId="96" totalsRowDxfId="95">
      <calculatedColumnFormula>P1</calculatedColumnFormula>
    </tableColumn>
    <tableColumn id="17" xr3:uid="{F9388D82-F1CF-4707-8C27-B9B9F68C7435}" name=" Range_x000a_(16)" dataDxfId="94" totalsRowDxfId="93">
      <calculatedColumnFormula>Q1</calculatedColumnFormula>
    </tableColumn>
    <tableColumn id="18" xr3:uid="{458CD5C3-8971-431C-9F74-B445CB1B4F29}" name="Anot. Ajuda_x000a_PROP_x000a_(17)" dataDxfId="92" totalsRowDxfId="91"/>
    <tableColumn id="19" xr3:uid="{79ADE3D3-2E35-47E2-A082-CFFFD7E257CF}" name="Anot. Ajuda_x000a_DATA _x000a_(18)" dataDxfId="90" totalsRowDxfId="89"/>
    <tableColumn id="20" xr3:uid="{B1BB07F3-F9E0-4A1C-8EEB-D0705E508AEE}" name="Functional _x000a_(19)" dataDxfId="88" totalsRowDxfId="87"/>
    <tableColumn id="21" xr3:uid="{08560BEC-DA9D-4E18-9876-37313CE0655A}" name="Comentário_x000a_de Valor_x000a_(20)" dataDxfId="86" totalsRowDxfId="85">
      <calculatedColumnFormula>_xlfn.CONCAT("Refere-se a propriedade  ",F2, "  &gt;  ",C2)</calculatedColumnFormula>
    </tableColumn>
    <tableColumn id="22" xr3:uid="{B9A108B1-E631-4A2B-AADF-793AB36493B4}" name="Descrição_x000a_Textual Livre _x000a_(21)" totalsRowFunction="count" dataDxfId="84" totalsRowDxfId="83">
      <calculatedColumnFormula>C2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82" dataDxfId="80" headerRowBorderDxfId="81" tableBorderDxfId="79" totalsRowBorderDxfId="78">
  <tableColumns count="21">
    <tableColumn id="1" xr3:uid="{4F26C7F2-7D06-40CB-B848-F667194D9647}" name="1" dataDxfId="77"/>
    <tableColumn id="2" xr3:uid="{F921A453-730B-4AC8-852C-EFFDCF030CCA}" name="Disjunta 1" dataDxfId="76"/>
    <tableColumn id="3" xr3:uid="{23BEAC2C-6ADF-4C5A-B64D-4A2189CA8ACD}" name="Disjunta 2" dataDxfId="75"/>
    <tableColumn id="4" xr3:uid="{21B9136C-D0D8-484E-A2BE-E4977101D4DB}" name="Disjunta 3" dataDxfId="74"/>
    <tableColumn id="5" xr3:uid="{1A43957A-CCF1-44E5-BCCD-13F81C3A45EC}" name="Disjunta 4" dataDxfId="73"/>
    <tableColumn id="6" xr3:uid="{25855431-7914-4676-BDEF-21EDC5AEA531}" name="Disjunta 5" dataDxfId="72"/>
    <tableColumn id="7" xr3:uid="{B9C6D84B-4C90-464D-8249-79E106486DD3}" name="Disjunta 6" dataDxfId="71"/>
    <tableColumn id="8" xr3:uid="{F3E92F9C-C39B-4C1E-85C9-15118FEFA66F}" name="Disjunta 7" dataDxfId="70"/>
    <tableColumn id="9" xr3:uid="{3CC69936-B860-4ABA-AA56-15BBA0C1C3F5}" name="Disjunta 8" dataDxfId="69"/>
    <tableColumn id="10" xr3:uid="{3FB0F5C3-9FB7-46C3-8C1A-CE12E425D658}" name="Disjunta 9" dataDxfId="68"/>
    <tableColumn id="11" xr3:uid="{5D16196F-CC26-45A8-8B0C-4607A903F65A}" name="Disjunta 10" dataDxfId="67"/>
    <tableColumn id="12" xr3:uid="{41A23864-2363-4896-9F54-55AC6CFCE6CD}" name="Disjunta 11" dataDxfId="66"/>
    <tableColumn id="13" xr3:uid="{DC03A272-46F6-40A7-BA62-43D8BD6241CC}" name="Disjunta 12" dataDxfId="65"/>
    <tableColumn id="14" xr3:uid="{3C362C12-0371-4E21-9F34-4F9FCD93495D}" name="Disjunta 13" dataDxfId="64"/>
    <tableColumn id="15" xr3:uid="{07396994-8990-4C41-96A2-BAB03ABDB677}" name="Disjunta 14" dataDxfId="63"/>
    <tableColumn id="16" xr3:uid="{A03247BB-A7CD-4588-AD22-F4D4AA18275C}" name="Disjunta 15" dataDxfId="62"/>
    <tableColumn id="17" xr3:uid="{875CA327-F02E-49D1-ABB5-F3413E63868F}" name="Disjunta 16" dataDxfId="61"/>
    <tableColumn id="18" xr3:uid="{6843B603-EBBA-43D1-8F1B-214357E4C544}" name="Disjunta 17" dataDxfId="60"/>
    <tableColumn id="19" xr3:uid="{08263685-78DC-449B-9B4F-5565A721B82C}" name="Disjunta 18" dataDxfId="59"/>
    <tableColumn id="20" xr3:uid="{C3656408-6EB9-4B43-8A8E-4D686919DD2A}" name="Disjunta 19" dataDxfId="58"/>
    <tableColumn id="21" xr3:uid="{4D5BB609-CA03-4420-BBFE-E94235011FEA}" name="Disjunta 20" dataDxfId="5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31"/>
  <sheetViews>
    <sheetView tabSelected="1" zoomScale="190" zoomScaleNormal="190" workbookViewId="0">
      <pane ySplit="1" topLeftCell="A8" activePane="bottomLeft" state="frozen"/>
      <selection activeCell="G32" sqref="G32"/>
      <selection pane="bottomLeft" activeCell="K26" sqref="K26"/>
    </sheetView>
  </sheetViews>
  <sheetFormatPr defaultColWidth="11.109375" defaultRowHeight="8.25" customHeight="1" x14ac:dyDescent="0.3"/>
  <cols>
    <col min="1" max="1" width="2.109375" style="4" bestFit="1" customWidth="1"/>
    <col min="2" max="2" width="4.44140625" style="4" customWidth="1"/>
    <col min="3" max="3" width="7.21875" style="4" customWidth="1"/>
    <col min="4" max="4" width="6.33203125" style="4" customWidth="1"/>
    <col min="5" max="5" width="8.109375" style="48" customWidth="1"/>
    <col min="6" max="6" width="10.5546875" style="12" customWidth="1"/>
    <col min="7" max="9" width="7.5546875" style="21" customWidth="1"/>
    <col min="10" max="10" width="13.5546875" style="21" bestFit="1" customWidth="1"/>
    <col min="11" max="11" width="50.6640625" style="21" customWidth="1"/>
    <col min="12" max="12" width="10" style="12" customWidth="1"/>
    <col min="13" max="13" width="8.21875" style="12" customWidth="1"/>
    <col min="14" max="14" width="6.6640625" style="12" customWidth="1"/>
    <col min="15" max="15" width="8.33203125" style="12" bestFit="1" customWidth="1"/>
    <col min="16" max="16" width="9.88671875" style="12" bestFit="1" customWidth="1"/>
    <col min="17" max="17" width="35.88671875" style="12" bestFit="1" customWidth="1"/>
    <col min="18" max="18" width="8" style="12" bestFit="1" customWidth="1"/>
    <col min="19" max="19" width="7.5546875" style="4" customWidth="1"/>
    <col min="20" max="20" width="7.5546875" style="12" customWidth="1"/>
    <col min="21" max="21" width="9" style="4" bestFit="1" customWidth="1"/>
    <col min="22" max="16384" width="11.109375" style="12"/>
  </cols>
  <sheetData>
    <row r="1" spans="1:21" ht="36" customHeight="1" x14ac:dyDescent="0.3">
      <c r="A1" s="37" t="s">
        <v>24</v>
      </c>
      <c r="B1" s="33" t="s">
        <v>2</v>
      </c>
      <c r="C1" s="33" t="s">
        <v>66</v>
      </c>
      <c r="D1" s="33" t="s">
        <v>65</v>
      </c>
      <c r="E1" s="33" t="s">
        <v>67</v>
      </c>
      <c r="F1" s="33" t="s">
        <v>28</v>
      </c>
      <c r="G1" s="34" t="s">
        <v>29</v>
      </c>
      <c r="H1" s="34" t="s">
        <v>30</v>
      </c>
      <c r="I1" s="34" t="s">
        <v>31</v>
      </c>
      <c r="J1" s="34" t="s">
        <v>32</v>
      </c>
      <c r="K1" s="34" t="s">
        <v>33</v>
      </c>
      <c r="L1" s="35" t="s">
        <v>37</v>
      </c>
      <c r="M1" s="35" t="s">
        <v>38</v>
      </c>
      <c r="N1" s="35" t="s">
        <v>35</v>
      </c>
      <c r="O1" s="35" t="s">
        <v>36</v>
      </c>
      <c r="P1" s="35" t="s">
        <v>34</v>
      </c>
      <c r="Q1" s="35" t="s">
        <v>60</v>
      </c>
      <c r="R1" s="35" t="s">
        <v>62</v>
      </c>
      <c r="S1" s="35" t="s">
        <v>61</v>
      </c>
      <c r="T1" s="35" t="s">
        <v>63</v>
      </c>
      <c r="U1" s="36" t="s">
        <v>1</v>
      </c>
    </row>
    <row r="2" spans="1:21" ht="8.25" customHeight="1" x14ac:dyDescent="0.3">
      <c r="A2" s="37">
        <v>2</v>
      </c>
      <c r="B2" s="61" t="s">
        <v>68</v>
      </c>
      <c r="C2" s="61" t="s">
        <v>70</v>
      </c>
      <c r="D2" s="63" t="s">
        <v>77</v>
      </c>
      <c r="E2" s="44" t="s">
        <v>105</v>
      </c>
      <c r="F2" s="44" t="s">
        <v>97</v>
      </c>
      <c r="G2" s="31" t="s">
        <v>3</v>
      </c>
      <c r="H2" s="31" t="s">
        <v>3</v>
      </c>
      <c r="I2" s="31" t="s">
        <v>3</v>
      </c>
      <c r="J2" s="31" t="s">
        <v>3</v>
      </c>
      <c r="K2" s="31" t="s">
        <v>3</v>
      </c>
      <c r="L2" s="38" t="str">
        <f t="shared" ref="L2:L12" si="0">_xlfn.CONCAT("Conceitos: ", B2)</f>
        <v>Conceitos: BIM</v>
      </c>
      <c r="M2" s="38" t="str">
        <f t="shared" ref="M2:M12" si="1">_xlfn.CONCAT(C2," ")</f>
        <v xml:space="preserve">Funcional </v>
      </c>
      <c r="N2" s="38" t="str">
        <f t="shared" ref="N2:N12" si="2">_xlfn.CONCAT(D2," ")</f>
        <v xml:space="preserve">Espacial </v>
      </c>
      <c r="O2" s="38" t="str">
        <f t="shared" ref="O2:O12" si="3">_xlfn.CONCAT(E2," ")</f>
        <v xml:space="preserve">Categoria </v>
      </c>
      <c r="P2" s="58" t="str">
        <f t="shared" ref="P2:P12" si="4">_xlfn.CONCAT(F2," ")</f>
        <v xml:space="preserve">OST_Areas </v>
      </c>
      <c r="Q2" s="38" t="str">
        <f t="shared" ref="Q2:Q12" si="5">_xlfn.CONCAT(SUBSTITUTE(L2, "null", " ")," ",SUBSTITUTE(M2, "null", " ")," ",SUBSTITUTE(N2, "null", " ")," ",SUBSTITUTE(O2, "null", " ")," ", SUBSTITUTE(F2, "null", " "))</f>
        <v>Conceitos: BIM Funcional  Espacial  Categoria  OST_Areas</v>
      </c>
      <c r="R2" s="38" t="str">
        <f t="shared" ref="R2:R12" si="6">_xlfn.CONCAT("Consultar  ",S2)</f>
        <v>Consultar  -</v>
      </c>
      <c r="S2" s="59" t="s">
        <v>27</v>
      </c>
      <c r="T2" s="59" t="s">
        <v>27</v>
      </c>
      <c r="U2" s="43" t="str">
        <f t="shared" ref="U2:U9" si="7">_xlfn.CONCAT("Ambi-key_",A2)</f>
        <v>Ambi-key_2</v>
      </c>
    </row>
    <row r="3" spans="1:21" ht="8.25" customHeight="1" x14ac:dyDescent="0.3">
      <c r="A3" s="37">
        <v>3</v>
      </c>
      <c r="B3" s="61" t="s">
        <v>68</v>
      </c>
      <c r="C3" s="61" t="s">
        <v>70</v>
      </c>
      <c r="D3" s="63" t="s">
        <v>77</v>
      </c>
      <c r="E3" s="44" t="s">
        <v>105</v>
      </c>
      <c r="F3" s="44" t="s">
        <v>98</v>
      </c>
      <c r="G3" s="31" t="s">
        <v>3</v>
      </c>
      <c r="H3" s="31" t="s">
        <v>3</v>
      </c>
      <c r="I3" s="31" t="s">
        <v>3</v>
      </c>
      <c r="J3" s="31" t="s">
        <v>3</v>
      </c>
      <c r="K3" s="31" t="s">
        <v>3</v>
      </c>
      <c r="L3" s="38" t="str">
        <f t="shared" si="0"/>
        <v>Conceitos: BIM</v>
      </c>
      <c r="M3" s="38" t="str">
        <f t="shared" si="1"/>
        <v xml:space="preserve">Funcional </v>
      </c>
      <c r="N3" s="38" t="str">
        <f t="shared" si="2"/>
        <v xml:space="preserve">Espacial </v>
      </c>
      <c r="O3" s="38" t="str">
        <f t="shared" si="3"/>
        <v xml:space="preserve">Categoria </v>
      </c>
      <c r="P3" s="58" t="str">
        <f t="shared" si="4"/>
        <v xml:space="preserve">OST_Rooms </v>
      </c>
      <c r="Q3" s="38" t="str">
        <f t="shared" si="5"/>
        <v>Conceitos: BIM Funcional  Espacial  Categoria  OST_Rooms</v>
      </c>
      <c r="R3" s="38" t="str">
        <f t="shared" si="6"/>
        <v>Consultar  -</v>
      </c>
      <c r="S3" s="59" t="s">
        <v>27</v>
      </c>
      <c r="T3" s="59" t="s">
        <v>27</v>
      </c>
      <c r="U3" s="43" t="str">
        <f t="shared" si="7"/>
        <v>Ambi-key_3</v>
      </c>
    </row>
    <row r="4" spans="1:21" ht="8.25" customHeight="1" x14ac:dyDescent="0.3">
      <c r="A4" s="37">
        <v>4</v>
      </c>
      <c r="B4" s="61" t="s">
        <v>68</v>
      </c>
      <c r="C4" s="61" t="s">
        <v>70</v>
      </c>
      <c r="D4" s="63" t="s">
        <v>77</v>
      </c>
      <c r="E4" s="44" t="s">
        <v>105</v>
      </c>
      <c r="F4" s="44" t="s">
        <v>99</v>
      </c>
      <c r="G4" s="31" t="s">
        <v>3</v>
      </c>
      <c r="H4" s="31" t="s">
        <v>3</v>
      </c>
      <c r="I4" s="31" t="s">
        <v>3</v>
      </c>
      <c r="J4" s="31" t="s">
        <v>3</v>
      </c>
      <c r="K4" s="31" t="s">
        <v>3</v>
      </c>
      <c r="L4" s="38" t="str">
        <f t="shared" si="0"/>
        <v>Conceitos: BIM</v>
      </c>
      <c r="M4" s="38" t="str">
        <f t="shared" si="1"/>
        <v xml:space="preserve">Funcional </v>
      </c>
      <c r="N4" s="38" t="str">
        <f t="shared" si="2"/>
        <v xml:space="preserve">Espacial </v>
      </c>
      <c r="O4" s="38" t="str">
        <f t="shared" si="3"/>
        <v xml:space="preserve">Categoria </v>
      </c>
      <c r="P4" s="58" t="str">
        <f t="shared" si="4"/>
        <v xml:space="preserve">OST_MEPSystemZone </v>
      </c>
      <c r="Q4" s="38" t="str">
        <f t="shared" si="5"/>
        <v>Conceitos: BIM Funcional  Espacial  Categoria  OST_MEPSystemZone</v>
      </c>
      <c r="R4" s="38" t="str">
        <f t="shared" si="6"/>
        <v>Consultar  -</v>
      </c>
      <c r="S4" s="59" t="s">
        <v>27</v>
      </c>
      <c r="T4" s="59" t="s">
        <v>27</v>
      </c>
      <c r="U4" s="43" t="str">
        <f t="shared" si="7"/>
        <v>Ambi-key_4</v>
      </c>
    </row>
    <row r="5" spans="1:21" ht="8.25" customHeight="1" x14ac:dyDescent="0.3">
      <c r="A5" s="37">
        <v>5</v>
      </c>
      <c r="B5" s="61" t="s">
        <v>68</v>
      </c>
      <c r="C5" s="61" t="s">
        <v>70</v>
      </c>
      <c r="D5" s="63" t="s">
        <v>77</v>
      </c>
      <c r="E5" s="44" t="s">
        <v>105</v>
      </c>
      <c r="F5" s="44" t="s">
        <v>100</v>
      </c>
      <c r="G5" s="31" t="s">
        <v>3</v>
      </c>
      <c r="H5" s="31" t="s">
        <v>3</v>
      </c>
      <c r="I5" s="31" t="s">
        <v>3</v>
      </c>
      <c r="J5" s="31" t="s">
        <v>3</v>
      </c>
      <c r="K5" s="31" t="s">
        <v>3</v>
      </c>
      <c r="L5" s="38" t="str">
        <f t="shared" si="0"/>
        <v>Conceitos: BIM</v>
      </c>
      <c r="M5" s="38" t="str">
        <f t="shared" si="1"/>
        <v xml:space="preserve">Funcional </v>
      </c>
      <c r="N5" s="38" t="str">
        <f t="shared" si="2"/>
        <v xml:space="preserve">Espacial </v>
      </c>
      <c r="O5" s="38" t="str">
        <f t="shared" si="3"/>
        <v xml:space="preserve">Categoria </v>
      </c>
      <c r="P5" s="58" t="str">
        <f t="shared" si="4"/>
        <v xml:space="preserve">OST_MEPSpaces </v>
      </c>
      <c r="Q5" s="38" t="str">
        <f t="shared" si="5"/>
        <v>Conceitos: BIM Funcional  Espacial  Categoria  OST_MEPSpaces</v>
      </c>
      <c r="R5" s="38" t="str">
        <f t="shared" si="6"/>
        <v>Consultar  -</v>
      </c>
      <c r="S5" s="59" t="s">
        <v>27</v>
      </c>
      <c r="T5" s="59" t="s">
        <v>27</v>
      </c>
      <c r="U5" s="43" t="str">
        <f t="shared" si="7"/>
        <v>Ambi-key_5</v>
      </c>
    </row>
    <row r="6" spans="1:21" ht="8.25" customHeight="1" x14ac:dyDescent="0.3">
      <c r="A6" s="37">
        <v>6</v>
      </c>
      <c r="B6" s="61" t="s">
        <v>68</v>
      </c>
      <c r="C6" s="61" t="s">
        <v>70</v>
      </c>
      <c r="D6" s="63" t="s">
        <v>77</v>
      </c>
      <c r="E6" s="44" t="s">
        <v>105</v>
      </c>
      <c r="F6" s="44" t="s">
        <v>101</v>
      </c>
      <c r="G6" s="31" t="s">
        <v>3</v>
      </c>
      <c r="H6" s="31" t="s">
        <v>3</v>
      </c>
      <c r="I6" s="31" t="s">
        <v>3</v>
      </c>
      <c r="J6" s="31" t="s">
        <v>3</v>
      </c>
      <c r="K6" s="31" t="s">
        <v>3</v>
      </c>
      <c r="L6" s="38" t="str">
        <f t="shared" si="0"/>
        <v>Conceitos: BIM</v>
      </c>
      <c r="M6" s="38" t="str">
        <f t="shared" si="1"/>
        <v xml:space="preserve">Funcional </v>
      </c>
      <c r="N6" s="38" t="str">
        <f t="shared" si="2"/>
        <v xml:space="preserve">Espacial </v>
      </c>
      <c r="O6" s="38" t="str">
        <f t="shared" si="3"/>
        <v xml:space="preserve">Categoria </v>
      </c>
      <c r="P6" s="58" t="str">
        <f t="shared" si="4"/>
        <v xml:space="preserve">OST_HVAC_Zones </v>
      </c>
      <c r="Q6" s="38" t="str">
        <f t="shared" si="5"/>
        <v>Conceitos: BIM Funcional  Espacial  Categoria  OST_HVAC_Zones</v>
      </c>
      <c r="R6" s="38" t="str">
        <f t="shared" si="6"/>
        <v>Consultar  -</v>
      </c>
      <c r="S6" s="59" t="s">
        <v>27</v>
      </c>
      <c r="T6" s="59" t="s">
        <v>27</v>
      </c>
      <c r="U6" s="43" t="str">
        <f t="shared" si="7"/>
        <v>Ambi-key_6</v>
      </c>
    </row>
    <row r="7" spans="1:21" ht="8.25" customHeight="1" x14ac:dyDescent="0.3">
      <c r="A7" s="37">
        <v>7</v>
      </c>
      <c r="B7" s="61" t="s">
        <v>68</v>
      </c>
      <c r="C7" s="61" t="s">
        <v>70</v>
      </c>
      <c r="D7" s="63" t="s">
        <v>77</v>
      </c>
      <c r="E7" s="44" t="s">
        <v>105</v>
      </c>
      <c r="F7" s="44" t="s">
        <v>102</v>
      </c>
      <c r="G7" s="31" t="s">
        <v>3</v>
      </c>
      <c r="H7" s="31" t="s">
        <v>3</v>
      </c>
      <c r="I7" s="31" t="s">
        <v>3</v>
      </c>
      <c r="J7" s="31" t="s">
        <v>3</v>
      </c>
      <c r="K7" s="31" t="s">
        <v>3</v>
      </c>
      <c r="L7" s="38" t="str">
        <f t="shared" si="0"/>
        <v>Conceitos: BIM</v>
      </c>
      <c r="M7" s="38" t="str">
        <f t="shared" si="1"/>
        <v xml:space="preserve">Funcional </v>
      </c>
      <c r="N7" s="38" t="str">
        <f t="shared" si="2"/>
        <v xml:space="preserve">Espacial </v>
      </c>
      <c r="O7" s="38" t="str">
        <f t="shared" si="3"/>
        <v xml:space="preserve">Categoria </v>
      </c>
      <c r="P7" s="58" t="str">
        <f t="shared" si="4"/>
        <v xml:space="preserve">ifcZone </v>
      </c>
      <c r="Q7" s="38" t="str">
        <f t="shared" si="5"/>
        <v>Conceitos: BIM Funcional  Espacial  Categoria  ifcZone</v>
      </c>
      <c r="R7" s="38" t="str">
        <f t="shared" si="6"/>
        <v>Consultar  -</v>
      </c>
      <c r="S7" s="59" t="s">
        <v>27</v>
      </c>
      <c r="T7" s="59" t="s">
        <v>27</v>
      </c>
      <c r="U7" s="43" t="str">
        <f t="shared" si="7"/>
        <v>Ambi-key_7</v>
      </c>
    </row>
    <row r="8" spans="1:21" ht="8.25" customHeight="1" x14ac:dyDescent="0.3">
      <c r="A8" s="37">
        <v>8</v>
      </c>
      <c r="B8" s="61" t="s">
        <v>68</v>
      </c>
      <c r="C8" s="61" t="s">
        <v>70</v>
      </c>
      <c r="D8" s="63" t="s">
        <v>77</v>
      </c>
      <c r="E8" s="44" t="s">
        <v>105</v>
      </c>
      <c r="F8" s="44" t="s">
        <v>103</v>
      </c>
      <c r="G8" s="31" t="s">
        <v>3</v>
      </c>
      <c r="H8" s="31" t="s">
        <v>3</v>
      </c>
      <c r="I8" s="31" t="s">
        <v>3</v>
      </c>
      <c r="J8" s="31" t="s">
        <v>3</v>
      </c>
      <c r="K8" s="31" t="s">
        <v>3</v>
      </c>
      <c r="L8" s="38" t="str">
        <f t="shared" si="0"/>
        <v>Conceitos: BIM</v>
      </c>
      <c r="M8" s="38" t="str">
        <f t="shared" si="1"/>
        <v xml:space="preserve">Funcional </v>
      </c>
      <c r="N8" s="38" t="str">
        <f t="shared" si="2"/>
        <v xml:space="preserve">Espacial </v>
      </c>
      <c r="O8" s="38" t="str">
        <f t="shared" si="3"/>
        <v xml:space="preserve">Categoria </v>
      </c>
      <c r="P8" s="58" t="str">
        <f t="shared" si="4"/>
        <v xml:space="preserve">ifcSpatialZone </v>
      </c>
      <c r="Q8" s="38" t="str">
        <f t="shared" si="5"/>
        <v>Conceitos: BIM Funcional  Espacial  Categoria  ifcSpatialZone</v>
      </c>
      <c r="R8" s="38" t="str">
        <f t="shared" si="6"/>
        <v>Consultar  -</v>
      </c>
      <c r="S8" s="59" t="s">
        <v>27</v>
      </c>
      <c r="T8" s="59" t="s">
        <v>27</v>
      </c>
      <c r="U8" s="43" t="str">
        <f t="shared" si="7"/>
        <v>Ambi-key_8</v>
      </c>
    </row>
    <row r="9" spans="1:21" ht="8.25" customHeight="1" x14ac:dyDescent="0.3">
      <c r="A9" s="37">
        <v>9</v>
      </c>
      <c r="B9" s="61" t="s">
        <v>68</v>
      </c>
      <c r="C9" s="61" t="s">
        <v>70</v>
      </c>
      <c r="D9" s="63" t="s">
        <v>77</v>
      </c>
      <c r="E9" s="44" t="s">
        <v>105</v>
      </c>
      <c r="F9" s="57" t="s">
        <v>104</v>
      </c>
      <c r="G9" s="31" t="s">
        <v>3</v>
      </c>
      <c r="H9" s="31" t="s">
        <v>3</v>
      </c>
      <c r="I9" s="31" t="s">
        <v>3</v>
      </c>
      <c r="J9" s="31" t="s">
        <v>3</v>
      </c>
      <c r="K9" s="31" t="s">
        <v>3</v>
      </c>
      <c r="L9" s="58" t="str">
        <f t="shared" si="0"/>
        <v>Conceitos: BIM</v>
      </c>
      <c r="M9" s="58" t="str">
        <f t="shared" si="1"/>
        <v xml:space="preserve">Funcional </v>
      </c>
      <c r="N9" s="58" t="str">
        <f t="shared" si="2"/>
        <v xml:space="preserve">Espacial </v>
      </c>
      <c r="O9" s="58" t="str">
        <f t="shared" si="3"/>
        <v xml:space="preserve">Categoria </v>
      </c>
      <c r="P9" s="58" t="str">
        <f t="shared" si="4"/>
        <v xml:space="preserve">ifcSpace </v>
      </c>
      <c r="Q9" s="58" t="str">
        <f t="shared" si="5"/>
        <v>Conceitos: BIM Funcional  Espacial  Categoria  ifcSpace</v>
      </c>
      <c r="R9" s="58" t="str">
        <f t="shared" si="6"/>
        <v>Consultar  -</v>
      </c>
      <c r="S9" s="59" t="s">
        <v>27</v>
      </c>
      <c r="T9" s="59" t="s">
        <v>27</v>
      </c>
      <c r="U9" s="60" t="str">
        <f t="shared" si="7"/>
        <v>Ambi-key_9</v>
      </c>
    </row>
    <row r="10" spans="1:21" ht="8.25" customHeight="1" x14ac:dyDescent="0.3">
      <c r="A10" s="37">
        <v>10</v>
      </c>
      <c r="B10" s="62" t="s">
        <v>68</v>
      </c>
      <c r="C10" s="62" t="s">
        <v>70</v>
      </c>
      <c r="D10" s="62" t="s">
        <v>77</v>
      </c>
      <c r="E10" s="44" t="s">
        <v>116</v>
      </c>
      <c r="F10" s="44" t="s">
        <v>115</v>
      </c>
      <c r="G10" s="31" t="s">
        <v>3</v>
      </c>
      <c r="H10" s="31" t="s">
        <v>3</v>
      </c>
      <c r="I10" s="31" t="s">
        <v>3</v>
      </c>
      <c r="J10" s="31" t="s">
        <v>3</v>
      </c>
      <c r="K10" s="31" t="s">
        <v>3</v>
      </c>
      <c r="L10" s="38" t="str">
        <f>_xlfn.CONCAT("Conceitos: ", B10)</f>
        <v>Conceitos: BIM</v>
      </c>
      <c r="M10" s="38" t="str">
        <f t="shared" ref="M10:P11" si="8">_xlfn.CONCAT(C10," ")</f>
        <v xml:space="preserve">Funcional </v>
      </c>
      <c r="N10" s="38" t="str">
        <f t="shared" si="8"/>
        <v xml:space="preserve">Espacial </v>
      </c>
      <c r="O10" s="38" t="str">
        <f t="shared" si="8"/>
        <v xml:space="preserve">PlanoHorizontal </v>
      </c>
      <c r="P10" s="58" t="str">
        <f t="shared" si="8"/>
        <v xml:space="preserve">Pavimento </v>
      </c>
      <c r="Q10" s="38" t="str">
        <f>_xlfn.CONCAT(SUBSTITUTE(L10, "null", " ")," ",SUBSTITUTE(M10, "null", " ")," ",SUBSTITUTE(N10, "null", " ")," ",SUBSTITUTE(O10, "null", " ")," ", SUBSTITUTE(F10, "null", " "))</f>
        <v>Conceitos: BIM Funcional  Espacial  PlanoHorizontal  Pavimento</v>
      </c>
      <c r="R10" s="38" t="str">
        <f>_xlfn.CONCAT("Consultar  ",S10)</f>
        <v xml:space="preserve">Consultar  </v>
      </c>
      <c r="S10" s="39"/>
      <c r="T10" s="39"/>
      <c r="U10" s="43" t="str">
        <f>_xlfn.CONCAT("Ambi-key_",A10)</f>
        <v>Ambi-key_10</v>
      </c>
    </row>
    <row r="11" spans="1:21" ht="8.25" customHeight="1" x14ac:dyDescent="0.3">
      <c r="A11" s="37">
        <v>11</v>
      </c>
      <c r="B11" s="62" t="s">
        <v>68</v>
      </c>
      <c r="C11" s="62" t="s">
        <v>70</v>
      </c>
      <c r="D11" s="62" t="s">
        <v>77</v>
      </c>
      <c r="E11" s="44" t="s">
        <v>118</v>
      </c>
      <c r="F11" s="44" t="s">
        <v>119</v>
      </c>
      <c r="G11" s="31" t="s">
        <v>3</v>
      </c>
      <c r="H11" s="31" t="s">
        <v>3</v>
      </c>
      <c r="I11" s="31" t="s">
        <v>3</v>
      </c>
      <c r="J11" s="31" t="s">
        <v>3</v>
      </c>
      <c r="K11" s="31" t="s">
        <v>3</v>
      </c>
      <c r="L11" s="38" t="str">
        <f>_xlfn.CONCAT("Conceitos: ", B11)</f>
        <v>Conceitos: BIM</v>
      </c>
      <c r="M11" s="38" t="str">
        <f t="shared" si="8"/>
        <v xml:space="preserve">Funcional </v>
      </c>
      <c r="N11" s="38" t="str">
        <f t="shared" si="8"/>
        <v xml:space="preserve">Espacial </v>
      </c>
      <c r="O11" s="38" t="str">
        <f t="shared" si="8"/>
        <v xml:space="preserve">Edifício </v>
      </c>
      <c r="P11" s="58" t="str">
        <f t="shared" si="8"/>
        <v xml:space="preserve">Bloco </v>
      </c>
      <c r="Q11" s="38" t="str">
        <f>_xlfn.CONCAT(SUBSTITUTE(L11, "null", " ")," ",SUBSTITUTE(M11, "null", " ")," ",SUBSTITUTE(N11, "null", " ")," ",SUBSTITUTE(O11, "null", " ")," ", SUBSTITUTE(F11, "null", " "))</f>
        <v>Conceitos: BIM Funcional  Espacial  Edifício  Bloco</v>
      </c>
      <c r="R11" s="38" t="str">
        <f>_xlfn.CONCAT("Consultar  ",S11)</f>
        <v xml:space="preserve">Consultar  </v>
      </c>
      <c r="S11" s="39"/>
      <c r="T11" s="39"/>
      <c r="U11" s="43" t="str">
        <f>_xlfn.CONCAT("Ambi-key_",A11)</f>
        <v>Ambi-key_11</v>
      </c>
    </row>
    <row r="12" spans="1:21" ht="8.25" customHeight="1" x14ac:dyDescent="0.3">
      <c r="A12" s="37">
        <v>12</v>
      </c>
      <c r="B12" s="62" t="s">
        <v>68</v>
      </c>
      <c r="C12" s="62" t="s">
        <v>70</v>
      </c>
      <c r="D12" s="62" t="s">
        <v>77</v>
      </c>
      <c r="E12" s="44" t="s">
        <v>118</v>
      </c>
      <c r="F12" s="44" t="s">
        <v>120</v>
      </c>
      <c r="G12" s="45" t="s">
        <v>3</v>
      </c>
      <c r="H12" s="46" t="s">
        <v>3</v>
      </c>
      <c r="I12" s="45" t="s">
        <v>3</v>
      </c>
      <c r="J12" s="45" t="s">
        <v>3</v>
      </c>
      <c r="K12" s="31" t="s">
        <v>3</v>
      </c>
      <c r="L12" s="38" t="str">
        <f t="shared" si="0"/>
        <v>Conceitos: BIM</v>
      </c>
      <c r="M12" s="38" t="str">
        <f t="shared" si="1"/>
        <v xml:space="preserve">Funcional </v>
      </c>
      <c r="N12" s="38" t="str">
        <f t="shared" si="2"/>
        <v xml:space="preserve">Espacial </v>
      </c>
      <c r="O12" s="38" t="str">
        <f t="shared" si="3"/>
        <v xml:space="preserve">Edifício </v>
      </c>
      <c r="P12" s="38" t="str">
        <f t="shared" si="4"/>
        <v xml:space="preserve">Edícula </v>
      </c>
      <c r="Q12" s="38" t="str">
        <f t="shared" si="5"/>
        <v>Conceitos: BIM Funcional  Espacial  Edifício  Edícula</v>
      </c>
      <c r="R12" s="47" t="str">
        <f t="shared" si="6"/>
        <v>Consultar  -</v>
      </c>
      <c r="S12" s="39" t="s">
        <v>27</v>
      </c>
      <c r="T12" s="39" t="s">
        <v>27</v>
      </c>
      <c r="U12" s="43" t="str">
        <f>_xlfn.CONCAT("Ambi-key_",A12)</f>
        <v>Ambi-key_12</v>
      </c>
    </row>
    <row r="13" spans="1:21" ht="8.25" customHeight="1" x14ac:dyDescent="0.3">
      <c r="A13" s="37">
        <v>13</v>
      </c>
      <c r="B13" s="62" t="s">
        <v>68</v>
      </c>
      <c r="C13" s="62" t="s">
        <v>70</v>
      </c>
      <c r="D13" s="62" t="s">
        <v>77</v>
      </c>
      <c r="E13" s="44" t="s">
        <v>111</v>
      </c>
      <c r="F13" s="44" t="s">
        <v>91</v>
      </c>
      <c r="G13" s="45" t="s">
        <v>3</v>
      </c>
      <c r="H13" s="46" t="s">
        <v>3</v>
      </c>
      <c r="I13" s="45" t="s">
        <v>3</v>
      </c>
      <c r="J13" s="45" t="s">
        <v>3</v>
      </c>
      <c r="K13" s="31" t="s">
        <v>112</v>
      </c>
      <c r="L13" s="38" t="str">
        <f t="shared" ref="L13" si="9">_xlfn.CONCAT("Conceitos: ", B13)</f>
        <v>Conceitos: BIM</v>
      </c>
      <c r="M13" s="38" t="str">
        <f t="shared" ref="M13" si="10">_xlfn.CONCAT(C13," ")</f>
        <v xml:space="preserve">Funcional </v>
      </c>
      <c r="N13" s="38" t="str">
        <f t="shared" ref="N13" si="11">_xlfn.CONCAT(D13," ")</f>
        <v xml:space="preserve">Espacial </v>
      </c>
      <c r="O13" s="38" t="str">
        <f t="shared" ref="O13" si="12">_xlfn.CONCAT(E13," ")</f>
        <v xml:space="preserve">Habitação </v>
      </c>
      <c r="P13" s="38" t="str">
        <f t="shared" ref="P13" si="13">_xlfn.CONCAT(F13," ")</f>
        <v xml:space="preserve">Apartamento </v>
      </c>
      <c r="Q13" s="38" t="str">
        <f t="shared" ref="Q13" si="14">_xlfn.CONCAT(SUBSTITUTE(L13, "null", " ")," ",SUBSTITUTE(M13, "null", " ")," ",SUBSTITUTE(N13, "null", " ")," ",SUBSTITUTE(O13, "null", " ")," ", SUBSTITUTE(F13, "null", " "))</f>
        <v>Conceitos: BIM Funcional  Espacial  Habitação  Apartamento</v>
      </c>
      <c r="R13" s="47" t="str">
        <f t="shared" ref="R13" si="15">_xlfn.CONCAT("Consultar  ",S13)</f>
        <v>Consultar  -</v>
      </c>
      <c r="S13" s="39" t="s">
        <v>27</v>
      </c>
      <c r="T13" s="39" t="s">
        <v>27</v>
      </c>
      <c r="U13" s="43" t="str">
        <f>_xlfn.CONCAT("Ambi-key_",A13)</f>
        <v>Ambi-key_13</v>
      </c>
    </row>
    <row r="14" spans="1:21" ht="8.25" customHeight="1" x14ac:dyDescent="0.3">
      <c r="A14" s="37">
        <v>14</v>
      </c>
      <c r="B14" s="62" t="s">
        <v>68</v>
      </c>
      <c r="C14" s="62" t="s">
        <v>70</v>
      </c>
      <c r="D14" s="62" t="s">
        <v>77</v>
      </c>
      <c r="E14" s="44" t="s">
        <v>111</v>
      </c>
      <c r="F14" s="44" t="s">
        <v>107</v>
      </c>
      <c r="G14" s="45" t="s">
        <v>3</v>
      </c>
      <c r="H14" s="46" t="s">
        <v>3</v>
      </c>
      <c r="I14" s="45" t="s">
        <v>3</v>
      </c>
      <c r="J14" s="45" t="s">
        <v>3</v>
      </c>
      <c r="K14" s="31" t="s">
        <v>108</v>
      </c>
      <c r="L14" s="38" t="str">
        <f t="shared" ref="L14" si="16">_xlfn.CONCAT("Conceitos: ", B14)</f>
        <v>Conceitos: BIM</v>
      </c>
      <c r="M14" s="38" t="str">
        <f t="shared" ref="M14:N14" si="17">_xlfn.CONCAT(C14," ")</f>
        <v xml:space="preserve">Funcional </v>
      </c>
      <c r="N14" s="38" t="str">
        <f t="shared" si="17"/>
        <v xml:space="preserve">Espacial </v>
      </c>
      <c r="O14" s="38" t="str">
        <f t="shared" ref="O14" si="18">_xlfn.CONCAT(E14," ")</f>
        <v xml:space="preserve">Habitação </v>
      </c>
      <c r="P14" s="38" t="str">
        <f t="shared" ref="P14" si="19">_xlfn.CONCAT(F14," ")</f>
        <v xml:space="preserve">ApartamentoDuplex </v>
      </c>
      <c r="Q14" s="38" t="str">
        <f t="shared" ref="Q14" si="20">_xlfn.CONCAT(SUBSTITUTE(L14, "null", " ")," ",SUBSTITUTE(M14, "null", " ")," ",SUBSTITUTE(N14, "null", " ")," ",SUBSTITUTE(O14, "null", " ")," ", SUBSTITUTE(F14, "null", " "))</f>
        <v>Conceitos: BIM Funcional  Espacial  Habitação  ApartamentoDuplex</v>
      </c>
      <c r="R14" s="47" t="str">
        <f t="shared" ref="R14" si="21">_xlfn.CONCAT("Consultar  ",S14)</f>
        <v>Consultar  -</v>
      </c>
      <c r="S14" s="39" t="s">
        <v>27</v>
      </c>
      <c r="T14" s="39" t="s">
        <v>27</v>
      </c>
      <c r="U14" s="43" t="str">
        <f>_xlfn.CONCAT("Ambi-key_",A14)</f>
        <v>Ambi-key_14</v>
      </c>
    </row>
    <row r="15" spans="1:21" ht="8.25" customHeight="1" x14ac:dyDescent="0.3">
      <c r="A15" s="37">
        <v>15</v>
      </c>
      <c r="B15" s="62" t="s">
        <v>68</v>
      </c>
      <c r="C15" s="62" t="s">
        <v>70</v>
      </c>
      <c r="D15" s="56" t="s">
        <v>77</v>
      </c>
      <c r="E15" s="44" t="s">
        <v>82</v>
      </c>
      <c r="F15" s="44" t="s">
        <v>96</v>
      </c>
      <c r="G15" s="27" t="s">
        <v>3</v>
      </c>
      <c r="H15" s="27" t="s">
        <v>3</v>
      </c>
      <c r="I15" s="27" t="s">
        <v>3</v>
      </c>
      <c r="J15" s="27" t="s">
        <v>106</v>
      </c>
      <c r="K15" s="45" t="s">
        <v>3</v>
      </c>
      <c r="L15" s="38" t="str">
        <f t="shared" ref="L15:L28" si="22">_xlfn.CONCAT("Conceitos: ", B15)</f>
        <v>Conceitos: BIM</v>
      </c>
      <c r="M15" s="38" t="str">
        <f t="shared" ref="M15:M17" si="23">_xlfn.CONCAT(C15," ")</f>
        <v xml:space="preserve">Funcional </v>
      </c>
      <c r="N15" s="38" t="str">
        <f t="shared" ref="N15:N17" si="24">_xlfn.CONCAT(D15," ")</f>
        <v xml:space="preserve">Espacial </v>
      </c>
      <c r="O15" s="38" t="str">
        <f t="shared" ref="O15:O17" si="25">_xlfn.CONCAT(E15," ")</f>
        <v xml:space="preserve">Ambiente </v>
      </c>
      <c r="P15" s="58" t="str">
        <f t="shared" ref="P15:P17" si="26">_xlfn.CONCAT(F15," ")</f>
        <v xml:space="preserve">ElevadorInterno </v>
      </c>
      <c r="Q15" s="38" t="str">
        <f t="shared" ref="Q15:Q28" si="27">_xlfn.CONCAT(SUBSTITUTE(L15, "null", " ")," ",SUBSTITUTE(M15, "null", " ")," ",SUBSTITUTE(N15, "null", " ")," ",SUBSTITUTE(O15, "null", " ")," ", SUBSTITUTE(F15, "null", " "))</f>
        <v>Conceitos: BIM Funcional  Espacial  Ambiente  ElevadorInterno</v>
      </c>
      <c r="R15" s="38" t="str">
        <f t="shared" ref="R15:R29" si="28">_xlfn.CONCAT("Consultar  ",S15)</f>
        <v>Consultar  -</v>
      </c>
      <c r="S15" s="39" t="s">
        <v>27</v>
      </c>
      <c r="T15" s="39" t="s">
        <v>27</v>
      </c>
      <c r="U15" s="43" t="str">
        <f t="shared" ref="U15:U17" si="29">_xlfn.CONCAT("Ambi-key_",A15)</f>
        <v>Ambi-key_15</v>
      </c>
    </row>
    <row r="16" spans="1:21" ht="8.25" customHeight="1" x14ac:dyDescent="0.3">
      <c r="A16" s="37">
        <v>16</v>
      </c>
      <c r="B16" s="62" t="s">
        <v>68</v>
      </c>
      <c r="C16" s="62" t="s">
        <v>70</v>
      </c>
      <c r="D16" s="56" t="s">
        <v>77</v>
      </c>
      <c r="E16" s="44" t="s">
        <v>82</v>
      </c>
      <c r="F16" s="44" t="s">
        <v>92</v>
      </c>
      <c r="G16" s="27" t="s">
        <v>3</v>
      </c>
      <c r="H16" s="27" t="s">
        <v>3</v>
      </c>
      <c r="I16" s="27" t="s">
        <v>3</v>
      </c>
      <c r="J16" s="27" t="s">
        <v>106</v>
      </c>
      <c r="K16" s="45" t="s">
        <v>3</v>
      </c>
      <c r="L16" s="38" t="str">
        <f t="shared" si="22"/>
        <v>Conceitos: BIM</v>
      </c>
      <c r="M16" s="38" t="str">
        <f t="shared" ref="M16" si="30">_xlfn.CONCAT(C16," ")</f>
        <v xml:space="preserve">Funcional </v>
      </c>
      <c r="N16" s="38" t="str">
        <f t="shared" ref="N16" si="31">_xlfn.CONCAT(D16," ")</f>
        <v xml:space="preserve">Espacial </v>
      </c>
      <c r="O16" s="38" t="str">
        <f t="shared" ref="O16" si="32">_xlfn.CONCAT(E16," ")</f>
        <v xml:space="preserve">Ambiente </v>
      </c>
      <c r="P16" s="58" t="str">
        <f t="shared" ref="P16" si="33">_xlfn.CONCAT(F16," ")</f>
        <v xml:space="preserve">Elevador </v>
      </c>
      <c r="Q16" s="38" t="str">
        <f t="shared" si="27"/>
        <v>Conceitos: BIM Funcional  Espacial  Ambiente  Elevador</v>
      </c>
      <c r="R16" s="38" t="str">
        <f t="shared" si="28"/>
        <v>Consultar  -</v>
      </c>
      <c r="S16" s="39" t="s">
        <v>27</v>
      </c>
      <c r="T16" s="39" t="s">
        <v>27</v>
      </c>
      <c r="U16" s="43" t="str">
        <f t="shared" ref="U16" si="34">_xlfn.CONCAT("Ambi-key_",A16)</f>
        <v>Ambi-key_16</v>
      </c>
    </row>
    <row r="17" spans="1:21" ht="8.25" customHeight="1" x14ac:dyDescent="0.3">
      <c r="A17" s="37">
        <v>17</v>
      </c>
      <c r="B17" s="62" t="s">
        <v>68</v>
      </c>
      <c r="C17" s="62" t="s">
        <v>70</v>
      </c>
      <c r="D17" s="56" t="s">
        <v>77</v>
      </c>
      <c r="E17" s="44" t="s">
        <v>82</v>
      </c>
      <c r="F17" s="44" t="s">
        <v>88</v>
      </c>
      <c r="G17" s="27" t="s">
        <v>3</v>
      </c>
      <c r="H17" s="27" t="s">
        <v>3</v>
      </c>
      <c r="I17" s="27" t="s">
        <v>3</v>
      </c>
      <c r="J17" s="27" t="s">
        <v>106</v>
      </c>
      <c r="K17" s="45" t="s">
        <v>3</v>
      </c>
      <c r="L17" s="38" t="str">
        <f t="shared" si="22"/>
        <v>Conceitos: BIM</v>
      </c>
      <c r="M17" s="38" t="str">
        <f t="shared" si="23"/>
        <v xml:space="preserve">Funcional </v>
      </c>
      <c r="N17" s="38" t="str">
        <f t="shared" si="24"/>
        <v xml:space="preserve">Espacial </v>
      </c>
      <c r="O17" s="38" t="str">
        <f t="shared" si="25"/>
        <v xml:space="preserve">Ambiente </v>
      </c>
      <c r="P17" s="58" t="str">
        <f t="shared" si="26"/>
        <v xml:space="preserve">Hall </v>
      </c>
      <c r="Q17" s="38" t="str">
        <f t="shared" si="27"/>
        <v>Conceitos: BIM Funcional  Espacial  Ambiente  Hall</v>
      </c>
      <c r="R17" s="38" t="str">
        <f t="shared" si="28"/>
        <v>Consultar  -</v>
      </c>
      <c r="S17" s="39" t="s">
        <v>27</v>
      </c>
      <c r="T17" s="39" t="s">
        <v>27</v>
      </c>
      <c r="U17" s="43" t="str">
        <f t="shared" si="29"/>
        <v>Ambi-key_17</v>
      </c>
    </row>
    <row r="18" spans="1:21" ht="8.25" customHeight="1" x14ac:dyDescent="0.3">
      <c r="A18" s="37">
        <v>18</v>
      </c>
      <c r="B18" s="62" t="s">
        <v>68</v>
      </c>
      <c r="C18" s="62" t="s">
        <v>70</v>
      </c>
      <c r="D18" s="56" t="s">
        <v>77</v>
      </c>
      <c r="E18" s="44" t="s">
        <v>82</v>
      </c>
      <c r="F18" s="44" t="s">
        <v>83</v>
      </c>
      <c r="G18" s="27" t="s">
        <v>3</v>
      </c>
      <c r="H18" s="27" t="s">
        <v>3</v>
      </c>
      <c r="I18" s="27" t="s">
        <v>3</v>
      </c>
      <c r="J18" s="27" t="s">
        <v>106</v>
      </c>
      <c r="K18" s="45" t="s">
        <v>3</v>
      </c>
      <c r="L18" s="38" t="str">
        <f t="shared" si="22"/>
        <v>Conceitos: BIM</v>
      </c>
      <c r="M18" s="38" t="str">
        <f t="shared" ref="M18" si="35">_xlfn.CONCAT(C18," ")</f>
        <v xml:space="preserve">Funcional </v>
      </c>
      <c r="N18" s="38" t="str">
        <f t="shared" ref="N18" si="36">_xlfn.CONCAT(D18," ")</f>
        <v xml:space="preserve">Espacial </v>
      </c>
      <c r="O18" s="38" t="str">
        <f t="shared" ref="O18" si="37">_xlfn.CONCAT(E18," ")</f>
        <v xml:space="preserve">Ambiente </v>
      </c>
      <c r="P18" s="58" t="str">
        <f t="shared" ref="P18" si="38">_xlfn.CONCAT(F18," ")</f>
        <v xml:space="preserve">Sala </v>
      </c>
      <c r="Q18" s="38" t="str">
        <f t="shared" si="27"/>
        <v>Conceitos: BIM Funcional  Espacial  Ambiente  Sala</v>
      </c>
      <c r="R18" s="38" t="str">
        <f t="shared" si="28"/>
        <v>Consultar  -</v>
      </c>
      <c r="S18" s="39" t="s">
        <v>27</v>
      </c>
      <c r="T18" s="39" t="s">
        <v>27</v>
      </c>
      <c r="U18" s="43" t="str">
        <f t="shared" ref="U18" si="39">_xlfn.CONCAT("Ambi-key_",A18)</f>
        <v>Ambi-key_18</v>
      </c>
    </row>
    <row r="19" spans="1:21" ht="8.25" customHeight="1" x14ac:dyDescent="0.3">
      <c r="A19" s="37">
        <v>19</v>
      </c>
      <c r="B19" s="62" t="s">
        <v>68</v>
      </c>
      <c r="C19" s="62" t="s">
        <v>70</v>
      </c>
      <c r="D19" s="56" t="s">
        <v>77</v>
      </c>
      <c r="E19" s="44" t="s">
        <v>82</v>
      </c>
      <c r="F19" s="44" t="s">
        <v>84</v>
      </c>
      <c r="G19" s="27" t="s">
        <v>3</v>
      </c>
      <c r="H19" s="27" t="s">
        <v>3</v>
      </c>
      <c r="I19" s="27" t="s">
        <v>3</v>
      </c>
      <c r="J19" s="27" t="s">
        <v>106</v>
      </c>
      <c r="K19" s="45" t="s">
        <v>3</v>
      </c>
      <c r="L19" s="38" t="str">
        <f t="shared" si="22"/>
        <v>Conceitos: BIM</v>
      </c>
      <c r="M19" s="38" t="str">
        <f t="shared" ref="M19:M25" si="40">_xlfn.CONCAT(C19," ")</f>
        <v xml:space="preserve">Funcional </v>
      </c>
      <c r="N19" s="38" t="str">
        <f t="shared" ref="N19:N25" si="41">_xlfn.CONCAT(D19," ")</f>
        <v xml:space="preserve">Espacial </v>
      </c>
      <c r="O19" s="38" t="str">
        <f t="shared" ref="O19:O25" si="42">_xlfn.CONCAT(E19," ")</f>
        <v xml:space="preserve">Ambiente </v>
      </c>
      <c r="P19" s="58" t="str">
        <f t="shared" ref="P19:P25" si="43">_xlfn.CONCAT(F19," ")</f>
        <v xml:space="preserve">Quarto </v>
      </c>
      <c r="Q19" s="38" t="str">
        <f t="shared" si="27"/>
        <v>Conceitos: BIM Funcional  Espacial  Ambiente  Quarto</v>
      </c>
      <c r="R19" s="38" t="str">
        <f t="shared" si="28"/>
        <v>Consultar  -</v>
      </c>
      <c r="S19" s="39" t="s">
        <v>27</v>
      </c>
      <c r="T19" s="39" t="s">
        <v>27</v>
      </c>
      <c r="U19" s="43" t="str">
        <f t="shared" ref="U19:U25" si="44">_xlfn.CONCAT("Ambi-key_",A19)</f>
        <v>Ambi-key_19</v>
      </c>
    </row>
    <row r="20" spans="1:21" ht="8.25" customHeight="1" x14ac:dyDescent="0.3">
      <c r="A20" s="37">
        <v>20</v>
      </c>
      <c r="B20" s="62" t="s">
        <v>68</v>
      </c>
      <c r="C20" s="62" t="s">
        <v>70</v>
      </c>
      <c r="D20" s="56" t="s">
        <v>77</v>
      </c>
      <c r="E20" s="44" t="s">
        <v>82</v>
      </c>
      <c r="F20" s="44" t="s">
        <v>85</v>
      </c>
      <c r="G20" s="27" t="s">
        <v>3</v>
      </c>
      <c r="H20" s="27" t="s">
        <v>3</v>
      </c>
      <c r="I20" s="27" t="s">
        <v>3</v>
      </c>
      <c r="J20" s="27" t="s">
        <v>106</v>
      </c>
      <c r="K20" s="45" t="s">
        <v>3</v>
      </c>
      <c r="L20" s="38" t="str">
        <f t="shared" si="22"/>
        <v>Conceitos: BIM</v>
      </c>
      <c r="M20" s="38" t="str">
        <f t="shared" si="40"/>
        <v xml:space="preserve">Funcional </v>
      </c>
      <c r="N20" s="38" t="str">
        <f t="shared" si="41"/>
        <v xml:space="preserve">Espacial </v>
      </c>
      <c r="O20" s="38" t="str">
        <f t="shared" si="42"/>
        <v xml:space="preserve">Ambiente </v>
      </c>
      <c r="P20" s="58" t="str">
        <f t="shared" si="43"/>
        <v xml:space="preserve">Cozinha </v>
      </c>
      <c r="Q20" s="38" t="str">
        <f t="shared" si="27"/>
        <v>Conceitos: BIM Funcional  Espacial  Ambiente  Cozinha</v>
      </c>
      <c r="R20" s="38" t="str">
        <f t="shared" si="28"/>
        <v>Consultar  -</v>
      </c>
      <c r="S20" s="39" t="s">
        <v>27</v>
      </c>
      <c r="T20" s="39" t="s">
        <v>27</v>
      </c>
      <c r="U20" s="43" t="str">
        <f t="shared" si="44"/>
        <v>Ambi-key_20</v>
      </c>
    </row>
    <row r="21" spans="1:21" ht="8.25" customHeight="1" x14ac:dyDescent="0.3">
      <c r="A21" s="37">
        <v>21</v>
      </c>
      <c r="B21" s="62" t="s">
        <v>68</v>
      </c>
      <c r="C21" s="62" t="s">
        <v>70</v>
      </c>
      <c r="D21" s="56" t="s">
        <v>77</v>
      </c>
      <c r="E21" s="44" t="s">
        <v>82</v>
      </c>
      <c r="F21" s="44" t="s">
        <v>93</v>
      </c>
      <c r="G21" s="27" t="s">
        <v>3</v>
      </c>
      <c r="H21" s="27" t="s">
        <v>3</v>
      </c>
      <c r="I21" s="27" t="s">
        <v>3</v>
      </c>
      <c r="J21" s="27" t="s">
        <v>106</v>
      </c>
      <c r="K21" s="45" t="s">
        <v>3</v>
      </c>
      <c r="L21" s="38" t="str">
        <f t="shared" si="22"/>
        <v>Conceitos: BIM</v>
      </c>
      <c r="M21" s="38" t="str">
        <f t="shared" si="40"/>
        <v xml:space="preserve">Funcional </v>
      </c>
      <c r="N21" s="38" t="str">
        <f t="shared" si="41"/>
        <v xml:space="preserve">Espacial </v>
      </c>
      <c r="O21" s="38" t="str">
        <f t="shared" si="42"/>
        <v xml:space="preserve">Ambiente </v>
      </c>
      <c r="P21" s="58" t="str">
        <f t="shared" si="43"/>
        <v xml:space="preserve">WC </v>
      </c>
      <c r="Q21" s="38" t="str">
        <f t="shared" si="27"/>
        <v>Conceitos: BIM Funcional  Espacial  Ambiente  WC</v>
      </c>
      <c r="R21" s="38" t="str">
        <f t="shared" si="28"/>
        <v>Consultar  -</v>
      </c>
      <c r="S21" s="39" t="s">
        <v>27</v>
      </c>
      <c r="T21" s="39" t="s">
        <v>27</v>
      </c>
      <c r="U21" s="43" t="str">
        <f t="shared" si="44"/>
        <v>Ambi-key_21</v>
      </c>
    </row>
    <row r="22" spans="1:21" ht="8.25" customHeight="1" x14ac:dyDescent="0.3">
      <c r="A22" s="37">
        <v>22</v>
      </c>
      <c r="B22" s="62" t="s">
        <v>68</v>
      </c>
      <c r="C22" s="62" t="s">
        <v>70</v>
      </c>
      <c r="D22" s="56" t="s">
        <v>77</v>
      </c>
      <c r="E22" s="44" t="s">
        <v>82</v>
      </c>
      <c r="F22" s="44" t="s">
        <v>86</v>
      </c>
      <c r="G22" s="27" t="s">
        <v>3</v>
      </c>
      <c r="H22" s="27" t="s">
        <v>3</v>
      </c>
      <c r="I22" s="27" t="s">
        <v>3</v>
      </c>
      <c r="J22" s="27" t="s">
        <v>106</v>
      </c>
      <c r="K22" s="45" t="s">
        <v>3</v>
      </c>
      <c r="L22" s="38" t="str">
        <f t="shared" si="22"/>
        <v>Conceitos: BIM</v>
      </c>
      <c r="M22" s="38" t="str">
        <f t="shared" ref="M22" si="45">_xlfn.CONCAT(C22," ")</f>
        <v xml:space="preserve">Funcional </v>
      </c>
      <c r="N22" s="38" t="str">
        <f t="shared" ref="N22" si="46">_xlfn.CONCAT(D22," ")</f>
        <v xml:space="preserve">Espacial </v>
      </c>
      <c r="O22" s="38" t="str">
        <f t="shared" ref="O22" si="47">_xlfn.CONCAT(E22," ")</f>
        <v xml:space="preserve">Ambiente </v>
      </c>
      <c r="P22" s="58" t="str">
        <f t="shared" ref="P22" si="48">_xlfn.CONCAT(F22," ")</f>
        <v xml:space="preserve">Banheiro </v>
      </c>
      <c r="Q22" s="38" t="str">
        <f t="shared" si="27"/>
        <v>Conceitos: BIM Funcional  Espacial  Ambiente  Banheiro</v>
      </c>
      <c r="R22" s="38" t="str">
        <f t="shared" si="28"/>
        <v>Consultar  -</v>
      </c>
      <c r="S22" s="39" t="s">
        <v>27</v>
      </c>
      <c r="T22" s="39" t="s">
        <v>27</v>
      </c>
      <c r="U22" s="43" t="str">
        <f t="shared" ref="U22" si="49">_xlfn.CONCAT("Ambi-key_",A22)</f>
        <v>Ambi-key_22</v>
      </c>
    </row>
    <row r="23" spans="1:21" ht="8.25" customHeight="1" x14ac:dyDescent="0.3">
      <c r="A23" s="37">
        <v>23</v>
      </c>
      <c r="B23" s="62" t="s">
        <v>68</v>
      </c>
      <c r="C23" s="62" t="s">
        <v>70</v>
      </c>
      <c r="D23" s="56" t="s">
        <v>77</v>
      </c>
      <c r="E23" s="44" t="s">
        <v>82</v>
      </c>
      <c r="F23" s="44" t="s">
        <v>90</v>
      </c>
      <c r="G23" s="27" t="s">
        <v>3</v>
      </c>
      <c r="H23" s="27" t="s">
        <v>3</v>
      </c>
      <c r="I23" s="27" t="s">
        <v>3</v>
      </c>
      <c r="J23" s="27" t="s">
        <v>106</v>
      </c>
      <c r="K23" s="45" t="s">
        <v>3</v>
      </c>
      <c r="L23" s="38" t="str">
        <f t="shared" si="22"/>
        <v>Conceitos: BIM</v>
      </c>
      <c r="M23" s="38" t="str">
        <f t="shared" ref="M23:M24" si="50">_xlfn.CONCAT(C23," ")</f>
        <v xml:space="preserve">Funcional </v>
      </c>
      <c r="N23" s="38" t="str">
        <f t="shared" ref="N23:N24" si="51">_xlfn.CONCAT(D23," ")</f>
        <v xml:space="preserve">Espacial </v>
      </c>
      <c r="O23" s="38" t="str">
        <f t="shared" ref="O23:O24" si="52">_xlfn.CONCAT(E23," ")</f>
        <v xml:space="preserve">Ambiente </v>
      </c>
      <c r="P23" s="58" t="str">
        <f t="shared" ref="P23:P24" si="53">_xlfn.CONCAT(F23," ")</f>
        <v xml:space="preserve">BanheiroSocial </v>
      </c>
      <c r="Q23" s="38" t="str">
        <f t="shared" si="27"/>
        <v>Conceitos: BIM Funcional  Espacial  Ambiente  BanheiroSocial</v>
      </c>
      <c r="R23" s="38" t="str">
        <f t="shared" si="28"/>
        <v>Consultar  -</v>
      </c>
      <c r="S23" s="39" t="s">
        <v>27</v>
      </c>
      <c r="T23" s="39" t="s">
        <v>27</v>
      </c>
      <c r="U23" s="43" t="str">
        <f t="shared" ref="U23:U24" si="54">_xlfn.CONCAT("Ambi-key_",A23)</f>
        <v>Ambi-key_23</v>
      </c>
    </row>
    <row r="24" spans="1:21" ht="8.25" customHeight="1" x14ac:dyDescent="0.3">
      <c r="A24" s="37">
        <v>24</v>
      </c>
      <c r="B24" s="62" t="s">
        <v>68</v>
      </c>
      <c r="C24" s="62" t="s">
        <v>70</v>
      </c>
      <c r="D24" s="56" t="s">
        <v>77</v>
      </c>
      <c r="E24" s="44" t="s">
        <v>82</v>
      </c>
      <c r="F24" s="44" t="s">
        <v>94</v>
      </c>
      <c r="G24" s="27" t="s">
        <v>3</v>
      </c>
      <c r="H24" s="27" t="s">
        <v>3</v>
      </c>
      <c r="I24" s="27" t="s">
        <v>3</v>
      </c>
      <c r="J24" s="27" t="s">
        <v>106</v>
      </c>
      <c r="K24" s="45" t="s">
        <v>3</v>
      </c>
      <c r="L24" s="38" t="str">
        <f t="shared" si="22"/>
        <v>Conceitos: BIM</v>
      </c>
      <c r="M24" s="38" t="str">
        <f t="shared" si="50"/>
        <v xml:space="preserve">Funcional </v>
      </c>
      <c r="N24" s="38" t="str">
        <f t="shared" si="51"/>
        <v xml:space="preserve">Espacial </v>
      </c>
      <c r="O24" s="38" t="str">
        <f t="shared" si="52"/>
        <v xml:space="preserve">Ambiente </v>
      </c>
      <c r="P24" s="58" t="str">
        <f t="shared" si="53"/>
        <v xml:space="preserve">BanheiroFemi </v>
      </c>
      <c r="Q24" s="38" t="str">
        <f t="shared" si="27"/>
        <v>Conceitos: BIM Funcional  Espacial  Ambiente  BanheiroFemi</v>
      </c>
      <c r="R24" s="38" t="str">
        <f t="shared" si="28"/>
        <v>Consultar  -</v>
      </c>
      <c r="S24" s="39" t="s">
        <v>27</v>
      </c>
      <c r="T24" s="39" t="s">
        <v>27</v>
      </c>
      <c r="U24" s="43" t="str">
        <f t="shared" si="54"/>
        <v>Ambi-key_24</v>
      </c>
    </row>
    <row r="25" spans="1:21" ht="8.25" customHeight="1" x14ac:dyDescent="0.3">
      <c r="A25" s="37">
        <v>25</v>
      </c>
      <c r="B25" s="62" t="s">
        <v>68</v>
      </c>
      <c r="C25" s="62" t="s">
        <v>70</v>
      </c>
      <c r="D25" s="56" t="s">
        <v>77</v>
      </c>
      <c r="E25" s="44" t="s">
        <v>82</v>
      </c>
      <c r="F25" s="44" t="s">
        <v>95</v>
      </c>
      <c r="G25" s="27" t="s">
        <v>3</v>
      </c>
      <c r="H25" s="27" t="s">
        <v>3</v>
      </c>
      <c r="I25" s="27" t="s">
        <v>3</v>
      </c>
      <c r="J25" s="27" t="s">
        <v>106</v>
      </c>
      <c r="K25" s="45" t="s">
        <v>3</v>
      </c>
      <c r="L25" s="38" t="str">
        <f t="shared" si="22"/>
        <v>Conceitos: BIM</v>
      </c>
      <c r="M25" s="38" t="str">
        <f t="shared" si="40"/>
        <v xml:space="preserve">Funcional </v>
      </c>
      <c r="N25" s="38" t="str">
        <f t="shared" si="41"/>
        <v xml:space="preserve">Espacial </v>
      </c>
      <c r="O25" s="38" t="str">
        <f t="shared" si="42"/>
        <v xml:space="preserve">Ambiente </v>
      </c>
      <c r="P25" s="58" t="str">
        <f t="shared" si="43"/>
        <v xml:space="preserve">BanheiroMasc </v>
      </c>
      <c r="Q25" s="38" t="str">
        <f t="shared" si="27"/>
        <v>Conceitos: BIM Funcional  Espacial  Ambiente  BanheiroMasc</v>
      </c>
      <c r="R25" s="38" t="str">
        <f t="shared" si="28"/>
        <v>Consultar  -</v>
      </c>
      <c r="S25" s="39" t="s">
        <v>27</v>
      </c>
      <c r="T25" s="39" t="s">
        <v>27</v>
      </c>
      <c r="U25" s="43" t="str">
        <f t="shared" si="44"/>
        <v>Ambi-key_25</v>
      </c>
    </row>
    <row r="26" spans="1:21" ht="8.25" customHeight="1" x14ac:dyDescent="0.3">
      <c r="A26" s="37">
        <v>26</v>
      </c>
      <c r="B26" s="62" t="s">
        <v>68</v>
      </c>
      <c r="C26" s="62" t="s">
        <v>70</v>
      </c>
      <c r="D26" s="56" t="s">
        <v>77</v>
      </c>
      <c r="E26" s="44" t="s">
        <v>82</v>
      </c>
      <c r="F26" s="44" t="s">
        <v>87</v>
      </c>
      <c r="G26" s="27" t="s">
        <v>3</v>
      </c>
      <c r="H26" s="27" t="s">
        <v>3</v>
      </c>
      <c r="I26" s="27" t="s">
        <v>3</v>
      </c>
      <c r="J26" s="27" t="s">
        <v>106</v>
      </c>
      <c r="K26" s="45" t="s">
        <v>3</v>
      </c>
      <c r="L26" s="38" t="str">
        <f t="shared" si="22"/>
        <v>Conceitos: BIM</v>
      </c>
      <c r="M26" s="38" t="str">
        <f t="shared" ref="M26" si="55">_xlfn.CONCAT(C26," ")</f>
        <v xml:space="preserve">Funcional </v>
      </c>
      <c r="N26" s="38" t="str">
        <f t="shared" ref="N26" si="56">_xlfn.CONCAT(D26," ")</f>
        <v xml:space="preserve">Espacial </v>
      </c>
      <c r="O26" s="38" t="str">
        <f t="shared" ref="O26" si="57">_xlfn.CONCAT(E26," ")</f>
        <v xml:space="preserve">Ambiente </v>
      </c>
      <c r="P26" s="58" t="str">
        <f t="shared" ref="P26" si="58">_xlfn.CONCAT(F26," ")</f>
        <v xml:space="preserve">Circulação </v>
      </c>
      <c r="Q26" s="38" t="str">
        <f t="shared" si="27"/>
        <v>Conceitos: BIM Funcional  Espacial  Ambiente  Circulação</v>
      </c>
      <c r="R26" s="38" t="str">
        <f t="shared" si="28"/>
        <v>Consultar  -</v>
      </c>
      <c r="S26" s="39" t="s">
        <v>27</v>
      </c>
      <c r="T26" s="39" t="s">
        <v>27</v>
      </c>
      <c r="U26" s="43" t="str">
        <f t="shared" ref="U26" si="59">_xlfn.CONCAT("Ambi-key_",A26)</f>
        <v>Ambi-key_26</v>
      </c>
    </row>
    <row r="27" spans="1:21" ht="8.25" customHeight="1" x14ac:dyDescent="0.3">
      <c r="A27" s="37">
        <v>27</v>
      </c>
      <c r="B27" s="61" t="s">
        <v>68</v>
      </c>
      <c r="C27" s="61" t="s">
        <v>70</v>
      </c>
      <c r="D27" s="63" t="s">
        <v>77</v>
      </c>
      <c r="E27" s="57" t="s">
        <v>82</v>
      </c>
      <c r="F27" s="57" t="s">
        <v>89</v>
      </c>
      <c r="G27" s="31" t="s">
        <v>3</v>
      </c>
      <c r="H27" s="31" t="s">
        <v>3</v>
      </c>
      <c r="I27" s="31" t="s">
        <v>3</v>
      </c>
      <c r="J27" s="27" t="s">
        <v>106</v>
      </c>
      <c r="K27" s="45" t="s">
        <v>3</v>
      </c>
      <c r="L27" s="58" t="str">
        <f t="shared" si="22"/>
        <v>Conceitos: BIM</v>
      </c>
      <c r="M27" s="58" t="str">
        <f t="shared" ref="M27:M29" si="60">_xlfn.CONCAT(C27," ")</f>
        <v xml:space="preserve">Funcional </v>
      </c>
      <c r="N27" s="58" t="str">
        <f t="shared" ref="N27:N29" si="61">_xlfn.CONCAT(D27," ")</f>
        <v xml:space="preserve">Espacial </v>
      </c>
      <c r="O27" s="58" t="str">
        <f t="shared" ref="O27:O29" si="62">_xlfn.CONCAT(E27," ")</f>
        <v xml:space="preserve">Ambiente </v>
      </c>
      <c r="P27" s="58" t="str">
        <f t="shared" ref="P27:P28" si="63">_xlfn.CONCAT(F27," ")</f>
        <v xml:space="preserve">AreaServiço </v>
      </c>
      <c r="Q27" s="58" t="str">
        <f t="shared" si="27"/>
        <v>Conceitos: BIM Funcional  Espacial  Ambiente  AreaServiço</v>
      </c>
      <c r="R27" s="58" t="str">
        <f t="shared" si="28"/>
        <v>Consultar  -</v>
      </c>
      <c r="S27" s="59" t="s">
        <v>27</v>
      </c>
      <c r="T27" s="59" t="s">
        <v>27</v>
      </c>
      <c r="U27" s="60" t="str">
        <f t="shared" ref="U27" si="64">_xlfn.CONCAT("Ambi-key_",A27)</f>
        <v>Ambi-key_27</v>
      </c>
    </row>
    <row r="28" spans="1:21" ht="8.25" customHeight="1" x14ac:dyDescent="0.3">
      <c r="A28" s="37">
        <v>28</v>
      </c>
      <c r="B28" s="61" t="s">
        <v>68</v>
      </c>
      <c r="C28" s="61" t="s">
        <v>70</v>
      </c>
      <c r="D28" s="63" t="s">
        <v>77</v>
      </c>
      <c r="E28" s="57" t="s">
        <v>125</v>
      </c>
      <c r="F28" s="57" t="s">
        <v>128</v>
      </c>
      <c r="G28" s="31" t="s">
        <v>3</v>
      </c>
      <c r="H28" s="31" t="s">
        <v>3</v>
      </c>
      <c r="I28" s="31" t="s">
        <v>3</v>
      </c>
      <c r="J28" s="27" t="s">
        <v>106</v>
      </c>
      <c r="K28" s="45" t="s">
        <v>129</v>
      </c>
      <c r="L28" s="58" t="str">
        <f t="shared" si="22"/>
        <v>Conceitos: BIM</v>
      </c>
      <c r="M28" s="58" t="str">
        <f t="shared" ref="M28" si="65">_xlfn.CONCAT(C28," ")</f>
        <v xml:space="preserve">Funcional </v>
      </c>
      <c r="N28" s="58" t="str">
        <f t="shared" ref="N28" si="66">_xlfn.CONCAT(D28," ")</f>
        <v xml:space="preserve">Espacial </v>
      </c>
      <c r="O28" s="58" t="str">
        <f t="shared" ref="O28" si="67">_xlfn.CONCAT(E28," ")</f>
        <v xml:space="preserve">Núcleos </v>
      </c>
      <c r="P28" s="58" t="str">
        <f t="shared" si="63"/>
        <v xml:space="preserve">Elevadores2 </v>
      </c>
      <c r="Q28" s="58" t="str">
        <f t="shared" si="27"/>
        <v>Conceitos: BIM Funcional  Espacial  Núcleos  Elevadores2</v>
      </c>
      <c r="R28" s="58" t="str">
        <f t="shared" ref="R28" si="68">_xlfn.CONCAT("Consultar  ",S28)</f>
        <v>Consultar  -</v>
      </c>
      <c r="S28" s="59" t="s">
        <v>27</v>
      </c>
      <c r="T28" s="59" t="s">
        <v>27</v>
      </c>
      <c r="U28" s="60" t="str">
        <f>_xlfn.CONCAT("Ambi-key_",A28)</f>
        <v>Ambi-key_28</v>
      </c>
    </row>
    <row r="29" spans="1:21" ht="8.25" customHeight="1" x14ac:dyDescent="0.3">
      <c r="A29" s="37">
        <v>29</v>
      </c>
      <c r="B29" s="61" t="s">
        <v>68</v>
      </c>
      <c r="C29" s="61" t="s">
        <v>70</v>
      </c>
      <c r="D29" s="63" t="s">
        <v>77</v>
      </c>
      <c r="E29" s="57" t="s">
        <v>125</v>
      </c>
      <c r="F29" s="57" t="s">
        <v>127</v>
      </c>
      <c r="G29" s="31" t="s">
        <v>3</v>
      </c>
      <c r="H29" s="31" t="s">
        <v>3</v>
      </c>
      <c r="I29" s="31" t="s">
        <v>3</v>
      </c>
      <c r="J29" s="27" t="s">
        <v>106</v>
      </c>
      <c r="K29" s="45" t="s">
        <v>126</v>
      </c>
      <c r="L29" s="58" t="str">
        <f t="shared" ref="L29" si="69">_xlfn.CONCAT("Conceitos: ", B29)</f>
        <v>Conceitos: BIM</v>
      </c>
      <c r="M29" s="58" t="str">
        <f t="shared" si="60"/>
        <v xml:space="preserve">Funcional </v>
      </c>
      <c r="N29" s="58" t="str">
        <f t="shared" si="61"/>
        <v xml:space="preserve">Espacial </v>
      </c>
      <c r="O29" s="58" t="str">
        <f t="shared" si="62"/>
        <v xml:space="preserve">Núcleos </v>
      </c>
      <c r="P29" s="58" t="str">
        <f t="shared" ref="P29" si="70">_xlfn.CONCAT(F29," ")</f>
        <v xml:space="preserve">Elevadores5 </v>
      </c>
      <c r="Q29" s="58" t="str">
        <f t="shared" ref="Q29" si="71">_xlfn.CONCAT(SUBSTITUTE(L29, "null", " ")," ",SUBSTITUTE(M29, "null", " ")," ",SUBSTITUTE(N29, "null", " ")," ",SUBSTITUTE(O29, "null", " ")," ", SUBSTITUTE(F29, "null", " "))</f>
        <v>Conceitos: BIM Funcional  Espacial  Núcleos  Elevadores5</v>
      </c>
      <c r="R29" s="58" t="str">
        <f t="shared" si="28"/>
        <v>Consultar  -</v>
      </c>
      <c r="S29" s="59" t="s">
        <v>27</v>
      </c>
      <c r="T29" s="59" t="s">
        <v>27</v>
      </c>
      <c r="U29" s="60" t="str">
        <f>_xlfn.CONCAT("Ambi-key_",A29)</f>
        <v>Ambi-key_29</v>
      </c>
    </row>
    <row r="30" spans="1:21" ht="8.25" customHeight="1" x14ac:dyDescent="0.3">
      <c r="A30" s="37">
        <v>30</v>
      </c>
      <c r="B30" s="61" t="s">
        <v>68</v>
      </c>
      <c r="C30" s="61" t="s">
        <v>70</v>
      </c>
      <c r="D30" s="63" t="s">
        <v>77</v>
      </c>
      <c r="E30" s="57" t="s">
        <v>114</v>
      </c>
      <c r="F30" s="57" t="s">
        <v>121</v>
      </c>
      <c r="G30" s="31" t="s">
        <v>3</v>
      </c>
      <c r="H30" s="31" t="s">
        <v>3</v>
      </c>
      <c r="I30" s="31" t="s">
        <v>3</v>
      </c>
      <c r="J30" s="31" t="s">
        <v>117</v>
      </c>
      <c r="K30" s="45" t="s">
        <v>3</v>
      </c>
      <c r="L30" s="58" t="str">
        <f>_xlfn.CONCAT("Conceitos: ", B30)</f>
        <v>Conceitos: BIM</v>
      </c>
      <c r="M30" s="58" t="str">
        <f t="shared" ref="M30:P31" si="72">_xlfn.CONCAT(C30," ")</f>
        <v xml:space="preserve">Funcional </v>
      </c>
      <c r="N30" s="58" t="str">
        <f t="shared" si="72"/>
        <v xml:space="preserve">Espacial </v>
      </c>
      <c r="O30" s="58" t="str">
        <f t="shared" si="72"/>
        <v xml:space="preserve">AreaInterna </v>
      </c>
      <c r="P30" s="12" t="str">
        <f t="shared" si="72"/>
        <v xml:space="preserve">Estacionamento.Int </v>
      </c>
      <c r="Q30" s="58" t="str">
        <f>_xlfn.CONCAT(SUBSTITUTE(L30, "null", " ")," ",SUBSTITUTE(M30, "null", " ")," ",SUBSTITUTE(N30, "null", " ")," ",SUBSTITUTE(O30, "null", " ")," ", SUBSTITUTE(F30, "null", " "))</f>
        <v>Conceitos: BIM Funcional  Espacial  AreaInterna  Estacionamento.Int</v>
      </c>
      <c r="R30" s="58" t="str">
        <f t="shared" ref="R30:R31" si="73">_xlfn.CONCAT("Consultar  ",S30)</f>
        <v>Consultar  -</v>
      </c>
      <c r="S30" s="59" t="s">
        <v>27</v>
      </c>
      <c r="T30" s="59" t="s">
        <v>27</v>
      </c>
      <c r="U30" s="60" t="str">
        <f>_xlfn.CONCAT("Ambi-key_",A30)</f>
        <v>Ambi-key_30</v>
      </c>
    </row>
    <row r="31" spans="1:21" ht="8.25" customHeight="1" x14ac:dyDescent="0.3">
      <c r="A31" s="37">
        <v>31</v>
      </c>
      <c r="B31" s="61" t="s">
        <v>68</v>
      </c>
      <c r="C31" s="61" t="s">
        <v>70</v>
      </c>
      <c r="D31" s="63" t="s">
        <v>77</v>
      </c>
      <c r="E31" s="57" t="s">
        <v>113</v>
      </c>
      <c r="F31" s="57" t="s">
        <v>122</v>
      </c>
      <c r="G31" s="31" t="s">
        <v>3</v>
      </c>
      <c r="H31" s="31" t="s">
        <v>3</v>
      </c>
      <c r="I31" s="31" t="s">
        <v>3</v>
      </c>
      <c r="J31" s="31" t="s">
        <v>117</v>
      </c>
      <c r="K31" s="45" t="s">
        <v>3</v>
      </c>
      <c r="L31" s="58" t="str">
        <f>_xlfn.CONCAT("Conceitos: ", B31)</f>
        <v>Conceitos: BIM</v>
      </c>
      <c r="M31" s="58" t="str">
        <f t="shared" si="72"/>
        <v xml:space="preserve">Funcional </v>
      </c>
      <c r="N31" s="58" t="str">
        <f t="shared" si="72"/>
        <v xml:space="preserve">Espacial </v>
      </c>
      <c r="O31" s="58" t="str">
        <f t="shared" si="72"/>
        <v xml:space="preserve">AreaExterna </v>
      </c>
      <c r="P31" s="12" t="str">
        <f t="shared" si="72"/>
        <v xml:space="preserve">Estacionamento.Ext </v>
      </c>
      <c r="Q31" s="58" t="str">
        <f>_xlfn.CONCAT(SUBSTITUTE(L31, "null", " ")," ",SUBSTITUTE(M31, "null", " ")," ",SUBSTITUTE(N31, "null", " ")," ",SUBSTITUTE(O31, "null", " ")," ", SUBSTITUTE(F31, "null", " "))</f>
        <v>Conceitos: BIM Funcional  Espacial  AreaExterna  Estacionamento.Ext</v>
      </c>
      <c r="R31" s="58" t="str">
        <f t="shared" si="73"/>
        <v>Consultar  -</v>
      </c>
      <c r="S31" s="59" t="s">
        <v>27</v>
      </c>
      <c r="T31" s="59" t="s">
        <v>27</v>
      </c>
      <c r="U31" s="60" t="str">
        <f>_xlfn.CONCAT("Ambi-key_",A31)</f>
        <v>Ambi-key_31</v>
      </c>
    </row>
  </sheetData>
  <phoneticPr fontId="1" type="noConversion"/>
  <conditionalFormatting sqref="F1">
    <cfRule type="duplicateValues" dxfId="56" priority="72"/>
    <cfRule type="duplicateValues" dxfId="55" priority="73"/>
  </conditionalFormatting>
  <conditionalFormatting sqref="F2:F3">
    <cfRule type="duplicateValues" dxfId="54" priority="8"/>
    <cfRule type="duplicateValues" dxfId="53" priority="9"/>
  </conditionalFormatting>
  <conditionalFormatting sqref="F2:F9">
    <cfRule type="duplicateValues" dxfId="52" priority="85"/>
    <cfRule type="duplicateValues" dxfId="51" priority="86"/>
    <cfRule type="duplicateValues" dxfId="50" priority="87"/>
    <cfRule type="duplicateValues" dxfId="49" priority="88"/>
    <cfRule type="duplicateValues" dxfId="48" priority="89"/>
  </conditionalFormatting>
  <conditionalFormatting sqref="F4:F6">
    <cfRule type="duplicateValues" dxfId="47" priority="6"/>
    <cfRule type="duplicateValues" dxfId="46" priority="7"/>
  </conditionalFormatting>
  <conditionalFormatting sqref="F7:F9">
    <cfRule type="duplicateValues" dxfId="45" priority="95"/>
    <cfRule type="duplicateValues" dxfId="44" priority="96"/>
  </conditionalFormatting>
  <conditionalFormatting sqref="F30:F1048576 F1">
    <cfRule type="duplicateValues" dxfId="43" priority="50"/>
    <cfRule type="duplicateValues" dxfId="42" priority="63"/>
    <cfRule type="duplicateValues" dxfId="41" priority="64"/>
    <cfRule type="duplicateValues" dxfId="40" priority="65"/>
    <cfRule type="duplicateValues" dxfId="39" priority="66"/>
    <cfRule type="duplicateValues" dxfId="38" priority="67"/>
    <cfRule type="duplicateValues" dxfId="37" priority="69"/>
    <cfRule type="duplicateValues" dxfId="36" priority="70"/>
    <cfRule type="duplicateValues" dxfId="35" priority="71"/>
  </conditionalFormatting>
  <conditionalFormatting sqref="G1:K1048576">
    <cfRule type="cellIs" dxfId="34" priority="62" operator="equal">
      <formula>"null"</formula>
    </cfRule>
  </conditionalFormatting>
  <conditionalFormatting sqref="J33">
    <cfRule type="cellIs" dxfId="33" priority="2" operator="equal">
      <formula>"null"</formula>
    </cfRule>
  </conditionalFormatting>
  <conditionalFormatting sqref="J2:K11 K12:K14">
    <cfRule type="cellIs" dxfId="32" priority="15" operator="equal">
      <formula>"null"</formula>
    </cfRule>
  </conditionalFormatting>
  <conditionalFormatting sqref="J28:K31">
    <cfRule type="cellIs" dxfId="31" priority="1" operator="equal">
      <formula>"null"</formula>
    </cfRule>
  </conditionalFormatting>
  <pageMargins left="0.7" right="0.7" top="0.75" bottom="0.75" header="0.3" footer="0.3"/>
  <pageSetup paperSize="9" orientation="portrait" r:id="rId1"/>
  <ignoredErrors>
    <ignoredError sqref="N14:P14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AJ52"/>
  <sheetViews>
    <sheetView topLeftCell="F1" zoomScale="160" zoomScaleNormal="160" workbookViewId="0">
      <pane ySplit="1" topLeftCell="A12" activePane="bottomLeft" state="frozen"/>
      <selection activeCell="B22" sqref="B22"/>
      <selection pane="bottomLeft" activeCell="Q16" sqref="Q16:Q23"/>
    </sheetView>
  </sheetViews>
  <sheetFormatPr defaultColWidth="11.109375" defaultRowHeight="9" customHeight="1" x14ac:dyDescent="0.3"/>
  <cols>
    <col min="1" max="1" width="2.88671875" style="20" customWidth="1"/>
    <col min="2" max="2" width="10.109375" style="21" customWidth="1"/>
    <col min="3" max="3" width="11.21875" style="21" customWidth="1"/>
    <col min="4" max="4" width="7.21875" style="20" customWidth="1"/>
    <col min="5" max="5" width="10.109375" style="21" customWidth="1"/>
    <col min="6" max="6" width="12.6640625" style="21" customWidth="1"/>
    <col min="7" max="7" width="5.77734375" style="20" customWidth="1"/>
    <col min="8" max="8" width="6.77734375" style="20" customWidth="1"/>
    <col min="9" max="9" width="5.88671875" style="20" customWidth="1"/>
    <col min="10" max="10" width="6.21875" style="20" customWidth="1"/>
    <col min="11" max="11" width="6.109375" style="20" customWidth="1"/>
    <col min="12" max="12" width="5.77734375" style="20" customWidth="1"/>
    <col min="13" max="13" width="5.88671875" style="20" customWidth="1"/>
    <col min="14" max="14" width="5.6640625" style="20" customWidth="1"/>
    <col min="15" max="15" width="6.77734375" style="20" customWidth="1"/>
    <col min="16" max="16" width="6.21875" style="20" bestFit="1" customWidth="1"/>
    <col min="17" max="17" width="6.77734375" style="20" bestFit="1" customWidth="1"/>
    <col min="18" max="18" width="36.33203125" style="21" customWidth="1"/>
    <col min="19" max="19" width="10.33203125" style="21" customWidth="1"/>
    <col min="20" max="20" width="6.44140625" style="21" bestFit="1" customWidth="1"/>
    <col min="21" max="21" width="37.44140625" style="21" customWidth="1"/>
    <col min="22" max="22" width="13.109375" style="21" customWidth="1"/>
    <col min="23" max="29" width="11.109375" style="12"/>
    <col min="30" max="30" width="16.6640625" style="12" customWidth="1"/>
    <col min="31" max="16384" width="11.109375" style="12"/>
  </cols>
  <sheetData>
    <row r="1" spans="1:22" s="4" customFormat="1" ht="33.75" customHeight="1" x14ac:dyDescent="0.3">
      <c r="A1" s="3" t="s">
        <v>24</v>
      </c>
      <c r="B1" s="49" t="s">
        <v>39</v>
      </c>
      <c r="C1" s="49" t="s">
        <v>40</v>
      </c>
      <c r="D1" s="49" t="s">
        <v>41</v>
      </c>
      <c r="E1" s="49" t="s">
        <v>42</v>
      </c>
      <c r="F1" s="49" t="s">
        <v>43</v>
      </c>
      <c r="G1" s="49" t="s">
        <v>44</v>
      </c>
      <c r="H1" s="49" t="s">
        <v>45</v>
      </c>
      <c r="I1" s="49" t="s">
        <v>46</v>
      </c>
      <c r="J1" s="49" t="s">
        <v>47</v>
      </c>
      <c r="K1" s="49" t="s">
        <v>48</v>
      </c>
      <c r="L1" s="49" t="s">
        <v>49</v>
      </c>
      <c r="M1" s="49" t="s">
        <v>50</v>
      </c>
      <c r="N1" s="49" t="s">
        <v>51</v>
      </c>
      <c r="O1" s="49" t="s">
        <v>52</v>
      </c>
      <c r="P1" s="49" t="s">
        <v>53</v>
      </c>
      <c r="Q1" s="49" t="s">
        <v>54</v>
      </c>
      <c r="R1" s="49" t="s">
        <v>59</v>
      </c>
      <c r="S1" s="49" t="s">
        <v>58</v>
      </c>
      <c r="T1" s="49" t="s">
        <v>55</v>
      </c>
      <c r="U1" s="49" t="s">
        <v>57</v>
      </c>
      <c r="V1" s="50" t="s">
        <v>56</v>
      </c>
    </row>
    <row r="2" spans="1:22" ht="8.4" customHeight="1" x14ac:dyDescent="0.3">
      <c r="A2" s="3">
        <v>2</v>
      </c>
      <c r="B2" s="5" t="s">
        <v>25</v>
      </c>
      <c r="C2" s="5" t="str">
        <f t="shared" ref="C2:C5" si="0">F2</f>
        <v>de.ambientes</v>
      </c>
      <c r="D2" s="40" t="s">
        <v>0</v>
      </c>
      <c r="E2" s="6" t="s">
        <v>26</v>
      </c>
      <c r="F2" s="6" t="s">
        <v>71</v>
      </c>
      <c r="G2" s="7" t="s">
        <v>3</v>
      </c>
      <c r="H2" s="7" t="s">
        <v>3</v>
      </c>
      <c r="I2" s="7" t="s">
        <v>3</v>
      </c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54" t="s">
        <v>70</v>
      </c>
      <c r="Q2" s="54" t="s">
        <v>77</v>
      </c>
      <c r="R2" s="8" t="str">
        <f t="shared" ref="R2:R19" si="1">_xlfn.CONCAT("Propriedade: ",  F2, "    Domínio: ", P2, "     Range: ", Q2)</f>
        <v>Propriedade: de.ambientes    Domínio: Funcional     Range: Espacial</v>
      </c>
      <c r="S2" s="8" t="str">
        <f t="shared" ref="S2:S19" si="2">_xlfn.CONCAT("Valor:  ", C2)</f>
        <v>Valor:  de.ambientes</v>
      </c>
      <c r="T2" s="9" t="s">
        <v>3</v>
      </c>
      <c r="U2" s="10" t="str">
        <f t="shared" ref="U2:U19" si="3">_xlfn.CONCAT("Refere-se a propriedade  ",F2, "  &gt;  ",C2)</f>
        <v>Refere-se a propriedade  de.ambientes  &gt;  de.ambientes</v>
      </c>
      <c r="V2" s="11" t="str">
        <f t="shared" ref="V2:V19" si="4">C2</f>
        <v>de.ambientes</v>
      </c>
    </row>
    <row r="3" spans="1:22" ht="8.4" customHeight="1" x14ac:dyDescent="0.3">
      <c r="A3" s="3">
        <v>3</v>
      </c>
      <c r="B3" s="13" t="str">
        <f>E3</f>
        <v>de.ambientes</v>
      </c>
      <c r="C3" s="13" t="str">
        <f t="shared" ref="C3" si="5">F3</f>
        <v>classebim</v>
      </c>
      <c r="D3" s="41" t="s">
        <v>0</v>
      </c>
      <c r="E3" s="14" t="str">
        <f>F2</f>
        <v>de.ambientes</v>
      </c>
      <c r="F3" s="15" t="s">
        <v>81</v>
      </c>
      <c r="G3" s="16" t="s">
        <v>3</v>
      </c>
      <c r="H3" s="16" t="s">
        <v>3</v>
      </c>
      <c r="I3" s="16" t="s">
        <v>3</v>
      </c>
      <c r="J3" s="16" t="s">
        <v>3</v>
      </c>
      <c r="K3" s="16" t="s">
        <v>3</v>
      </c>
      <c r="L3" s="16" t="s">
        <v>3</v>
      </c>
      <c r="M3" s="16" t="s">
        <v>3</v>
      </c>
      <c r="N3" s="16" t="s">
        <v>3</v>
      </c>
      <c r="O3" s="16" t="s">
        <v>3</v>
      </c>
      <c r="P3" s="55" t="str">
        <f>P2</f>
        <v>Funcional</v>
      </c>
      <c r="Q3" s="56" t="str">
        <f>Q2</f>
        <v>Espacial</v>
      </c>
      <c r="R3" s="8" t="str">
        <f t="shared" si="1"/>
        <v>Propriedade: classebim    Domínio: Funcional     Range: Espacial</v>
      </c>
      <c r="S3" s="8" t="str">
        <f t="shared" si="2"/>
        <v>Valor:  classebim</v>
      </c>
      <c r="T3" s="9" t="s">
        <v>3</v>
      </c>
      <c r="U3" s="10" t="str">
        <f>_xlfn.CONCAT("Refere-se a propriedade  ",F3, "  &gt;  ",C3)</f>
        <v>Refere-se a propriedade  classebim  &gt;  classebim</v>
      </c>
      <c r="V3" s="11" t="str">
        <f>C3</f>
        <v>classebim</v>
      </c>
    </row>
    <row r="4" spans="1:22" ht="8.4" customHeight="1" x14ac:dyDescent="0.3">
      <c r="A4" s="3">
        <v>4</v>
      </c>
      <c r="B4" s="17" t="str">
        <f t="shared" ref="B4:B6" si="6">E4</f>
        <v>classebim</v>
      </c>
      <c r="C4" s="1" t="str">
        <f t="shared" ref="C4:C7" si="7">MID(F4,FIND(".",F4,1)+1,100)</f>
        <v>categoria</v>
      </c>
      <c r="D4" s="42" t="s">
        <v>0</v>
      </c>
      <c r="E4" s="2" t="str">
        <f>F3</f>
        <v>classebim</v>
      </c>
      <c r="F4" s="51" t="s">
        <v>80</v>
      </c>
      <c r="G4" s="19" t="s">
        <v>110</v>
      </c>
      <c r="H4" s="19" t="s">
        <v>3</v>
      </c>
      <c r="I4" s="19" t="s">
        <v>3</v>
      </c>
      <c r="J4" s="19" t="s">
        <v>3</v>
      </c>
      <c r="K4" s="19" t="s">
        <v>3</v>
      </c>
      <c r="L4" s="19" t="s">
        <v>3</v>
      </c>
      <c r="M4" s="19" t="s">
        <v>3</v>
      </c>
      <c r="N4" s="19" t="s">
        <v>3</v>
      </c>
      <c r="O4" s="19" t="s">
        <v>3</v>
      </c>
      <c r="P4" s="55" t="str">
        <f t="shared" ref="P4:P52" si="8">P3</f>
        <v>Funcional</v>
      </c>
      <c r="Q4" s="56" t="str">
        <f t="shared" ref="Q4:Q52" si="9">Q3</f>
        <v>Espacial</v>
      </c>
      <c r="R4" s="8" t="str">
        <f t="shared" si="1"/>
        <v>Propriedade: é.categoria    Domínio: Funcional     Range: Espacial</v>
      </c>
      <c r="S4" s="8" t="str">
        <f t="shared" si="2"/>
        <v>Valor:  categoria</v>
      </c>
      <c r="T4" s="9" t="s">
        <v>3</v>
      </c>
      <c r="U4" s="10" t="str">
        <f>_xlfn.CONCAT("Refere-se a propriedade  ",F4, "  &gt;  ",C4)</f>
        <v>Refere-se a propriedade  é.categoria  &gt;  categoria</v>
      </c>
      <c r="V4" s="11" t="str">
        <f>C4</f>
        <v>categoria</v>
      </c>
    </row>
    <row r="5" spans="1:22" ht="8.4" customHeight="1" x14ac:dyDescent="0.3">
      <c r="A5" s="3">
        <v>5</v>
      </c>
      <c r="B5" s="13" t="str">
        <f>E5</f>
        <v>de.ambientes</v>
      </c>
      <c r="C5" s="13" t="str">
        <f t="shared" si="0"/>
        <v>identificação</v>
      </c>
      <c r="D5" s="41" t="s">
        <v>0</v>
      </c>
      <c r="E5" s="14" t="str">
        <f>F2</f>
        <v>de.ambientes</v>
      </c>
      <c r="F5" s="15" t="s">
        <v>78</v>
      </c>
      <c r="G5" s="16" t="s">
        <v>3</v>
      </c>
      <c r="H5" s="16" t="s">
        <v>3</v>
      </c>
      <c r="I5" s="16" t="s">
        <v>3</v>
      </c>
      <c r="J5" s="16" t="s">
        <v>3</v>
      </c>
      <c r="K5" s="16" t="s">
        <v>3</v>
      </c>
      <c r="L5" s="16" t="s">
        <v>3</v>
      </c>
      <c r="M5" s="16" t="s">
        <v>3</v>
      </c>
      <c r="N5" s="16" t="s">
        <v>3</v>
      </c>
      <c r="O5" s="16" t="s">
        <v>3</v>
      </c>
      <c r="P5" s="55" t="str">
        <f t="shared" si="8"/>
        <v>Funcional</v>
      </c>
      <c r="Q5" s="56" t="str">
        <f t="shared" si="9"/>
        <v>Espacial</v>
      </c>
      <c r="R5" s="8" t="str">
        <f t="shared" si="1"/>
        <v>Propriedade: identificação    Domínio: Funcional     Range: Espacial</v>
      </c>
      <c r="S5" s="8" t="str">
        <f t="shared" si="2"/>
        <v>Valor:  identificação</v>
      </c>
      <c r="T5" s="9" t="s">
        <v>3</v>
      </c>
      <c r="U5" s="10" t="str">
        <f t="shared" si="3"/>
        <v>Refere-se a propriedade  identificação  &gt;  identificação</v>
      </c>
      <c r="V5" s="11" t="str">
        <f t="shared" si="4"/>
        <v>identificação</v>
      </c>
    </row>
    <row r="6" spans="1:22" ht="8.4" customHeight="1" x14ac:dyDescent="0.3">
      <c r="A6" s="3">
        <v>6</v>
      </c>
      <c r="B6" s="17" t="str">
        <f t="shared" si="6"/>
        <v>identificação</v>
      </c>
      <c r="C6" s="1" t="str">
        <f t="shared" si="7"/>
        <v>código</v>
      </c>
      <c r="D6" s="42" t="s">
        <v>0</v>
      </c>
      <c r="E6" s="2" t="str">
        <f>F5</f>
        <v>identificação</v>
      </c>
      <c r="F6" s="18" t="s">
        <v>72</v>
      </c>
      <c r="G6" s="19" t="s">
        <v>110</v>
      </c>
      <c r="H6" s="19" t="s">
        <v>3</v>
      </c>
      <c r="I6" s="19" t="s">
        <v>3</v>
      </c>
      <c r="J6" s="19" t="s">
        <v>3</v>
      </c>
      <c r="K6" s="19" t="s">
        <v>3</v>
      </c>
      <c r="L6" s="19" t="s">
        <v>3</v>
      </c>
      <c r="M6" s="19" t="s">
        <v>3</v>
      </c>
      <c r="N6" s="19" t="s">
        <v>3</v>
      </c>
      <c r="O6" s="19" t="s">
        <v>3</v>
      </c>
      <c r="P6" s="55" t="str">
        <f t="shared" si="8"/>
        <v>Funcional</v>
      </c>
      <c r="Q6" s="56" t="str">
        <f t="shared" si="9"/>
        <v>Espacial</v>
      </c>
      <c r="R6" s="8" t="str">
        <f>_xlfn.CONCAT("Propriedade: ",  F6, "    Domínio: ", P6, "     Range: ", Q6)</f>
        <v>Propriedade: tem.código    Domínio: Funcional     Range: Espacial</v>
      </c>
      <c r="S6" s="8" t="str">
        <f t="shared" ref="S6:S16" si="10">_xlfn.CONCAT("Valor:  ", C6)</f>
        <v>Valor:  código</v>
      </c>
      <c r="T6" s="9" t="s">
        <v>3</v>
      </c>
      <c r="U6" s="10" t="str">
        <f t="shared" ref="U6" si="11">_xlfn.CONCAT("Refere-se a propriedade  ",F6, "  &gt;  ",C6)</f>
        <v>Refere-se a propriedade  tem.código  &gt;  código</v>
      </c>
      <c r="V6" s="11" t="str">
        <f t="shared" ref="V6" si="12">C6</f>
        <v>código</v>
      </c>
    </row>
    <row r="7" spans="1:22" ht="8.4" customHeight="1" x14ac:dyDescent="0.3">
      <c r="A7" s="3">
        <v>7</v>
      </c>
      <c r="B7" s="17" t="str">
        <f>E7</f>
        <v>identificação</v>
      </c>
      <c r="C7" s="1" t="str">
        <f t="shared" si="7"/>
        <v>nome</v>
      </c>
      <c r="D7" s="42" t="s">
        <v>0</v>
      </c>
      <c r="E7" s="2" t="str">
        <f>E6</f>
        <v>identificação</v>
      </c>
      <c r="F7" s="18" t="s">
        <v>73</v>
      </c>
      <c r="G7" s="19" t="s">
        <v>110</v>
      </c>
      <c r="H7" s="19" t="s">
        <v>3</v>
      </c>
      <c r="I7" s="19" t="s">
        <v>3</v>
      </c>
      <c r="J7" s="19" t="s">
        <v>3</v>
      </c>
      <c r="K7" s="19" t="s">
        <v>3</v>
      </c>
      <c r="L7" s="19" t="s">
        <v>3</v>
      </c>
      <c r="M7" s="19" t="s">
        <v>3</v>
      </c>
      <c r="N7" s="19" t="s">
        <v>3</v>
      </c>
      <c r="O7" s="19" t="s">
        <v>3</v>
      </c>
      <c r="P7" s="55" t="str">
        <f t="shared" si="8"/>
        <v>Funcional</v>
      </c>
      <c r="Q7" s="56" t="str">
        <f t="shared" si="9"/>
        <v>Espacial</v>
      </c>
      <c r="R7" s="8" t="str">
        <f t="shared" ref="R7:R16" si="13">_xlfn.CONCAT("Propriedade: ",  F7, "    Domínio: ", P7, "     Range: ", Q7)</f>
        <v>Propriedade: tem.nome    Domínio: Funcional     Range: Espacial</v>
      </c>
      <c r="S7" s="8" t="str">
        <f t="shared" si="10"/>
        <v>Valor:  nome</v>
      </c>
      <c r="T7" s="9" t="s">
        <v>3</v>
      </c>
      <c r="U7" s="10" t="str">
        <f>_xlfn.CONCAT("Refere-se a propriedade  ",F7, "  &gt;  ",C7)</f>
        <v>Refere-se a propriedade  tem.nome  &gt;  nome</v>
      </c>
      <c r="V7" s="11" t="str">
        <f>C7</f>
        <v>nome</v>
      </c>
    </row>
    <row r="8" spans="1:22" ht="8.4" customHeight="1" x14ac:dyDescent="0.3">
      <c r="A8" s="3">
        <v>8</v>
      </c>
      <c r="B8" s="17" t="str">
        <f>E8</f>
        <v>identificação</v>
      </c>
      <c r="C8" s="1" t="str">
        <f t="shared" ref="C8:C10" si="14">MID(F8,FIND(".",F8,1)+1,100)</f>
        <v>zona</v>
      </c>
      <c r="D8" s="42" t="s">
        <v>0</v>
      </c>
      <c r="E8" s="2" t="str">
        <f>E6</f>
        <v>identificação</v>
      </c>
      <c r="F8" s="18" t="s">
        <v>74</v>
      </c>
      <c r="G8" s="19" t="s">
        <v>3</v>
      </c>
      <c r="H8" s="19" t="s">
        <v>3</v>
      </c>
      <c r="I8" s="19" t="s">
        <v>3</v>
      </c>
      <c r="J8" s="19" t="s">
        <v>3</v>
      </c>
      <c r="K8" s="19" t="s">
        <v>3</v>
      </c>
      <c r="L8" s="19" t="s">
        <v>3</v>
      </c>
      <c r="M8" s="19" t="s">
        <v>3</v>
      </c>
      <c r="N8" s="19" t="s">
        <v>3</v>
      </c>
      <c r="O8" s="19" t="s">
        <v>3</v>
      </c>
      <c r="P8" s="55" t="str">
        <f t="shared" si="8"/>
        <v>Funcional</v>
      </c>
      <c r="Q8" s="56" t="str">
        <f t="shared" si="9"/>
        <v>Espacial</v>
      </c>
      <c r="R8" s="8" t="str">
        <f t="shared" ref="R8:R15" si="15">_xlfn.CONCAT("Propriedade: ",  F8, "    Domínio: ", P8, "     Range: ", Q8)</f>
        <v>Propriedade: tem.zona    Domínio: Funcional     Range: Espacial</v>
      </c>
      <c r="S8" s="8" t="str">
        <f t="shared" ref="S8:S15" si="16">_xlfn.CONCAT("Valor:  ", C8)</f>
        <v>Valor:  zona</v>
      </c>
      <c r="T8" s="9" t="s">
        <v>3</v>
      </c>
      <c r="U8" s="10" t="str">
        <f>_xlfn.CONCAT("Refere-se a propriedade  ",F8, "  &gt;  ",C8)</f>
        <v>Refere-se a propriedade  tem.zona  &gt;  zona</v>
      </c>
      <c r="V8" s="11" t="str">
        <f>C8</f>
        <v>zona</v>
      </c>
    </row>
    <row r="9" spans="1:22" ht="8.4" customHeight="1" x14ac:dyDescent="0.3">
      <c r="A9" s="3">
        <v>9</v>
      </c>
      <c r="B9" s="17" t="str">
        <f>E9</f>
        <v>identificação</v>
      </c>
      <c r="C9" s="1" t="str">
        <f t="shared" si="14"/>
        <v>tema</v>
      </c>
      <c r="D9" s="42" t="s">
        <v>0</v>
      </c>
      <c r="E9" s="2" t="str">
        <f>E6</f>
        <v>identificação</v>
      </c>
      <c r="F9" s="18" t="s">
        <v>69</v>
      </c>
      <c r="G9" s="19" t="s">
        <v>3</v>
      </c>
      <c r="H9" s="19" t="s">
        <v>3</v>
      </c>
      <c r="I9" s="19" t="s">
        <v>3</v>
      </c>
      <c r="J9" s="19" t="s">
        <v>3</v>
      </c>
      <c r="K9" s="19" t="s">
        <v>3</v>
      </c>
      <c r="L9" s="19" t="s">
        <v>3</v>
      </c>
      <c r="M9" s="19" t="s">
        <v>3</v>
      </c>
      <c r="N9" s="19" t="s">
        <v>3</v>
      </c>
      <c r="O9" s="19" t="s">
        <v>3</v>
      </c>
      <c r="P9" s="55" t="str">
        <f t="shared" si="8"/>
        <v>Funcional</v>
      </c>
      <c r="Q9" s="56" t="str">
        <f t="shared" si="9"/>
        <v>Espacial</v>
      </c>
      <c r="R9" s="8" t="str">
        <f t="shared" si="15"/>
        <v>Propriedade: é.tema    Domínio: Funcional     Range: Espacial</v>
      </c>
      <c r="S9" s="8" t="str">
        <f t="shared" si="16"/>
        <v>Valor:  tema</v>
      </c>
      <c r="T9" s="9" t="s">
        <v>3</v>
      </c>
      <c r="U9" s="10" t="str">
        <f>_xlfn.CONCAT("Refere-se a propriedade  ",F9, "  &gt;  ",C9)</f>
        <v>Refere-se a propriedade  é.tema  &gt;  tema</v>
      </c>
      <c r="V9" s="11" t="str">
        <f>C9</f>
        <v>tema</v>
      </c>
    </row>
    <row r="10" spans="1:22" ht="8.4" customHeight="1" x14ac:dyDescent="0.3">
      <c r="A10" s="3">
        <v>10</v>
      </c>
      <c r="B10" s="17" t="str">
        <f>E10</f>
        <v>identificação</v>
      </c>
      <c r="C10" s="1" t="str">
        <f t="shared" si="14"/>
        <v>descrição</v>
      </c>
      <c r="D10" s="42" t="s">
        <v>0</v>
      </c>
      <c r="E10" s="2" t="str">
        <f>E6</f>
        <v>identificação</v>
      </c>
      <c r="F10" s="18" t="s">
        <v>64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55" t="str">
        <f t="shared" si="8"/>
        <v>Funcional</v>
      </c>
      <c r="Q10" s="56" t="str">
        <f t="shared" si="9"/>
        <v>Espacial</v>
      </c>
      <c r="R10" s="8" t="str">
        <f t="shared" si="15"/>
        <v>Propriedade: tem.descrição    Domínio: Funcional     Range: Espacial</v>
      </c>
      <c r="S10" s="8" t="str">
        <f t="shared" si="16"/>
        <v>Valor:  descrição</v>
      </c>
      <c r="T10" s="9" t="s">
        <v>3</v>
      </c>
      <c r="U10" s="10" t="str">
        <f>_xlfn.CONCAT("Refere-se a propriedade  ",F10, "  &gt;  ",C10)</f>
        <v>Refere-se a propriedade  tem.descrição  &gt;  descrição</v>
      </c>
      <c r="V10" s="11" t="str">
        <f>C10</f>
        <v>descrição</v>
      </c>
    </row>
    <row r="11" spans="1:22" ht="8.4" customHeight="1" x14ac:dyDescent="0.3">
      <c r="A11" s="3">
        <v>11</v>
      </c>
      <c r="B11" s="13" t="str">
        <f>E11</f>
        <v>de.ambientes</v>
      </c>
      <c r="C11" s="13" t="str">
        <f>F11</f>
        <v>localização</v>
      </c>
      <c r="D11" s="41" t="s">
        <v>0</v>
      </c>
      <c r="E11" s="52" t="str">
        <f>F2</f>
        <v>de.ambientes</v>
      </c>
      <c r="F11" s="53" t="s">
        <v>79</v>
      </c>
      <c r="G11" s="16" t="s">
        <v>3</v>
      </c>
      <c r="H11" s="16" t="s">
        <v>3</v>
      </c>
      <c r="I11" s="16" t="s">
        <v>3</v>
      </c>
      <c r="J11" s="16" t="s">
        <v>3</v>
      </c>
      <c r="K11" s="16" t="s">
        <v>3</v>
      </c>
      <c r="L11" s="16" t="s">
        <v>3</v>
      </c>
      <c r="M11" s="16" t="s">
        <v>3</v>
      </c>
      <c r="N11" s="16" t="s">
        <v>3</v>
      </c>
      <c r="O11" s="16" t="s">
        <v>3</v>
      </c>
      <c r="P11" s="55" t="str">
        <f t="shared" si="8"/>
        <v>Funcional</v>
      </c>
      <c r="Q11" s="56" t="str">
        <f t="shared" si="9"/>
        <v>Espacial</v>
      </c>
      <c r="R11" s="8" t="str">
        <f t="shared" si="15"/>
        <v>Propriedade: localização    Domínio: Funcional     Range: Espacial</v>
      </c>
      <c r="S11" s="8" t="str">
        <f t="shared" si="16"/>
        <v>Valor:  localização</v>
      </c>
      <c r="T11" s="9" t="s">
        <v>3</v>
      </c>
      <c r="U11" s="10" t="str">
        <f t="shared" ref="U11:U15" si="17">_xlfn.CONCAT("Refere-se a propriedade  ",F11, "  &gt;  ",C11)</f>
        <v>Refere-se a propriedade  localização  &gt;  localização</v>
      </c>
      <c r="V11" s="11" t="str">
        <f t="shared" ref="V11:V15" si="18">C11</f>
        <v>localização</v>
      </c>
    </row>
    <row r="12" spans="1:22" ht="8.4" customHeight="1" x14ac:dyDescent="0.3">
      <c r="A12" s="3">
        <v>12</v>
      </c>
      <c r="B12" s="17" t="str">
        <f>Tabla2[[#This Row],[SuperProp
(4)]]</f>
        <v>localização</v>
      </c>
      <c r="C12" s="1" t="str">
        <f t="shared" ref="C12:C13" si="19">MID(F12,FIND(".",F12,1)+1,100)</f>
        <v>dentro.de</v>
      </c>
      <c r="D12" s="42" t="s">
        <v>0</v>
      </c>
      <c r="E12" s="2" t="str">
        <f>F11</f>
        <v>localização</v>
      </c>
      <c r="F12" s="51" t="s">
        <v>75</v>
      </c>
      <c r="G12" s="19" t="s">
        <v>3</v>
      </c>
      <c r="H12" s="19" t="s">
        <v>3</v>
      </c>
      <c r="I12" s="19" t="s">
        <v>109</v>
      </c>
      <c r="J12" s="19" t="s">
        <v>3</v>
      </c>
      <c r="K12" s="19" t="s">
        <v>3</v>
      </c>
      <c r="L12" s="19" t="s">
        <v>3</v>
      </c>
      <c r="M12" s="19" t="s">
        <v>3</v>
      </c>
      <c r="N12" s="19" t="s">
        <v>3</v>
      </c>
      <c r="O12" s="19" t="s">
        <v>3</v>
      </c>
      <c r="P12" s="55" t="str">
        <f t="shared" si="8"/>
        <v>Funcional</v>
      </c>
      <c r="Q12" s="56" t="str">
        <f t="shared" si="9"/>
        <v>Espacial</v>
      </c>
      <c r="R12" s="8" t="str">
        <f t="shared" si="15"/>
        <v>Propriedade: é.dentro.de    Domínio: Funcional     Range: Espacial</v>
      </c>
      <c r="S12" s="8" t="str">
        <f t="shared" si="16"/>
        <v>Valor:  dentro.de</v>
      </c>
      <c r="T12" s="9" t="s">
        <v>3</v>
      </c>
      <c r="U12" s="10" t="str">
        <f t="shared" si="17"/>
        <v>Refere-se a propriedade  é.dentro.de  &gt;  dentro.de</v>
      </c>
      <c r="V12" s="11" t="str">
        <f t="shared" si="18"/>
        <v>dentro.de</v>
      </c>
    </row>
    <row r="13" spans="1:22" ht="8.4" customHeight="1" x14ac:dyDescent="0.3">
      <c r="A13" s="3">
        <v>13</v>
      </c>
      <c r="B13" s="17" t="str">
        <f>Tabla2[[#This Row],[SuperProp
(4)]]</f>
        <v>localização</v>
      </c>
      <c r="C13" s="1" t="str">
        <f t="shared" si="19"/>
        <v>parte.de</v>
      </c>
      <c r="D13" s="42" t="s">
        <v>0</v>
      </c>
      <c r="E13" s="2" t="str">
        <f>F11</f>
        <v>localização</v>
      </c>
      <c r="F13" s="51" t="s">
        <v>76</v>
      </c>
      <c r="G13" s="19" t="s">
        <v>3</v>
      </c>
      <c r="H13" s="19" t="s">
        <v>3</v>
      </c>
      <c r="I13" s="19" t="s">
        <v>3</v>
      </c>
      <c r="J13" s="19" t="s">
        <v>3</v>
      </c>
      <c r="K13" s="19" t="s">
        <v>3</v>
      </c>
      <c r="L13" s="19" t="s">
        <v>3</v>
      </c>
      <c r="M13" s="19" t="s">
        <v>3</v>
      </c>
      <c r="N13" s="19" t="s">
        <v>3</v>
      </c>
      <c r="O13" s="19" t="s">
        <v>3</v>
      </c>
      <c r="P13" s="55" t="str">
        <f t="shared" si="8"/>
        <v>Funcional</v>
      </c>
      <c r="Q13" s="56" t="str">
        <f t="shared" si="9"/>
        <v>Espacial</v>
      </c>
      <c r="R13" s="8" t="str">
        <f t="shared" si="15"/>
        <v>Propriedade: é.parte.de    Domínio: Funcional     Range: Espacial</v>
      </c>
      <c r="S13" s="8" t="str">
        <f t="shared" si="16"/>
        <v>Valor:  parte.de</v>
      </c>
      <c r="T13" s="9" t="s">
        <v>3</v>
      </c>
      <c r="U13" s="10" t="str">
        <f t="shared" si="17"/>
        <v>Refere-se a propriedade  é.parte.de  &gt;  parte.de</v>
      </c>
      <c r="V13" s="11" t="str">
        <f t="shared" si="18"/>
        <v>parte.de</v>
      </c>
    </row>
    <row r="14" spans="1:22" ht="8.4" customHeight="1" x14ac:dyDescent="0.3">
      <c r="A14" s="3">
        <v>14</v>
      </c>
      <c r="B14" s="74" t="str">
        <f>E14</f>
        <v>de.ambientes</v>
      </c>
      <c r="C14" s="13" t="str">
        <f>F14</f>
        <v>conjunto</v>
      </c>
      <c r="D14" s="75" t="s">
        <v>0</v>
      </c>
      <c r="E14" s="52" t="str">
        <f>F2</f>
        <v>de.ambientes</v>
      </c>
      <c r="F14" s="53" t="s">
        <v>123</v>
      </c>
      <c r="G14" s="16" t="s">
        <v>3</v>
      </c>
      <c r="H14" s="16" t="s">
        <v>3</v>
      </c>
      <c r="I14" s="16" t="s">
        <v>3</v>
      </c>
      <c r="J14" s="16" t="s">
        <v>3</v>
      </c>
      <c r="K14" s="16" t="s">
        <v>3</v>
      </c>
      <c r="L14" s="16" t="s">
        <v>3</v>
      </c>
      <c r="M14" s="16" t="s">
        <v>3</v>
      </c>
      <c r="N14" s="16" t="s">
        <v>3</v>
      </c>
      <c r="O14" s="16" t="s">
        <v>3</v>
      </c>
      <c r="P14" s="55" t="str">
        <f t="shared" si="8"/>
        <v>Funcional</v>
      </c>
      <c r="Q14" s="56" t="str">
        <f t="shared" si="9"/>
        <v>Espacial</v>
      </c>
      <c r="R14" s="8" t="str">
        <f t="shared" si="15"/>
        <v>Propriedade: conjunto    Domínio: Funcional     Range: Espacial</v>
      </c>
      <c r="S14" s="8" t="str">
        <f t="shared" si="16"/>
        <v>Valor:  conjunto</v>
      </c>
      <c r="T14" s="9" t="s">
        <v>3</v>
      </c>
      <c r="U14" s="10" t="str">
        <f t="shared" si="17"/>
        <v>Refere-se a propriedade  conjunto  &gt;  conjunto</v>
      </c>
      <c r="V14" s="11" t="str">
        <f t="shared" si="18"/>
        <v>conjunto</v>
      </c>
    </row>
    <row r="15" spans="1:22" ht="8.4" customHeight="1" x14ac:dyDescent="0.3">
      <c r="A15" s="3">
        <v>15</v>
      </c>
      <c r="B15" s="64" t="str">
        <f>E15</f>
        <v>conjunto</v>
      </c>
      <c r="C15" s="65" t="str">
        <f t="shared" ref="C15" si="20">MID(F15,FIND(".",F15,1)+1,100)</f>
        <v>elevadores</v>
      </c>
      <c r="D15" s="66" t="s">
        <v>0</v>
      </c>
      <c r="E15" s="67" t="str">
        <f>F14</f>
        <v>conjunto</v>
      </c>
      <c r="F15" s="68" t="s">
        <v>124</v>
      </c>
      <c r="G15" s="69" t="s">
        <v>3</v>
      </c>
      <c r="H15" s="69" t="s">
        <v>3</v>
      </c>
      <c r="I15" s="69" t="s">
        <v>3</v>
      </c>
      <c r="J15" s="69" t="s">
        <v>3</v>
      </c>
      <c r="K15" s="69" t="s">
        <v>3</v>
      </c>
      <c r="L15" s="69" t="s">
        <v>3</v>
      </c>
      <c r="M15" s="69" t="s">
        <v>3</v>
      </c>
      <c r="N15" s="69" t="s">
        <v>3</v>
      </c>
      <c r="O15" s="69" t="s">
        <v>3</v>
      </c>
      <c r="P15" s="55" t="str">
        <f t="shared" si="8"/>
        <v>Funcional</v>
      </c>
      <c r="Q15" s="56" t="str">
        <f t="shared" si="9"/>
        <v>Espacial</v>
      </c>
      <c r="R15" s="70" t="str">
        <f t="shared" si="15"/>
        <v>Propriedade: tem.elevadores    Domínio: Funcional     Range: Espacial</v>
      </c>
      <c r="S15" s="70" t="str">
        <f t="shared" si="16"/>
        <v>Valor:  elevadores</v>
      </c>
      <c r="T15" s="71" t="s">
        <v>3</v>
      </c>
      <c r="U15" s="72" t="str">
        <f t="shared" si="17"/>
        <v>Refere-se a propriedade  tem.elevadores  &gt;  elevadores</v>
      </c>
      <c r="V15" s="73" t="str">
        <f t="shared" si="18"/>
        <v>elevadores</v>
      </c>
    </row>
    <row r="16" spans="1:22" ht="8.4" customHeight="1" x14ac:dyDescent="0.3">
      <c r="A16" s="3">
        <v>16</v>
      </c>
      <c r="B16" s="5" t="s">
        <v>25</v>
      </c>
      <c r="C16" s="5" t="str">
        <f t="shared" ref="C16" si="21">F16</f>
        <v>de.dimensão</v>
      </c>
      <c r="D16" s="40" t="s">
        <v>169</v>
      </c>
      <c r="E16" s="6" t="s">
        <v>26</v>
      </c>
      <c r="F16" s="6" t="s">
        <v>167</v>
      </c>
      <c r="G16" s="7" t="s">
        <v>3</v>
      </c>
      <c r="H16" s="7" t="s">
        <v>3</v>
      </c>
      <c r="I16" s="7" t="s">
        <v>3</v>
      </c>
      <c r="J16" s="7" t="s">
        <v>3</v>
      </c>
      <c r="K16" s="7" t="s">
        <v>3</v>
      </c>
      <c r="L16" s="7" t="s">
        <v>3</v>
      </c>
      <c r="M16" s="7" t="s">
        <v>3</v>
      </c>
      <c r="N16" s="7" t="s">
        <v>3</v>
      </c>
      <c r="O16" s="7" t="s">
        <v>3</v>
      </c>
      <c r="P16" s="55" t="str">
        <f t="shared" si="8"/>
        <v>Funcional</v>
      </c>
      <c r="Q16" s="56" t="str">
        <f t="shared" si="9"/>
        <v>Espacial</v>
      </c>
      <c r="R16" s="8" t="str">
        <f t="shared" si="13"/>
        <v>Propriedade: de.dimensão    Domínio: Funcional     Range: Espacial</v>
      </c>
      <c r="S16" s="8" t="str">
        <f t="shared" si="10"/>
        <v>Valor:  de.dimensão</v>
      </c>
      <c r="T16" s="9" t="s">
        <v>3</v>
      </c>
      <c r="U16" s="10" t="str">
        <f t="shared" ref="U16" si="22">_xlfn.CONCAT("Refere-se a propriedade  ",F16, "  &gt;  ",C16)</f>
        <v>Refere-se a propriedade  de.dimensão  &gt;  de.dimensão</v>
      </c>
      <c r="V16" s="11" t="str">
        <f t="shared" ref="V16" si="23">C16</f>
        <v>de.dimensão</v>
      </c>
    </row>
    <row r="17" spans="1:22" ht="8.4" customHeight="1" x14ac:dyDescent="0.3">
      <c r="A17" s="3">
        <v>17</v>
      </c>
      <c r="B17" s="13" t="str">
        <f>E17</f>
        <v>de.dimensão</v>
      </c>
      <c r="C17" s="13" t="str">
        <f t="shared" ref="C17" si="24">F17</f>
        <v>mínima</v>
      </c>
      <c r="D17" s="41" t="s">
        <v>169</v>
      </c>
      <c r="E17" s="14" t="str">
        <f>F16</f>
        <v>de.dimensão</v>
      </c>
      <c r="F17" s="15" t="s">
        <v>168</v>
      </c>
      <c r="G17" s="16" t="s">
        <v>3</v>
      </c>
      <c r="H17" s="16" t="s">
        <v>3</v>
      </c>
      <c r="I17" s="16" t="s">
        <v>3</v>
      </c>
      <c r="J17" s="16" t="s">
        <v>3</v>
      </c>
      <c r="K17" s="16" t="s">
        <v>3</v>
      </c>
      <c r="L17" s="16" t="s">
        <v>3</v>
      </c>
      <c r="M17" s="16" t="s">
        <v>3</v>
      </c>
      <c r="N17" s="16" t="s">
        <v>3</v>
      </c>
      <c r="O17" s="16" t="s">
        <v>3</v>
      </c>
      <c r="P17" s="55" t="str">
        <f t="shared" si="8"/>
        <v>Funcional</v>
      </c>
      <c r="Q17" s="56" t="str">
        <f t="shared" si="9"/>
        <v>Espacial</v>
      </c>
      <c r="R17" s="8" t="str">
        <f t="shared" ref="R17" si="25">_xlfn.CONCAT("Propriedade: ",  F17, "    Domínio: ", P17, "     Range: ", Q17)</f>
        <v>Propriedade: mínima    Domínio: Funcional     Range: Espacial</v>
      </c>
      <c r="S17" s="8" t="str">
        <f t="shared" ref="S17" si="26">_xlfn.CONCAT("Valor:  ", C17)</f>
        <v>Valor:  mínima</v>
      </c>
      <c r="T17" s="9" t="s">
        <v>3</v>
      </c>
      <c r="U17" s="10" t="str">
        <f t="shared" ref="U17" si="27">_xlfn.CONCAT("Refere-se a propriedade  ",F17, "  &gt;  ",C17)</f>
        <v>Refere-se a propriedade  mínima  &gt;  mínima</v>
      </c>
      <c r="V17" s="11" t="str">
        <f t="shared" ref="V17" si="28">C17</f>
        <v>mínima</v>
      </c>
    </row>
    <row r="18" spans="1:22" ht="8.4" customHeight="1" x14ac:dyDescent="0.3">
      <c r="A18" s="3">
        <v>18</v>
      </c>
      <c r="B18" s="17" t="str">
        <f t="shared" ref="B18:B19" si="29">E18</f>
        <v>mínima</v>
      </c>
      <c r="C18" s="1" t="str">
        <f t="shared" ref="C18:C23" si="30">MID(F18,FIND(".",F18,1)+1,100)</f>
        <v>largura</v>
      </c>
      <c r="D18" s="42" t="s">
        <v>169</v>
      </c>
      <c r="E18" s="2" t="str">
        <f>F17</f>
        <v>mínima</v>
      </c>
      <c r="F18" s="18" t="s">
        <v>161</v>
      </c>
      <c r="G18" s="19" t="s">
        <v>3</v>
      </c>
      <c r="H18" s="19" t="s">
        <v>3</v>
      </c>
      <c r="I18" s="19" t="s">
        <v>3</v>
      </c>
      <c r="J18" s="19" t="s">
        <v>3</v>
      </c>
      <c r="K18" s="19" t="s">
        <v>3</v>
      </c>
      <c r="L18" s="19" t="s">
        <v>3</v>
      </c>
      <c r="M18" s="19" t="s">
        <v>3</v>
      </c>
      <c r="N18" s="19" t="s">
        <v>3</v>
      </c>
      <c r="O18" s="19" t="s">
        <v>3</v>
      </c>
      <c r="P18" s="55" t="str">
        <f t="shared" si="8"/>
        <v>Funcional</v>
      </c>
      <c r="Q18" s="56" t="str">
        <f t="shared" si="9"/>
        <v>Espacial</v>
      </c>
      <c r="R18" s="8" t="str">
        <f t="shared" ref="R18" si="31">_xlfn.CONCAT("Propriedade: ",  F18, "    Domínio: ", P18, "     Range: ", Q18)</f>
        <v>Propriedade: a.largura    Domínio: Funcional     Range: Espacial</v>
      </c>
      <c r="S18" s="8" t="str">
        <f t="shared" si="2"/>
        <v>Valor:  largura</v>
      </c>
      <c r="T18" s="9" t="s">
        <v>3</v>
      </c>
      <c r="U18" s="10" t="str">
        <f>_xlfn.CONCAT("Refere-se a propriedade  ",F18, "  &gt;  ",C18)</f>
        <v>Refere-se a propriedade  a.largura  &gt;  largura</v>
      </c>
      <c r="V18" s="11" t="str">
        <f>C18</f>
        <v>largura</v>
      </c>
    </row>
    <row r="19" spans="1:22" ht="8.4" customHeight="1" x14ac:dyDescent="0.3">
      <c r="A19" s="3">
        <v>19</v>
      </c>
      <c r="B19" s="17" t="str">
        <f t="shared" si="29"/>
        <v>mínima</v>
      </c>
      <c r="C19" s="1" t="str">
        <f t="shared" si="30"/>
        <v>profundidade</v>
      </c>
      <c r="D19" s="42" t="s">
        <v>169</v>
      </c>
      <c r="E19" s="2" t="str">
        <f t="shared" ref="E19:E21" si="32">E18</f>
        <v>mínima</v>
      </c>
      <c r="F19" s="18" t="s">
        <v>162</v>
      </c>
      <c r="G19" s="19" t="s">
        <v>3</v>
      </c>
      <c r="H19" s="19" t="s">
        <v>3</v>
      </c>
      <c r="I19" s="19" t="s">
        <v>3</v>
      </c>
      <c r="J19" s="19" t="s">
        <v>3</v>
      </c>
      <c r="K19" s="19" t="s">
        <v>3</v>
      </c>
      <c r="L19" s="19" t="s">
        <v>3</v>
      </c>
      <c r="M19" s="19" t="s">
        <v>3</v>
      </c>
      <c r="N19" s="19" t="s">
        <v>3</v>
      </c>
      <c r="O19" s="19" t="s">
        <v>3</v>
      </c>
      <c r="P19" s="55" t="str">
        <f t="shared" si="8"/>
        <v>Funcional</v>
      </c>
      <c r="Q19" s="56" t="str">
        <f t="shared" si="9"/>
        <v>Espacial</v>
      </c>
      <c r="R19" s="8" t="str">
        <f t="shared" si="1"/>
        <v>Propriedade: a.profundidade    Domínio: Funcional     Range: Espacial</v>
      </c>
      <c r="S19" s="8" t="str">
        <f t="shared" si="2"/>
        <v>Valor:  profundidade</v>
      </c>
      <c r="T19" s="9" t="s">
        <v>3</v>
      </c>
      <c r="U19" s="10" t="str">
        <f t="shared" si="3"/>
        <v>Refere-se a propriedade  a.profundidade  &gt;  profundidade</v>
      </c>
      <c r="V19" s="11" t="str">
        <f t="shared" si="4"/>
        <v>profundidade</v>
      </c>
    </row>
    <row r="20" spans="1:22" ht="8.4" customHeight="1" x14ac:dyDescent="0.3">
      <c r="A20" s="3">
        <v>20</v>
      </c>
      <c r="B20" s="17" t="str">
        <f t="shared" ref="B20:B23" si="33">E20</f>
        <v>mínima</v>
      </c>
      <c r="C20" s="1" t="str">
        <f t="shared" si="30"/>
        <v>pedireito</v>
      </c>
      <c r="D20" s="42" t="s">
        <v>169</v>
      </c>
      <c r="E20" s="2" t="str">
        <f t="shared" si="32"/>
        <v>mínima</v>
      </c>
      <c r="F20" s="18" t="s">
        <v>163</v>
      </c>
      <c r="G20" s="19" t="s">
        <v>3</v>
      </c>
      <c r="H20" s="19" t="s">
        <v>3</v>
      </c>
      <c r="I20" s="19" t="s">
        <v>3</v>
      </c>
      <c r="J20" s="19" t="s">
        <v>3</v>
      </c>
      <c r="K20" s="19" t="s">
        <v>3</v>
      </c>
      <c r="L20" s="19" t="s">
        <v>3</v>
      </c>
      <c r="M20" s="19" t="s">
        <v>3</v>
      </c>
      <c r="N20" s="19" t="s">
        <v>3</v>
      </c>
      <c r="O20" s="19" t="s">
        <v>3</v>
      </c>
      <c r="P20" s="55" t="str">
        <f t="shared" si="8"/>
        <v>Funcional</v>
      </c>
      <c r="Q20" s="56" t="str">
        <f t="shared" si="9"/>
        <v>Espacial</v>
      </c>
      <c r="R20" s="8" t="str">
        <f t="shared" ref="R20:R23" si="34">_xlfn.CONCAT("Propriedade: ",  F20, "    Domínio: ", P20, "     Range: ", Q20)</f>
        <v>Propriedade: o.pedireito    Domínio: Funcional     Range: Espacial</v>
      </c>
      <c r="S20" s="8" t="str">
        <f t="shared" ref="S20:S23" si="35">_xlfn.CONCAT("Valor:  ", C20)</f>
        <v>Valor:  pedireito</v>
      </c>
      <c r="T20" s="9" t="s">
        <v>3</v>
      </c>
      <c r="U20" s="10" t="str">
        <f>_xlfn.CONCAT("Refere-se a propriedade  ",F20, "  &gt;  ",C20)</f>
        <v>Refere-se a propriedade  o.pedireito  &gt;  pedireito</v>
      </c>
      <c r="V20" s="11" t="str">
        <f>C20</f>
        <v>pedireito</v>
      </c>
    </row>
    <row r="21" spans="1:22" ht="8.4" customHeight="1" x14ac:dyDescent="0.3">
      <c r="A21" s="3">
        <v>21</v>
      </c>
      <c r="B21" s="17" t="str">
        <f t="shared" ref="B21" si="36">E21</f>
        <v>mínima</v>
      </c>
      <c r="C21" s="1" t="str">
        <f t="shared" ref="C21" si="37">MID(F21,FIND(".",F21,1)+1,100)</f>
        <v>lado</v>
      </c>
      <c r="D21" s="42" t="s">
        <v>169</v>
      </c>
      <c r="E21" s="2" t="str">
        <f t="shared" si="32"/>
        <v>mínima</v>
      </c>
      <c r="F21" s="51" t="s">
        <v>164</v>
      </c>
      <c r="G21" s="19" t="s">
        <v>3</v>
      </c>
      <c r="H21" s="19" t="s">
        <v>3</v>
      </c>
      <c r="I21" s="19" t="s">
        <v>3</v>
      </c>
      <c r="J21" s="19" t="s">
        <v>3</v>
      </c>
      <c r="K21" s="19" t="s">
        <v>3</v>
      </c>
      <c r="L21" s="19" t="s">
        <v>3</v>
      </c>
      <c r="M21" s="19" t="s">
        <v>3</v>
      </c>
      <c r="N21" s="19" t="s">
        <v>3</v>
      </c>
      <c r="O21" s="19" t="s">
        <v>3</v>
      </c>
      <c r="P21" s="55" t="str">
        <f t="shared" si="8"/>
        <v>Funcional</v>
      </c>
      <c r="Q21" s="56" t="str">
        <f t="shared" si="9"/>
        <v>Espacial</v>
      </c>
      <c r="R21" s="8" t="str">
        <f t="shared" si="34"/>
        <v>Propriedade: o.lado    Domínio: Funcional     Range: Espacial</v>
      </c>
      <c r="S21" s="8" t="str">
        <f t="shared" ref="S21" si="38">_xlfn.CONCAT("Valor:  ", C21)</f>
        <v>Valor:  lado</v>
      </c>
      <c r="T21" s="9" t="s">
        <v>3</v>
      </c>
      <c r="U21" s="10" t="str">
        <f>_xlfn.CONCAT("Refere-se a propriedade  ",F21, "  &gt;  ",C21)</f>
        <v>Refere-se a propriedade  o.lado  &gt;  lado</v>
      </c>
      <c r="V21" s="11" t="str">
        <f>C21</f>
        <v>lado</v>
      </c>
    </row>
    <row r="22" spans="1:22" ht="8.4" customHeight="1" x14ac:dyDescent="0.3">
      <c r="A22" s="3">
        <v>22</v>
      </c>
      <c r="B22" s="17" t="str">
        <f t="shared" ref="B22" si="39">E22</f>
        <v>mínima</v>
      </c>
      <c r="C22" s="1" t="str">
        <f t="shared" ref="C22" si="40">MID(F22,FIND(".",F22,1)+1,100)</f>
        <v>área</v>
      </c>
      <c r="D22" s="42" t="s">
        <v>169</v>
      </c>
      <c r="E22" s="2" t="str">
        <f>E19</f>
        <v>mínima</v>
      </c>
      <c r="F22" s="18" t="s">
        <v>165</v>
      </c>
      <c r="G22" s="19" t="s">
        <v>3</v>
      </c>
      <c r="H22" s="19" t="s">
        <v>3</v>
      </c>
      <c r="I22" s="19" t="s">
        <v>3</v>
      </c>
      <c r="J22" s="19" t="s">
        <v>3</v>
      </c>
      <c r="K22" s="19" t="s">
        <v>3</v>
      </c>
      <c r="L22" s="19" t="s">
        <v>3</v>
      </c>
      <c r="M22" s="19" t="s">
        <v>3</v>
      </c>
      <c r="N22" s="19" t="s">
        <v>3</v>
      </c>
      <c r="O22" s="19" t="s">
        <v>3</v>
      </c>
      <c r="P22" s="55" t="str">
        <f t="shared" si="8"/>
        <v>Funcional</v>
      </c>
      <c r="Q22" s="56" t="str">
        <f t="shared" si="9"/>
        <v>Espacial</v>
      </c>
      <c r="R22" s="8" t="str">
        <f t="shared" ref="R22" si="41">_xlfn.CONCAT("Propriedade: ",  F22, "    Domínio: ", P22, "     Range: ", Q22)</f>
        <v>Propriedade: a.área    Domínio: Funcional     Range: Espacial</v>
      </c>
      <c r="S22" s="8" t="str">
        <f t="shared" ref="S22" si="42">_xlfn.CONCAT("Valor:  ", C22)</f>
        <v>Valor:  área</v>
      </c>
      <c r="T22" s="9" t="s">
        <v>3</v>
      </c>
      <c r="U22" s="10" t="str">
        <f>_xlfn.CONCAT("Refere-se a propriedade  ",F22, "  &gt;  ",C22)</f>
        <v>Refere-se a propriedade  a.área  &gt;  área</v>
      </c>
      <c r="V22" s="11" t="str">
        <f>C22</f>
        <v>área</v>
      </c>
    </row>
    <row r="23" spans="1:22" ht="8.4" customHeight="1" x14ac:dyDescent="0.3">
      <c r="A23" s="3">
        <v>23</v>
      </c>
      <c r="B23" s="17" t="str">
        <f t="shared" si="33"/>
        <v>mínima</v>
      </c>
      <c r="C23" s="1" t="str">
        <f t="shared" si="30"/>
        <v>área.média</v>
      </c>
      <c r="D23" s="42" t="s">
        <v>169</v>
      </c>
      <c r="E23" s="2" t="str">
        <f>E20</f>
        <v>mínima</v>
      </c>
      <c r="F23" s="18" t="s">
        <v>166</v>
      </c>
      <c r="G23" s="19" t="s">
        <v>3</v>
      </c>
      <c r="H23" s="19" t="s">
        <v>3</v>
      </c>
      <c r="I23" s="19" t="s">
        <v>3</v>
      </c>
      <c r="J23" s="19" t="s">
        <v>3</v>
      </c>
      <c r="K23" s="19" t="s">
        <v>3</v>
      </c>
      <c r="L23" s="19" t="s">
        <v>3</v>
      </c>
      <c r="M23" s="19" t="s">
        <v>3</v>
      </c>
      <c r="N23" s="19" t="s">
        <v>3</v>
      </c>
      <c r="O23" s="19" t="s">
        <v>3</v>
      </c>
      <c r="P23" s="55" t="str">
        <f t="shared" si="8"/>
        <v>Funcional</v>
      </c>
      <c r="Q23" s="56" t="str">
        <f t="shared" si="9"/>
        <v>Espacial</v>
      </c>
      <c r="R23" s="8" t="str">
        <f t="shared" si="34"/>
        <v>Propriedade: a.área.média    Domínio: Funcional     Range: Espacial</v>
      </c>
      <c r="S23" s="8" t="str">
        <f t="shared" si="35"/>
        <v>Valor:  área.média</v>
      </c>
      <c r="T23" s="9" t="s">
        <v>3</v>
      </c>
      <c r="U23" s="10" t="str">
        <f>_xlfn.CONCAT("Refere-se a propriedade  ",F23, "  &gt;  ",C23)</f>
        <v>Refere-se a propriedade  a.área.média  &gt;  área.média</v>
      </c>
      <c r="V23" s="11" t="str">
        <f>C23</f>
        <v>área.média</v>
      </c>
    </row>
    <row r="24" spans="1:22" ht="8.4" customHeight="1" x14ac:dyDescent="0.3">
      <c r="A24" s="3">
        <v>24</v>
      </c>
      <c r="B24" s="5" t="s">
        <v>25</v>
      </c>
      <c r="C24" s="5" t="str">
        <f t="shared" ref="C24" si="43">F24</f>
        <v>de.requisito</v>
      </c>
      <c r="D24" s="40" t="s">
        <v>0</v>
      </c>
      <c r="E24" s="6" t="s">
        <v>26</v>
      </c>
      <c r="F24" s="6" t="s">
        <v>151</v>
      </c>
      <c r="G24" s="7" t="s">
        <v>3</v>
      </c>
      <c r="H24" s="7" t="s">
        <v>3</v>
      </c>
      <c r="I24" s="7" t="s">
        <v>3</v>
      </c>
      <c r="J24" s="7" t="s">
        <v>3</v>
      </c>
      <c r="K24" s="7" t="s">
        <v>3</v>
      </c>
      <c r="L24" s="7" t="s">
        <v>3</v>
      </c>
      <c r="M24" s="7" t="s">
        <v>3</v>
      </c>
      <c r="N24" s="7" t="s">
        <v>3</v>
      </c>
      <c r="O24" s="7" t="s">
        <v>3</v>
      </c>
      <c r="P24" s="55" t="str">
        <f t="shared" si="8"/>
        <v>Funcional</v>
      </c>
      <c r="Q24" s="56" t="str">
        <f t="shared" si="9"/>
        <v>Espacial</v>
      </c>
      <c r="R24" s="8" t="str">
        <f t="shared" ref="R24" si="44">_xlfn.CONCAT("Propriedade: ",  F24, "    Domínio: ", P24, "     Range: ", Q24)</f>
        <v>Propriedade: de.requisito    Domínio: Funcional     Range: Espacial</v>
      </c>
      <c r="S24" s="8" t="str">
        <f t="shared" ref="S24" si="45">_xlfn.CONCAT("Valor:  ", C24)</f>
        <v>Valor:  de.requisito</v>
      </c>
      <c r="T24" s="9" t="s">
        <v>3</v>
      </c>
      <c r="U24" s="10" t="str">
        <f t="shared" ref="U24" si="46">_xlfn.CONCAT("Refere-se a propriedade  ",F24, "  &gt;  ",C24)</f>
        <v>Refere-se a propriedade  de.requisito  &gt;  de.requisito</v>
      </c>
      <c r="V24" s="11" t="str">
        <f t="shared" ref="V24" si="47">C24</f>
        <v>de.requisito</v>
      </c>
    </row>
    <row r="25" spans="1:22" ht="8.4" customHeight="1" x14ac:dyDescent="0.3">
      <c r="A25" s="3">
        <v>25</v>
      </c>
      <c r="B25" s="74" t="str">
        <f>E25</f>
        <v>de.requisito</v>
      </c>
      <c r="C25" s="13" t="str">
        <f>F25</f>
        <v>hidrosanitário</v>
      </c>
      <c r="D25" s="75" t="s">
        <v>0</v>
      </c>
      <c r="E25" s="52" t="str">
        <f>F24</f>
        <v>de.requisito</v>
      </c>
      <c r="F25" s="53" t="s">
        <v>153</v>
      </c>
      <c r="G25" s="16" t="s">
        <v>3</v>
      </c>
      <c r="H25" s="16" t="s">
        <v>3</v>
      </c>
      <c r="I25" s="16" t="s">
        <v>3</v>
      </c>
      <c r="J25" s="16" t="s">
        <v>3</v>
      </c>
      <c r="K25" s="16" t="s">
        <v>3</v>
      </c>
      <c r="L25" s="16" t="s">
        <v>3</v>
      </c>
      <c r="M25" s="16" t="s">
        <v>3</v>
      </c>
      <c r="N25" s="16" t="s">
        <v>3</v>
      </c>
      <c r="O25" s="16" t="s">
        <v>3</v>
      </c>
      <c r="P25" s="55" t="str">
        <f t="shared" si="8"/>
        <v>Funcional</v>
      </c>
      <c r="Q25" s="56" t="str">
        <f t="shared" si="9"/>
        <v>Espacial</v>
      </c>
      <c r="R25" s="8" t="str">
        <f t="shared" ref="R25:R27" si="48">_xlfn.CONCAT("Propriedade: ",  F25, "    Domínio: ", P25, "     Range: ", Q25)</f>
        <v>Propriedade: hidrosanitário    Domínio: Funcional     Range: Espacial</v>
      </c>
      <c r="S25" s="8" t="str">
        <f t="shared" ref="S25:S27" si="49">_xlfn.CONCAT("Valor:  ", C25)</f>
        <v>Valor:  hidrosanitário</v>
      </c>
      <c r="T25" s="9" t="s">
        <v>3</v>
      </c>
      <c r="U25" s="10" t="str">
        <f t="shared" ref="U25:U27" si="50">_xlfn.CONCAT("Refere-se a propriedade  ",F25, "  &gt;  ",C25)</f>
        <v>Refere-se a propriedade  hidrosanitário  &gt;  hidrosanitário</v>
      </c>
      <c r="V25" s="11" t="str">
        <f t="shared" ref="V25:V27" si="51">C25</f>
        <v>hidrosanitário</v>
      </c>
    </row>
    <row r="26" spans="1:22" ht="8.4" customHeight="1" x14ac:dyDescent="0.3">
      <c r="A26" s="3">
        <v>26</v>
      </c>
      <c r="B26" s="17" t="str">
        <f t="shared" ref="B26:B31" si="52">E26</f>
        <v>hidrosanitário</v>
      </c>
      <c r="C26" s="1" t="str">
        <f t="shared" ref="C26:C30" si="53">MID(F26,FIND(".",F26,1)+1,100)</f>
        <v>seco</v>
      </c>
      <c r="D26" s="66" t="s">
        <v>0</v>
      </c>
      <c r="E26" s="2" t="str">
        <f>F25</f>
        <v>hidrosanitário</v>
      </c>
      <c r="F26" s="51" t="s">
        <v>130</v>
      </c>
      <c r="G26" s="19" t="s">
        <v>3</v>
      </c>
      <c r="H26" s="19" t="s">
        <v>3</v>
      </c>
      <c r="I26" s="19" t="s">
        <v>3</v>
      </c>
      <c r="J26" s="19" t="s">
        <v>3</v>
      </c>
      <c r="K26" s="19" t="s">
        <v>3</v>
      </c>
      <c r="L26" s="19" t="s">
        <v>3</v>
      </c>
      <c r="M26" s="19" t="s">
        <v>3</v>
      </c>
      <c r="N26" s="19" t="s">
        <v>3</v>
      </c>
      <c r="O26" s="19" t="s">
        <v>3</v>
      </c>
      <c r="P26" s="55" t="str">
        <f t="shared" si="8"/>
        <v>Funcional</v>
      </c>
      <c r="Q26" s="56" t="str">
        <f t="shared" si="9"/>
        <v>Espacial</v>
      </c>
      <c r="R26" s="8" t="str">
        <f t="shared" si="48"/>
        <v>Propriedade: é.seco    Domínio: Funcional     Range: Espacial</v>
      </c>
      <c r="S26" s="8" t="str">
        <f t="shared" si="49"/>
        <v>Valor:  seco</v>
      </c>
      <c r="T26" s="9" t="s">
        <v>3</v>
      </c>
      <c r="U26" s="10" t="str">
        <f t="shared" si="50"/>
        <v>Refere-se a propriedade  é.seco  &gt;  seco</v>
      </c>
      <c r="V26" s="11" t="str">
        <f t="shared" si="51"/>
        <v>seco</v>
      </c>
    </row>
    <row r="27" spans="1:22" ht="8.4" customHeight="1" x14ac:dyDescent="0.3">
      <c r="A27" s="3">
        <v>27</v>
      </c>
      <c r="B27" s="64" t="str">
        <f t="shared" si="52"/>
        <v>hidrosanitário</v>
      </c>
      <c r="C27" s="65" t="str">
        <f t="shared" si="53"/>
        <v>AF</v>
      </c>
      <c r="D27" s="66" t="s">
        <v>0</v>
      </c>
      <c r="E27" s="67" t="str">
        <f>E26</f>
        <v>hidrosanitário</v>
      </c>
      <c r="F27" s="68" t="s">
        <v>154</v>
      </c>
      <c r="G27" s="69" t="s">
        <v>3</v>
      </c>
      <c r="H27" s="69" t="s">
        <v>3</v>
      </c>
      <c r="I27" s="69" t="s">
        <v>3</v>
      </c>
      <c r="J27" s="69" t="s">
        <v>3</v>
      </c>
      <c r="K27" s="69" t="s">
        <v>3</v>
      </c>
      <c r="L27" s="69" t="s">
        <v>3</v>
      </c>
      <c r="M27" s="69" t="s">
        <v>3</v>
      </c>
      <c r="N27" s="69" t="s">
        <v>3</v>
      </c>
      <c r="O27" s="69" t="s">
        <v>3</v>
      </c>
      <c r="P27" s="55" t="str">
        <f t="shared" si="8"/>
        <v>Funcional</v>
      </c>
      <c r="Q27" s="56" t="str">
        <f t="shared" si="9"/>
        <v>Espacial</v>
      </c>
      <c r="R27" s="70" t="str">
        <f t="shared" si="48"/>
        <v>Propriedade: usa.AF    Domínio: Funcional     Range: Espacial</v>
      </c>
      <c r="S27" s="70" t="str">
        <f t="shared" si="49"/>
        <v>Valor:  AF</v>
      </c>
      <c r="T27" s="71" t="s">
        <v>3</v>
      </c>
      <c r="U27" s="72" t="str">
        <f t="shared" si="50"/>
        <v>Refere-se a propriedade  usa.AF  &gt;  AF</v>
      </c>
      <c r="V27" s="73" t="str">
        <f t="shared" si="51"/>
        <v>AF</v>
      </c>
    </row>
    <row r="28" spans="1:22" ht="8.4" customHeight="1" x14ac:dyDescent="0.3">
      <c r="A28" s="3">
        <v>28</v>
      </c>
      <c r="B28" s="17" t="str">
        <f t="shared" si="52"/>
        <v>hidrosanitário</v>
      </c>
      <c r="C28" s="65" t="str">
        <f t="shared" si="53"/>
        <v>AFQ</v>
      </c>
      <c r="D28" s="66" t="s">
        <v>0</v>
      </c>
      <c r="E28" s="67" t="str">
        <f t="shared" ref="E28:E30" si="54">E27</f>
        <v>hidrosanitário</v>
      </c>
      <c r="F28" s="68" t="s">
        <v>155</v>
      </c>
      <c r="G28" s="69" t="s">
        <v>3</v>
      </c>
      <c r="H28" s="69" t="s">
        <v>3</v>
      </c>
      <c r="I28" s="69" t="s">
        <v>3</v>
      </c>
      <c r="J28" s="69" t="s">
        <v>3</v>
      </c>
      <c r="K28" s="69" t="s">
        <v>3</v>
      </c>
      <c r="L28" s="69" t="s">
        <v>3</v>
      </c>
      <c r="M28" s="69" t="s">
        <v>3</v>
      </c>
      <c r="N28" s="69" t="s">
        <v>3</v>
      </c>
      <c r="O28" s="69" t="s">
        <v>3</v>
      </c>
      <c r="P28" s="55" t="str">
        <f t="shared" si="8"/>
        <v>Funcional</v>
      </c>
      <c r="Q28" s="56" t="str">
        <f t="shared" si="9"/>
        <v>Espacial</v>
      </c>
      <c r="R28" s="70" t="str">
        <f t="shared" ref="R28:R52" si="55">_xlfn.CONCAT("Propriedade: ",  F28, "    Domínio: ", P28, "     Range: ", Q28)</f>
        <v>Propriedade: usa.AFQ    Domínio: Funcional     Range: Espacial</v>
      </c>
      <c r="S28" s="70" t="str">
        <f t="shared" ref="S28:S52" si="56">_xlfn.CONCAT("Valor:  ", C28)</f>
        <v>Valor:  AFQ</v>
      </c>
      <c r="T28" s="71" t="s">
        <v>3</v>
      </c>
      <c r="U28" s="72" t="str">
        <f t="shared" ref="U28:U52" si="57">_xlfn.CONCAT("Refere-se a propriedade  ",F28, "  &gt;  ",C28)</f>
        <v>Refere-se a propriedade  usa.AFQ  &gt;  AFQ</v>
      </c>
      <c r="V28" s="73" t="str">
        <f t="shared" ref="V28:V52" si="58">C28</f>
        <v>AFQ</v>
      </c>
    </row>
    <row r="29" spans="1:22" ht="8.4" customHeight="1" x14ac:dyDescent="0.3">
      <c r="A29" s="3">
        <v>29</v>
      </c>
      <c r="B29" s="17" t="str">
        <f t="shared" si="52"/>
        <v>hidrosanitário</v>
      </c>
      <c r="C29" s="65" t="str">
        <f t="shared" si="53"/>
        <v>esgoto</v>
      </c>
      <c r="D29" s="66" t="s">
        <v>0</v>
      </c>
      <c r="E29" s="67" t="str">
        <f t="shared" si="54"/>
        <v>hidrosanitário</v>
      </c>
      <c r="F29" s="51" t="s">
        <v>152</v>
      </c>
      <c r="G29" s="69" t="s">
        <v>3</v>
      </c>
      <c r="H29" s="69" t="s">
        <v>3</v>
      </c>
      <c r="I29" s="69" t="s">
        <v>3</v>
      </c>
      <c r="J29" s="69" t="s">
        <v>3</v>
      </c>
      <c r="K29" s="69" t="s">
        <v>3</v>
      </c>
      <c r="L29" s="69" t="s">
        <v>3</v>
      </c>
      <c r="M29" s="69" t="s">
        <v>3</v>
      </c>
      <c r="N29" s="69" t="s">
        <v>3</v>
      </c>
      <c r="O29" s="69" t="s">
        <v>3</v>
      </c>
      <c r="P29" s="55" t="str">
        <f t="shared" si="8"/>
        <v>Funcional</v>
      </c>
      <c r="Q29" s="56" t="str">
        <f t="shared" si="9"/>
        <v>Espacial</v>
      </c>
      <c r="R29" s="70" t="str">
        <f t="shared" si="55"/>
        <v>Propriedade: usa.esgoto    Domínio: Funcional     Range: Espacial</v>
      </c>
      <c r="S29" s="70" t="str">
        <f t="shared" si="56"/>
        <v>Valor:  esgoto</v>
      </c>
      <c r="T29" s="71" t="s">
        <v>3</v>
      </c>
      <c r="U29" s="72" t="str">
        <f t="shared" si="57"/>
        <v>Refere-se a propriedade  usa.esgoto  &gt;  esgoto</v>
      </c>
      <c r="V29" s="73" t="str">
        <f t="shared" si="58"/>
        <v>esgoto</v>
      </c>
    </row>
    <row r="30" spans="1:22" ht="8.4" customHeight="1" x14ac:dyDescent="0.3">
      <c r="A30" s="3">
        <v>30</v>
      </c>
      <c r="B30" s="17" t="str">
        <f t="shared" si="52"/>
        <v>hidrosanitário</v>
      </c>
      <c r="C30" s="65" t="str">
        <f t="shared" si="53"/>
        <v>esgoto.especial</v>
      </c>
      <c r="D30" s="66" t="s">
        <v>0</v>
      </c>
      <c r="E30" s="67" t="str">
        <f t="shared" si="54"/>
        <v>hidrosanitário</v>
      </c>
      <c r="F30" s="51" t="s">
        <v>160</v>
      </c>
      <c r="G30" s="69" t="s">
        <v>3</v>
      </c>
      <c r="H30" s="69" t="s">
        <v>3</v>
      </c>
      <c r="I30" s="69" t="s">
        <v>3</v>
      </c>
      <c r="J30" s="69" t="s">
        <v>3</v>
      </c>
      <c r="K30" s="69" t="s">
        <v>3</v>
      </c>
      <c r="L30" s="69" t="s">
        <v>3</v>
      </c>
      <c r="M30" s="69" t="s">
        <v>3</v>
      </c>
      <c r="N30" s="69" t="s">
        <v>3</v>
      </c>
      <c r="O30" s="69" t="s">
        <v>3</v>
      </c>
      <c r="P30" s="55" t="str">
        <f t="shared" si="8"/>
        <v>Funcional</v>
      </c>
      <c r="Q30" s="56" t="str">
        <f t="shared" si="9"/>
        <v>Espacial</v>
      </c>
      <c r="R30" s="70" t="str">
        <f t="shared" si="55"/>
        <v>Propriedade: usa.esgoto.especial    Domínio: Funcional     Range: Espacial</v>
      </c>
      <c r="S30" s="70" t="str">
        <f t="shared" si="56"/>
        <v>Valor:  esgoto.especial</v>
      </c>
      <c r="T30" s="71" t="s">
        <v>3</v>
      </c>
      <c r="U30" s="72" t="str">
        <f t="shared" si="57"/>
        <v>Refere-se a propriedade  usa.esgoto.especial  &gt;  esgoto.especial</v>
      </c>
      <c r="V30" s="73" t="str">
        <f t="shared" si="58"/>
        <v>esgoto.especial</v>
      </c>
    </row>
    <row r="31" spans="1:22" ht="8.4" customHeight="1" x14ac:dyDescent="0.3">
      <c r="A31" s="3">
        <v>31</v>
      </c>
      <c r="B31" s="74" t="str">
        <f t="shared" si="52"/>
        <v>de.requisito</v>
      </c>
      <c r="C31" s="13" t="str">
        <f>F31</f>
        <v>bancadas</v>
      </c>
      <c r="D31" s="75" t="s">
        <v>0</v>
      </c>
      <c r="E31" s="52" t="str">
        <f>F24</f>
        <v>de.requisito</v>
      </c>
      <c r="F31" s="53" t="s">
        <v>156</v>
      </c>
      <c r="G31" s="16" t="s">
        <v>3</v>
      </c>
      <c r="H31" s="16" t="s">
        <v>3</v>
      </c>
      <c r="I31" s="16" t="s">
        <v>3</v>
      </c>
      <c r="J31" s="16" t="s">
        <v>3</v>
      </c>
      <c r="K31" s="16" t="s">
        <v>3</v>
      </c>
      <c r="L31" s="16" t="s">
        <v>3</v>
      </c>
      <c r="M31" s="16" t="s">
        <v>3</v>
      </c>
      <c r="N31" s="16" t="s">
        <v>3</v>
      </c>
      <c r="O31" s="16" t="s">
        <v>3</v>
      </c>
      <c r="P31" s="55" t="str">
        <f t="shared" si="8"/>
        <v>Funcional</v>
      </c>
      <c r="Q31" s="56" t="str">
        <f t="shared" si="9"/>
        <v>Espacial</v>
      </c>
      <c r="R31" s="70" t="str">
        <f t="shared" si="55"/>
        <v>Propriedade: bancadas    Domínio: Funcional     Range: Espacial</v>
      </c>
      <c r="S31" s="70" t="str">
        <f t="shared" si="56"/>
        <v>Valor:  bancadas</v>
      </c>
      <c r="T31" s="71" t="s">
        <v>3</v>
      </c>
      <c r="U31" s="72" t="str">
        <f t="shared" si="57"/>
        <v>Refere-se a propriedade  bancadas  &gt;  bancadas</v>
      </c>
      <c r="V31" s="73" t="str">
        <f t="shared" si="58"/>
        <v>bancadas</v>
      </c>
    </row>
    <row r="32" spans="1:22" ht="8.4" customHeight="1" x14ac:dyDescent="0.3">
      <c r="A32" s="3">
        <v>32</v>
      </c>
      <c r="B32" s="64" t="str">
        <f t="shared" ref="B32:B33" si="59">E32</f>
        <v>bancadas</v>
      </c>
      <c r="C32" s="65" t="str">
        <f t="shared" ref="C32:C36" si="60">MID(F32,FIND(".",F32,1)+1,100)</f>
        <v>bancada.seca</v>
      </c>
      <c r="D32" s="66" t="s">
        <v>0</v>
      </c>
      <c r="E32" s="67" t="str">
        <f>F31</f>
        <v>bancadas</v>
      </c>
      <c r="F32" s="2" t="s">
        <v>137</v>
      </c>
      <c r="G32" s="69" t="s">
        <v>3</v>
      </c>
      <c r="H32" s="69" t="s">
        <v>3</v>
      </c>
      <c r="I32" s="69" t="s">
        <v>3</v>
      </c>
      <c r="J32" s="69" t="s">
        <v>3</v>
      </c>
      <c r="K32" s="69" t="s">
        <v>3</v>
      </c>
      <c r="L32" s="69" t="s">
        <v>3</v>
      </c>
      <c r="M32" s="69" t="s">
        <v>3</v>
      </c>
      <c r="N32" s="69" t="s">
        <v>3</v>
      </c>
      <c r="O32" s="69" t="s">
        <v>3</v>
      </c>
      <c r="P32" s="55" t="str">
        <f t="shared" si="8"/>
        <v>Funcional</v>
      </c>
      <c r="Q32" s="56" t="str">
        <f t="shared" si="9"/>
        <v>Espacial</v>
      </c>
      <c r="R32" s="70" t="str">
        <f t="shared" si="55"/>
        <v>Propriedade: usa.bancada.seca    Domínio: Funcional     Range: Espacial</v>
      </c>
      <c r="S32" s="70" t="str">
        <f t="shared" si="56"/>
        <v>Valor:  bancada.seca</v>
      </c>
      <c r="T32" s="71" t="s">
        <v>3</v>
      </c>
      <c r="U32" s="72" t="str">
        <f t="shared" si="57"/>
        <v>Refere-se a propriedade  usa.bancada.seca  &gt;  bancada.seca</v>
      </c>
      <c r="V32" s="73" t="str">
        <f t="shared" si="58"/>
        <v>bancada.seca</v>
      </c>
    </row>
    <row r="33" spans="1:22" ht="8.4" customHeight="1" x14ac:dyDescent="0.3">
      <c r="A33" s="3">
        <v>33</v>
      </c>
      <c r="B33" s="64" t="str">
        <f t="shared" si="59"/>
        <v>bancadas</v>
      </c>
      <c r="C33" s="65" t="str">
        <f t="shared" si="60"/>
        <v>bancada.úmida</v>
      </c>
      <c r="D33" s="66" t="s">
        <v>0</v>
      </c>
      <c r="E33" s="67" t="str">
        <f t="shared" ref="E33" si="61">E32</f>
        <v>bancadas</v>
      </c>
      <c r="F33" s="2" t="s">
        <v>138</v>
      </c>
      <c r="G33" s="69" t="s">
        <v>3</v>
      </c>
      <c r="H33" s="69" t="s">
        <v>3</v>
      </c>
      <c r="I33" s="69" t="s">
        <v>3</v>
      </c>
      <c r="J33" s="69" t="s">
        <v>3</v>
      </c>
      <c r="K33" s="69" t="s">
        <v>3</v>
      </c>
      <c r="L33" s="69" t="s">
        <v>3</v>
      </c>
      <c r="M33" s="69" t="s">
        <v>3</v>
      </c>
      <c r="N33" s="69" t="s">
        <v>3</v>
      </c>
      <c r="O33" s="69" t="s">
        <v>3</v>
      </c>
      <c r="P33" s="55" t="str">
        <f t="shared" si="8"/>
        <v>Funcional</v>
      </c>
      <c r="Q33" s="56" t="str">
        <f t="shared" si="9"/>
        <v>Espacial</v>
      </c>
      <c r="R33" s="70" t="str">
        <f t="shared" si="55"/>
        <v>Propriedade: usa.bancada.úmida    Domínio: Funcional     Range: Espacial</v>
      </c>
      <c r="S33" s="70" t="str">
        <f t="shared" si="56"/>
        <v>Valor:  bancada.úmida</v>
      </c>
      <c r="T33" s="71" t="s">
        <v>3</v>
      </c>
      <c r="U33" s="72" t="str">
        <f t="shared" si="57"/>
        <v>Refere-se a propriedade  usa.bancada.úmida  &gt;  bancada.úmida</v>
      </c>
      <c r="V33" s="73" t="str">
        <f t="shared" si="58"/>
        <v>bancada.úmida</v>
      </c>
    </row>
    <row r="34" spans="1:22" ht="8.4" customHeight="1" x14ac:dyDescent="0.3">
      <c r="A34" s="3">
        <v>34</v>
      </c>
      <c r="B34" s="74" t="str">
        <f>E34</f>
        <v>de.requisito</v>
      </c>
      <c r="C34" s="13" t="str">
        <f>F34</f>
        <v>blindagem</v>
      </c>
      <c r="D34" s="75" t="s">
        <v>0</v>
      </c>
      <c r="E34" s="52" t="str">
        <f>F24</f>
        <v>de.requisito</v>
      </c>
      <c r="F34" s="53" t="s">
        <v>133</v>
      </c>
      <c r="G34" s="16" t="s">
        <v>3</v>
      </c>
      <c r="H34" s="16" t="s">
        <v>3</v>
      </c>
      <c r="I34" s="16" t="s">
        <v>3</v>
      </c>
      <c r="J34" s="16" t="s">
        <v>3</v>
      </c>
      <c r="K34" s="16" t="s">
        <v>3</v>
      </c>
      <c r="L34" s="16" t="s">
        <v>3</v>
      </c>
      <c r="M34" s="16" t="s">
        <v>3</v>
      </c>
      <c r="N34" s="16" t="s">
        <v>3</v>
      </c>
      <c r="O34" s="16" t="s">
        <v>3</v>
      </c>
      <c r="P34" s="55" t="str">
        <f t="shared" si="8"/>
        <v>Funcional</v>
      </c>
      <c r="Q34" s="56" t="str">
        <f t="shared" si="9"/>
        <v>Espacial</v>
      </c>
      <c r="R34" s="70" t="str">
        <f t="shared" si="55"/>
        <v>Propriedade: blindagem    Domínio: Funcional     Range: Espacial</v>
      </c>
      <c r="S34" s="70" t="str">
        <f t="shared" si="56"/>
        <v>Valor:  blindagem</v>
      </c>
      <c r="T34" s="71" t="s">
        <v>3</v>
      </c>
      <c r="U34" s="72" t="str">
        <f t="shared" si="57"/>
        <v>Refere-se a propriedade  blindagem  &gt;  blindagem</v>
      </c>
      <c r="V34" s="73" t="str">
        <f t="shared" si="58"/>
        <v>blindagem</v>
      </c>
    </row>
    <row r="35" spans="1:22" ht="9" customHeight="1" x14ac:dyDescent="0.3">
      <c r="A35" s="3">
        <v>35</v>
      </c>
      <c r="B35" s="17" t="str">
        <f>E35</f>
        <v>blindagem</v>
      </c>
      <c r="C35" s="65" t="str">
        <f t="shared" si="60"/>
        <v>blindagem.radiológica</v>
      </c>
      <c r="D35" s="66" t="s">
        <v>0</v>
      </c>
      <c r="E35" s="2" t="str">
        <f>F34</f>
        <v>blindagem</v>
      </c>
      <c r="F35" s="51" t="s">
        <v>157</v>
      </c>
      <c r="G35" s="69" t="s">
        <v>3</v>
      </c>
      <c r="H35" s="69" t="s">
        <v>3</v>
      </c>
      <c r="I35" s="69" t="s">
        <v>3</v>
      </c>
      <c r="J35" s="69" t="s">
        <v>3</v>
      </c>
      <c r="K35" s="69" t="s">
        <v>3</v>
      </c>
      <c r="L35" s="69" t="s">
        <v>3</v>
      </c>
      <c r="M35" s="69" t="s">
        <v>3</v>
      </c>
      <c r="N35" s="69" t="s">
        <v>3</v>
      </c>
      <c r="O35" s="69" t="s">
        <v>3</v>
      </c>
      <c r="P35" s="55" t="str">
        <f t="shared" si="8"/>
        <v>Funcional</v>
      </c>
      <c r="Q35" s="56" t="str">
        <f t="shared" si="9"/>
        <v>Espacial</v>
      </c>
      <c r="R35" s="70" t="str">
        <f t="shared" si="55"/>
        <v>Propriedade: usa.blindagem.radiológica    Domínio: Funcional     Range: Espacial</v>
      </c>
      <c r="S35" s="70" t="str">
        <f t="shared" si="56"/>
        <v>Valor:  blindagem.radiológica</v>
      </c>
      <c r="T35" s="71" t="s">
        <v>3</v>
      </c>
      <c r="U35" s="72" t="str">
        <f t="shared" si="57"/>
        <v>Refere-se a propriedade  usa.blindagem.radiológica  &gt;  blindagem.radiológica</v>
      </c>
      <c r="V35" s="73" t="str">
        <f t="shared" si="58"/>
        <v>blindagem.radiológica</v>
      </c>
    </row>
    <row r="36" spans="1:22" ht="9" customHeight="1" x14ac:dyDescent="0.3">
      <c r="A36" s="3">
        <v>36</v>
      </c>
      <c r="B36" s="17" t="str">
        <f>E36</f>
        <v>blindagem</v>
      </c>
      <c r="C36" s="65" t="str">
        <f t="shared" si="60"/>
        <v>blindagem.antibalas</v>
      </c>
      <c r="D36" s="66" t="s">
        <v>0</v>
      </c>
      <c r="E36" s="67" t="str">
        <f>E35</f>
        <v>blindagem</v>
      </c>
      <c r="F36" s="51" t="s">
        <v>158</v>
      </c>
      <c r="G36" s="69" t="s">
        <v>3</v>
      </c>
      <c r="H36" s="69" t="s">
        <v>3</v>
      </c>
      <c r="I36" s="69" t="s">
        <v>3</v>
      </c>
      <c r="J36" s="69" t="s">
        <v>3</v>
      </c>
      <c r="K36" s="69" t="s">
        <v>3</v>
      </c>
      <c r="L36" s="69" t="s">
        <v>3</v>
      </c>
      <c r="M36" s="69" t="s">
        <v>3</v>
      </c>
      <c r="N36" s="69" t="s">
        <v>3</v>
      </c>
      <c r="O36" s="69" t="s">
        <v>3</v>
      </c>
      <c r="P36" s="55" t="str">
        <f t="shared" si="8"/>
        <v>Funcional</v>
      </c>
      <c r="Q36" s="56" t="str">
        <f t="shared" si="9"/>
        <v>Espacial</v>
      </c>
      <c r="R36" s="70" t="str">
        <f t="shared" si="55"/>
        <v>Propriedade: usa.blindagem.antibalas    Domínio: Funcional     Range: Espacial</v>
      </c>
      <c r="S36" s="70" t="str">
        <f t="shared" si="56"/>
        <v>Valor:  blindagem.antibalas</v>
      </c>
      <c r="T36" s="71" t="s">
        <v>3</v>
      </c>
      <c r="U36" s="72" t="str">
        <f t="shared" si="57"/>
        <v>Refere-se a propriedade  usa.blindagem.antibalas  &gt;  blindagem.antibalas</v>
      </c>
      <c r="V36" s="73" t="str">
        <f t="shared" si="58"/>
        <v>blindagem.antibalas</v>
      </c>
    </row>
    <row r="37" spans="1:22" ht="9" customHeight="1" x14ac:dyDescent="0.3">
      <c r="A37" s="3">
        <v>37</v>
      </c>
      <c r="B37" s="74" t="str">
        <f>E37</f>
        <v>de.requisito</v>
      </c>
      <c r="C37" s="13" t="str">
        <f>F37</f>
        <v>fluídos</v>
      </c>
      <c r="D37" s="75" t="s">
        <v>0</v>
      </c>
      <c r="E37" s="52" t="str">
        <f>F24</f>
        <v>de.requisito</v>
      </c>
      <c r="F37" s="53" t="s">
        <v>143</v>
      </c>
      <c r="G37" s="16" t="s">
        <v>3</v>
      </c>
      <c r="H37" s="16" t="s">
        <v>3</v>
      </c>
      <c r="I37" s="16" t="s">
        <v>3</v>
      </c>
      <c r="J37" s="16" t="s">
        <v>3</v>
      </c>
      <c r="K37" s="16" t="s">
        <v>3</v>
      </c>
      <c r="L37" s="16" t="s">
        <v>3</v>
      </c>
      <c r="M37" s="16" t="s">
        <v>3</v>
      </c>
      <c r="N37" s="16" t="s">
        <v>3</v>
      </c>
      <c r="O37" s="16" t="s">
        <v>3</v>
      </c>
      <c r="P37" s="55" t="str">
        <f t="shared" si="8"/>
        <v>Funcional</v>
      </c>
      <c r="Q37" s="56" t="str">
        <f t="shared" si="9"/>
        <v>Espacial</v>
      </c>
      <c r="R37" s="70" t="str">
        <f t="shared" si="55"/>
        <v>Propriedade: fluídos    Domínio: Funcional     Range: Espacial</v>
      </c>
      <c r="S37" s="70" t="str">
        <f t="shared" si="56"/>
        <v>Valor:  fluídos</v>
      </c>
      <c r="T37" s="71" t="s">
        <v>3</v>
      </c>
      <c r="U37" s="72" t="str">
        <f t="shared" si="57"/>
        <v>Refere-se a propriedade  fluídos  &gt;  fluídos</v>
      </c>
      <c r="V37" s="73" t="str">
        <f t="shared" si="58"/>
        <v>fluídos</v>
      </c>
    </row>
    <row r="38" spans="1:22" ht="9" customHeight="1" x14ac:dyDescent="0.3">
      <c r="A38" s="3">
        <v>38</v>
      </c>
      <c r="B38" s="17" t="str">
        <f>E38</f>
        <v>fluídos</v>
      </c>
      <c r="C38" s="1" t="str">
        <f t="shared" ref="C38" si="62">MID(F38,FIND(".",F38,1)+1,100)</f>
        <v>gás</v>
      </c>
      <c r="D38" s="66" t="s">
        <v>0</v>
      </c>
      <c r="E38" s="2" t="str">
        <f>F37</f>
        <v>fluídos</v>
      </c>
      <c r="F38" s="51" t="s">
        <v>139</v>
      </c>
      <c r="G38" s="19" t="s">
        <v>3</v>
      </c>
      <c r="H38" s="19" t="s">
        <v>3</v>
      </c>
      <c r="I38" s="19" t="s">
        <v>3</v>
      </c>
      <c r="J38" s="19" t="s">
        <v>3</v>
      </c>
      <c r="K38" s="19" t="s">
        <v>3</v>
      </c>
      <c r="L38" s="19" t="s">
        <v>3</v>
      </c>
      <c r="M38" s="19" t="s">
        <v>3</v>
      </c>
      <c r="N38" s="19" t="s">
        <v>3</v>
      </c>
      <c r="O38" s="19" t="s">
        <v>3</v>
      </c>
      <c r="P38" s="55" t="str">
        <f t="shared" si="8"/>
        <v>Funcional</v>
      </c>
      <c r="Q38" s="56" t="str">
        <f t="shared" si="9"/>
        <v>Espacial</v>
      </c>
      <c r="R38" s="70" t="str">
        <f t="shared" si="55"/>
        <v>Propriedade: usa.gás    Domínio: Funcional     Range: Espacial</v>
      </c>
      <c r="S38" s="70" t="str">
        <f t="shared" si="56"/>
        <v>Valor:  gás</v>
      </c>
      <c r="T38" s="71" t="s">
        <v>3</v>
      </c>
      <c r="U38" s="72" t="str">
        <f t="shared" si="57"/>
        <v>Refere-se a propriedade  usa.gás  &gt;  gás</v>
      </c>
      <c r="V38" s="73" t="str">
        <f t="shared" si="58"/>
        <v>gás</v>
      </c>
    </row>
    <row r="39" spans="1:22" ht="9" customHeight="1" x14ac:dyDescent="0.3">
      <c r="A39" s="3">
        <v>39</v>
      </c>
      <c r="B39" s="17" t="str">
        <f t="shared" ref="B39:B44" si="63">E39</f>
        <v>fluídos</v>
      </c>
      <c r="C39" s="1" t="str">
        <f t="shared" ref="C39:C44" si="64">MID(F39,FIND(".",F39,1)+1,100)</f>
        <v>ar.medicinal</v>
      </c>
      <c r="D39" s="66" t="s">
        <v>0</v>
      </c>
      <c r="E39" s="2" t="str">
        <f>E38</f>
        <v>fluídos</v>
      </c>
      <c r="F39" s="51" t="s">
        <v>140</v>
      </c>
      <c r="G39" s="19" t="s">
        <v>3</v>
      </c>
      <c r="H39" s="19" t="s">
        <v>3</v>
      </c>
      <c r="I39" s="19" t="s">
        <v>3</v>
      </c>
      <c r="J39" s="19" t="s">
        <v>3</v>
      </c>
      <c r="K39" s="19" t="s">
        <v>3</v>
      </c>
      <c r="L39" s="19" t="s">
        <v>3</v>
      </c>
      <c r="M39" s="19" t="s">
        <v>3</v>
      </c>
      <c r="N39" s="19" t="s">
        <v>3</v>
      </c>
      <c r="O39" s="19" t="s">
        <v>3</v>
      </c>
      <c r="P39" s="55" t="str">
        <f t="shared" si="8"/>
        <v>Funcional</v>
      </c>
      <c r="Q39" s="56" t="str">
        <f t="shared" si="9"/>
        <v>Espacial</v>
      </c>
      <c r="R39" s="70" t="str">
        <f t="shared" si="55"/>
        <v>Propriedade: usa.ar.medicinal    Domínio: Funcional     Range: Espacial</v>
      </c>
      <c r="S39" s="70" t="str">
        <f t="shared" si="56"/>
        <v>Valor:  ar.medicinal</v>
      </c>
      <c r="T39" s="71" t="s">
        <v>3</v>
      </c>
      <c r="U39" s="72" t="str">
        <f t="shared" si="57"/>
        <v>Refere-se a propriedade  usa.ar.medicinal  &gt;  ar.medicinal</v>
      </c>
      <c r="V39" s="73" t="str">
        <f t="shared" si="58"/>
        <v>ar.medicinal</v>
      </c>
    </row>
    <row r="40" spans="1:22" ht="9" customHeight="1" x14ac:dyDescent="0.3">
      <c r="A40" s="3">
        <v>40</v>
      </c>
      <c r="B40" s="17" t="str">
        <f t="shared" si="63"/>
        <v>fluídos</v>
      </c>
      <c r="C40" s="1" t="str">
        <f t="shared" si="64"/>
        <v>ar.industrial</v>
      </c>
      <c r="D40" s="66" t="s">
        <v>0</v>
      </c>
      <c r="E40" s="2" t="str">
        <f t="shared" ref="E40:E44" si="65">E39</f>
        <v>fluídos</v>
      </c>
      <c r="F40" s="51" t="s">
        <v>141</v>
      </c>
      <c r="G40" s="19" t="s">
        <v>3</v>
      </c>
      <c r="H40" s="19" t="s">
        <v>3</v>
      </c>
      <c r="I40" s="19" t="s">
        <v>3</v>
      </c>
      <c r="J40" s="19" t="s">
        <v>3</v>
      </c>
      <c r="K40" s="19" t="s">
        <v>3</v>
      </c>
      <c r="L40" s="19" t="s">
        <v>3</v>
      </c>
      <c r="M40" s="19" t="s">
        <v>3</v>
      </c>
      <c r="N40" s="19" t="s">
        <v>3</v>
      </c>
      <c r="O40" s="19" t="s">
        <v>3</v>
      </c>
      <c r="P40" s="55" t="str">
        <f t="shared" si="8"/>
        <v>Funcional</v>
      </c>
      <c r="Q40" s="56" t="str">
        <f t="shared" si="9"/>
        <v>Espacial</v>
      </c>
      <c r="R40" s="70" t="str">
        <f t="shared" si="55"/>
        <v>Propriedade: usa.ar.industrial    Domínio: Funcional     Range: Espacial</v>
      </c>
      <c r="S40" s="70" t="str">
        <f t="shared" si="56"/>
        <v>Valor:  ar.industrial</v>
      </c>
      <c r="T40" s="71" t="s">
        <v>3</v>
      </c>
      <c r="U40" s="72" t="str">
        <f t="shared" si="57"/>
        <v>Refere-se a propriedade  usa.ar.industrial  &gt;  ar.industrial</v>
      </c>
      <c r="V40" s="73" t="str">
        <f t="shared" si="58"/>
        <v>ar.industrial</v>
      </c>
    </row>
    <row r="41" spans="1:22" ht="8.4" customHeight="1" x14ac:dyDescent="0.3">
      <c r="A41" s="3">
        <v>41</v>
      </c>
      <c r="B41" s="17" t="str">
        <f t="shared" si="63"/>
        <v>fluídos</v>
      </c>
      <c r="C41" s="1" t="str">
        <f t="shared" si="64"/>
        <v>ar.sintético</v>
      </c>
      <c r="D41" s="66" t="s">
        <v>0</v>
      </c>
      <c r="E41" s="2" t="str">
        <f t="shared" si="65"/>
        <v>fluídos</v>
      </c>
      <c r="F41" s="51" t="s">
        <v>142</v>
      </c>
      <c r="G41" s="19" t="s">
        <v>3</v>
      </c>
      <c r="H41" s="19" t="s">
        <v>3</v>
      </c>
      <c r="I41" s="19" t="s">
        <v>3</v>
      </c>
      <c r="J41" s="19" t="s">
        <v>3</v>
      </c>
      <c r="K41" s="19" t="s">
        <v>3</v>
      </c>
      <c r="L41" s="19" t="s">
        <v>3</v>
      </c>
      <c r="M41" s="19" t="s">
        <v>3</v>
      </c>
      <c r="N41" s="19" t="s">
        <v>3</v>
      </c>
      <c r="O41" s="19" t="s">
        <v>3</v>
      </c>
      <c r="P41" s="55" t="str">
        <f t="shared" si="8"/>
        <v>Funcional</v>
      </c>
      <c r="Q41" s="56" t="str">
        <f t="shared" si="9"/>
        <v>Espacial</v>
      </c>
      <c r="R41" s="70" t="str">
        <f t="shared" si="55"/>
        <v>Propriedade: usa.ar.sintético    Domínio: Funcional     Range: Espacial</v>
      </c>
      <c r="S41" s="70" t="str">
        <f t="shared" si="56"/>
        <v>Valor:  ar.sintético</v>
      </c>
      <c r="T41" s="71" t="s">
        <v>3</v>
      </c>
      <c r="U41" s="72" t="str">
        <f t="shared" si="57"/>
        <v>Refere-se a propriedade  usa.ar.sintético  &gt;  ar.sintético</v>
      </c>
      <c r="V41" s="73" t="str">
        <f t="shared" si="58"/>
        <v>ar.sintético</v>
      </c>
    </row>
    <row r="42" spans="1:22" ht="9" customHeight="1" x14ac:dyDescent="0.3">
      <c r="A42" s="3">
        <v>42</v>
      </c>
      <c r="B42" s="17" t="str">
        <f t="shared" si="63"/>
        <v>fluídos</v>
      </c>
      <c r="C42" s="1" t="str">
        <f t="shared" si="64"/>
        <v>vácuo.clínico</v>
      </c>
      <c r="D42" s="66" t="s">
        <v>0</v>
      </c>
      <c r="E42" s="2" t="str">
        <f t="shared" si="65"/>
        <v>fluídos</v>
      </c>
      <c r="F42" s="51" t="s">
        <v>134</v>
      </c>
      <c r="G42" s="19" t="s">
        <v>3</v>
      </c>
      <c r="H42" s="19" t="s">
        <v>3</v>
      </c>
      <c r="I42" s="19" t="s">
        <v>3</v>
      </c>
      <c r="J42" s="19" t="s">
        <v>3</v>
      </c>
      <c r="K42" s="19" t="s">
        <v>3</v>
      </c>
      <c r="L42" s="19" t="s">
        <v>3</v>
      </c>
      <c r="M42" s="19" t="s">
        <v>3</v>
      </c>
      <c r="N42" s="19" t="s">
        <v>3</v>
      </c>
      <c r="O42" s="19" t="s">
        <v>3</v>
      </c>
      <c r="P42" s="55" t="str">
        <f t="shared" si="8"/>
        <v>Funcional</v>
      </c>
      <c r="Q42" s="56" t="str">
        <f t="shared" si="9"/>
        <v>Espacial</v>
      </c>
      <c r="R42" s="70" t="str">
        <f t="shared" si="55"/>
        <v>Propriedade: usa.vácuo.clínico    Domínio: Funcional     Range: Espacial</v>
      </c>
      <c r="S42" s="70" t="str">
        <f t="shared" si="56"/>
        <v>Valor:  vácuo.clínico</v>
      </c>
      <c r="T42" s="71" t="s">
        <v>3</v>
      </c>
      <c r="U42" s="72" t="str">
        <f t="shared" si="57"/>
        <v>Refere-se a propriedade  usa.vácuo.clínico  &gt;  vácuo.clínico</v>
      </c>
      <c r="V42" s="73" t="str">
        <f t="shared" si="58"/>
        <v>vácuo.clínico</v>
      </c>
    </row>
    <row r="43" spans="1:22" ht="9" customHeight="1" x14ac:dyDescent="0.3">
      <c r="A43" s="3">
        <v>43</v>
      </c>
      <c r="B43" s="17" t="str">
        <f t="shared" si="63"/>
        <v>fluídos</v>
      </c>
      <c r="C43" s="1" t="str">
        <f t="shared" si="64"/>
        <v>oxigênio</v>
      </c>
      <c r="D43" s="66" t="s">
        <v>0</v>
      </c>
      <c r="E43" s="2" t="str">
        <f t="shared" si="65"/>
        <v>fluídos</v>
      </c>
      <c r="F43" s="51" t="s">
        <v>135</v>
      </c>
      <c r="G43" s="19" t="s">
        <v>3</v>
      </c>
      <c r="H43" s="19" t="s">
        <v>3</v>
      </c>
      <c r="I43" s="19" t="s">
        <v>3</v>
      </c>
      <c r="J43" s="19" t="s">
        <v>3</v>
      </c>
      <c r="K43" s="19" t="s">
        <v>3</v>
      </c>
      <c r="L43" s="19" t="s">
        <v>3</v>
      </c>
      <c r="M43" s="19" t="s">
        <v>3</v>
      </c>
      <c r="N43" s="19" t="s">
        <v>3</v>
      </c>
      <c r="O43" s="19" t="s">
        <v>3</v>
      </c>
      <c r="P43" s="55" t="str">
        <f t="shared" si="8"/>
        <v>Funcional</v>
      </c>
      <c r="Q43" s="56" t="str">
        <f t="shared" si="9"/>
        <v>Espacial</v>
      </c>
      <c r="R43" s="70" t="str">
        <f t="shared" si="55"/>
        <v>Propriedade: usa.oxigênio    Domínio: Funcional     Range: Espacial</v>
      </c>
      <c r="S43" s="70" t="str">
        <f t="shared" si="56"/>
        <v>Valor:  oxigênio</v>
      </c>
      <c r="T43" s="71" t="s">
        <v>3</v>
      </c>
      <c r="U43" s="72" t="str">
        <f t="shared" si="57"/>
        <v>Refere-se a propriedade  usa.oxigênio  &gt;  oxigênio</v>
      </c>
      <c r="V43" s="73" t="str">
        <f t="shared" si="58"/>
        <v>oxigênio</v>
      </c>
    </row>
    <row r="44" spans="1:22" ht="9" customHeight="1" x14ac:dyDescent="0.3">
      <c r="A44" s="3">
        <v>44</v>
      </c>
      <c r="B44" s="64" t="str">
        <f t="shared" si="63"/>
        <v>fluídos</v>
      </c>
      <c r="C44" s="65" t="str">
        <f t="shared" si="64"/>
        <v>óxido.nitroso</v>
      </c>
      <c r="D44" s="66" t="s">
        <v>0</v>
      </c>
      <c r="E44" s="67" t="str">
        <f t="shared" si="65"/>
        <v>fluídos</v>
      </c>
      <c r="F44" s="51" t="s">
        <v>136</v>
      </c>
      <c r="G44" s="69" t="s">
        <v>3</v>
      </c>
      <c r="H44" s="69" t="s">
        <v>3</v>
      </c>
      <c r="I44" s="69" t="s">
        <v>3</v>
      </c>
      <c r="J44" s="69" t="s">
        <v>3</v>
      </c>
      <c r="K44" s="69" t="s">
        <v>3</v>
      </c>
      <c r="L44" s="69" t="s">
        <v>3</v>
      </c>
      <c r="M44" s="69" t="s">
        <v>3</v>
      </c>
      <c r="N44" s="69" t="s">
        <v>3</v>
      </c>
      <c r="O44" s="69" t="s">
        <v>3</v>
      </c>
      <c r="P44" s="55" t="str">
        <f t="shared" si="8"/>
        <v>Funcional</v>
      </c>
      <c r="Q44" s="56" t="str">
        <f t="shared" si="9"/>
        <v>Espacial</v>
      </c>
      <c r="R44" s="70" t="str">
        <f t="shared" si="55"/>
        <v>Propriedade: usa.óxido.nitroso    Domínio: Funcional     Range: Espacial</v>
      </c>
      <c r="S44" s="70" t="str">
        <f t="shared" si="56"/>
        <v>Valor:  óxido.nitroso</v>
      </c>
      <c r="T44" s="71" t="s">
        <v>3</v>
      </c>
      <c r="U44" s="72" t="str">
        <f t="shared" si="57"/>
        <v>Refere-se a propriedade  usa.óxido.nitroso  &gt;  óxido.nitroso</v>
      </c>
      <c r="V44" s="73" t="str">
        <f t="shared" si="58"/>
        <v>óxido.nitroso</v>
      </c>
    </row>
    <row r="45" spans="1:22" ht="9" customHeight="1" x14ac:dyDescent="0.3">
      <c r="A45" s="3">
        <v>45</v>
      </c>
      <c r="B45" s="79" t="str">
        <f>E45</f>
        <v>de.requisito</v>
      </c>
      <c r="C45" s="80" t="str">
        <f>F45</f>
        <v>iluminamento</v>
      </c>
      <c r="D45" s="81" t="s">
        <v>0</v>
      </c>
      <c r="E45" s="77" t="str">
        <f>F24</f>
        <v>de.requisito</v>
      </c>
      <c r="F45" s="78" t="s">
        <v>146</v>
      </c>
      <c r="G45" s="76" t="s">
        <v>3</v>
      </c>
      <c r="H45" s="76" t="s">
        <v>3</v>
      </c>
      <c r="I45" s="76" t="s">
        <v>3</v>
      </c>
      <c r="J45" s="76" t="s">
        <v>3</v>
      </c>
      <c r="K45" s="76" t="s">
        <v>3</v>
      </c>
      <c r="L45" s="76" t="s">
        <v>3</v>
      </c>
      <c r="M45" s="76" t="s">
        <v>3</v>
      </c>
      <c r="N45" s="76" t="s">
        <v>3</v>
      </c>
      <c r="O45" s="76" t="s">
        <v>3</v>
      </c>
      <c r="P45" s="55" t="str">
        <f t="shared" si="8"/>
        <v>Funcional</v>
      </c>
      <c r="Q45" s="56" t="str">
        <f t="shared" si="9"/>
        <v>Espacial</v>
      </c>
      <c r="R45" s="70" t="str">
        <f t="shared" si="55"/>
        <v>Propriedade: iluminamento    Domínio: Funcional     Range: Espacial</v>
      </c>
      <c r="S45" s="70" t="str">
        <f t="shared" si="56"/>
        <v>Valor:  iluminamento</v>
      </c>
      <c r="T45" s="71" t="s">
        <v>3</v>
      </c>
      <c r="U45" s="72" t="str">
        <f t="shared" si="57"/>
        <v>Refere-se a propriedade  iluminamento  &gt;  iluminamento</v>
      </c>
      <c r="V45" s="73" t="str">
        <f t="shared" si="58"/>
        <v>iluminamento</v>
      </c>
    </row>
    <row r="46" spans="1:22" ht="9" customHeight="1" x14ac:dyDescent="0.3">
      <c r="A46" s="3">
        <v>46</v>
      </c>
      <c r="B46" s="17" t="str">
        <f>E46</f>
        <v>iluminamento</v>
      </c>
      <c r="C46" s="1" t="str">
        <f t="shared" ref="C46:C47" si="66">MID(F46,FIND(".",F46,1)+1,100)</f>
        <v>iluminamento.geral</v>
      </c>
      <c r="D46" s="66" t="s">
        <v>0</v>
      </c>
      <c r="E46" s="2" t="str">
        <f>F45</f>
        <v>iluminamento</v>
      </c>
      <c r="F46" s="51" t="s">
        <v>144</v>
      </c>
      <c r="G46" s="19" t="s">
        <v>3</v>
      </c>
      <c r="H46" s="19" t="s">
        <v>3</v>
      </c>
      <c r="I46" s="19" t="s">
        <v>3</v>
      </c>
      <c r="J46" s="19" t="s">
        <v>3</v>
      </c>
      <c r="K46" s="19" t="s">
        <v>3</v>
      </c>
      <c r="L46" s="19" t="s">
        <v>3</v>
      </c>
      <c r="M46" s="19" t="s">
        <v>3</v>
      </c>
      <c r="N46" s="19" t="s">
        <v>3</v>
      </c>
      <c r="O46" s="19" t="s">
        <v>3</v>
      </c>
      <c r="P46" s="55" t="str">
        <f t="shared" si="8"/>
        <v>Funcional</v>
      </c>
      <c r="Q46" s="56" t="str">
        <f t="shared" si="9"/>
        <v>Espacial</v>
      </c>
      <c r="R46" s="70" t="str">
        <f t="shared" si="55"/>
        <v>Propriedade: tem.iluminamento.geral    Domínio: Funcional     Range: Espacial</v>
      </c>
      <c r="S46" s="70" t="str">
        <f t="shared" si="56"/>
        <v>Valor:  iluminamento.geral</v>
      </c>
      <c r="T46" s="71" t="s">
        <v>3</v>
      </c>
      <c r="U46" s="72" t="str">
        <f t="shared" si="57"/>
        <v>Refere-se a propriedade  tem.iluminamento.geral  &gt;  iluminamento.geral</v>
      </c>
      <c r="V46" s="73" t="str">
        <f t="shared" si="58"/>
        <v>iluminamento.geral</v>
      </c>
    </row>
    <row r="47" spans="1:22" ht="9" customHeight="1" x14ac:dyDescent="0.3">
      <c r="A47" s="3">
        <v>47</v>
      </c>
      <c r="B47" s="17" t="str">
        <f t="shared" ref="B47" si="67">E47</f>
        <v>iluminamento</v>
      </c>
      <c r="C47" s="1" t="str">
        <f t="shared" si="66"/>
        <v>iluminamento.trabalho</v>
      </c>
      <c r="D47" s="66" t="s">
        <v>0</v>
      </c>
      <c r="E47" s="2" t="str">
        <f t="shared" ref="E47" si="68">E46</f>
        <v>iluminamento</v>
      </c>
      <c r="F47" s="51" t="s">
        <v>145</v>
      </c>
      <c r="G47" s="19" t="s">
        <v>3</v>
      </c>
      <c r="H47" s="19" t="s">
        <v>3</v>
      </c>
      <c r="I47" s="19" t="s">
        <v>3</v>
      </c>
      <c r="J47" s="19" t="s">
        <v>3</v>
      </c>
      <c r="K47" s="19" t="s">
        <v>3</v>
      </c>
      <c r="L47" s="19" t="s">
        <v>3</v>
      </c>
      <c r="M47" s="19" t="s">
        <v>3</v>
      </c>
      <c r="N47" s="19" t="s">
        <v>3</v>
      </c>
      <c r="O47" s="19" t="s">
        <v>3</v>
      </c>
      <c r="P47" s="55" t="str">
        <f t="shared" si="8"/>
        <v>Funcional</v>
      </c>
      <c r="Q47" s="56" t="str">
        <f t="shared" si="9"/>
        <v>Espacial</v>
      </c>
      <c r="R47" s="70" t="str">
        <f t="shared" si="55"/>
        <v>Propriedade: tem.iluminamento.trabalho    Domínio: Funcional     Range: Espacial</v>
      </c>
      <c r="S47" s="70" t="str">
        <f t="shared" si="56"/>
        <v>Valor:  iluminamento.trabalho</v>
      </c>
      <c r="T47" s="71" t="s">
        <v>3</v>
      </c>
      <c r="U47" s="72" t="str">
        <f t="shared" si="57"/>
        <v>Refere-se a propriedade  tem.iluminamento.trabalho  &gt;  iluminamento.trabalho</v>
      </c>
      <c r="V47" s="73" t="str">
        <f t="shared" si="58"/>
        <v>iluminamento.trabalho</v>
      </c>
    </row>
    <row r="48" spans="1:22" ht="9" customHeight="1" x14ac:dyDescent="0.3">
      <c r="A48" s="3">
        <v>48</v>
      </c>
      <c r="B48" s="74" t="str">
        <f>E48</f>
        <v>de.requisito</v>
      </c>
      <c r="C48" s="13" t="str">
        <f>F48</f>
        <v>superfícial</v>
      </c>
      <c r="D48" s="75" t="s">
        <v>0</v>
      </c>
      <c r="E48" s="52" t="str">
        <f>F24</f>
        <v>de.requisito</v>
      </c>
      <c r="F48" s="53" t="s">
        <v>159</v>
      </c>
      <c r="G48" s="16" t="s">
        <v>3</v>
      </c>
      <c r="H48" s="16" t="s">
        <v>3</v>
      </c>
      <c r="I48" s="16" t="s">
        <v>3</v>
      </c>
      <c r="J48" s="16" t="s">
        <v>3</v>
      </c>
      <c r="K48" s="16" t="s">
        <v>3</v>
      </c>
      <c r="L48" s="16" t="s">
        <v>3</v>
      </c>
      <c r="M48" s="16" t="s">
        <v>3</v>
      </c>
      <c r="N48" s="16" t="s">
        <v>3</v>
      </c>
      <c r="O48" s="16" t="s">
        <v>3</v>
      </c>
      <c r="P48" s="55" t="str">
        <f t="shared" si="8"/>
        <v>Funcional</v>
      </c>
      <c r="Q48" s="56" t="str">
        <f t="shared" si="9"/>
        <v>Espacial</v>
      </c>
      <c r="R48" s="70" t="str">
        <f t="shared" si="55"/>
        <v>Propriedade: superfícial    Domínio: Funcional     Range: Espacial</v>
      </c>
      <c r="S48" s="70" t="str">
        <f t="shared" si="56"/>
        <v>Valor:  superfícial</v>
      </c>
      <c r="T48" s="71" t="s">
        <v>3</v>
      </c>
      <c r="U48" s="72" t="str">
        <f t="shared" si="57"/>
        <v>Refere-se a propriedade  superfícial  &gt;  superfícial</v>
      </c>
      <c r="V48" s="73" t="str">
        <f t="shared" si="58"/>
        <v>superfícial</v>
      </c>
    </row>
    <row r="49" spans="1:36" ht="9" customHeight="1" x14ac:dyDescent="0.3">
      <c r="A49" s="3">
        <v>49</v>
      </c>
      <c r="B49" s="17" t="str">
        <f>E49</f>
        <v>superfícial</v>
      </c>
      <c r="C49" s="1" t="str">
        <f t="shared" ref="C49:C51" si="69">MID(F49,FIND(".",F49,1)+1,100)</f>
        <v>piso</v>
      </c>
      <c r="D49" s="42" t="s">
        <v>0</v>
      </c>
      <c r="E49" s="2" t="str">
        <f>F48</f>
        <v>superfícial</v>
      </c>
      <c r="F49" s="51" t="s">
        <v>147</v>
      </c>
      <c r="G49" s="19" t="s">
        <v>3</v>
      </c>
      <c r="H49" s="19" t="s">
        <v>3</v>
      </c>
      <c r="I49" s="19" t="s">
        <v>3</v>
      </c>
      <c r="J49" s="19" t="s">
        <v>3</v>
      </c>
      <c r="K49" s="19" t="s">
        <v>3</v>
      </c>
      <c r="L49" s="19" t="s">
        <v>3</v>
      </c>
      <c r="M49" s="19" t="s">
        <v>3</v>
      </c>
      <c r="N49" s="19" t="s">
        <v>3</v>
      </c>
      <c r="O49" s="19" t="s">
        <v>3</v>
      </c>
      <c r="P49" s="55" t="str">
        <f t="shared" si="8"/>
        <v>Funcional</v>
      </c>
      <c r="Q49" s="56" t="str">
        <f t="shared" si="9"/>
        <v>Espacial</v>
      </c>
      <c r="R49" s="70" t="str">
        <f t="shared" si="55"/>
        <v>Propriedade: tem.piso    Domínio: Funcional     Range: Espacial</v>
      </c>
      <c r="S49" s="70" t="str">
        <f t="shared" si="56"/>
        <v>Valor:  piso</v>
      </c>
      <c r="T49" s="71" t="s">
        <v>3</v>
      </c>
      <c r="U49" s="72" t="str">
        <f t="shared" si="57"/>
        <v>Refere-se a propriedade  tem.piso  &gt;  piso</v>
      </c>
      <c r="V49" s="73" t="str">
        <f t="shared" si="58"/>
        <v>piso</v>
      </c>
    </row>
    <row r="50" spans="1:36" ht="9" customHeight="1" x14ac:dyDescent="0.3">
      <c r="A50" s="3">
        <v>50</v>
      </c>
      <c r="B50" s="17" t="str">
        <f t="shared" ref="B50:B51" si="70">E50</f>
        <v>superfícial</v>
      </c>
      <c r="C50" s="1" t="str">
        <f t="shared" si="69"/>
        <v>parede</v>
      </c>
      <c r="D50" s="42" t="s">
        <v>0</v>
      </c>
      <c r="E50" s="2" t="str">
        <f t="shared" ref="E50:E51" si="71">E49</f>
        <v>superfícial</v>
      </c>
      <c r="F50" s="51" t="s">
        <v>148</v>
      </c>
      <c r="G50" s="19" t="s">
        <v>3</v>
      </c>
      <c r="H50" s="19" t="s">
        <v>3</v>
      </c>
      <c r="I50" s="19" t="s">
        <v>3</v>
      </c>
      <c r="J50" s="19" t="s">
        <v>3</v>
      </c>
      <c r="K50" s="19" t="s">
        <v>3</v>
      </c>
      <c r="L50" s="19" t="s">
        <v>3</v>
      </c>
      <c r="M50" s="19" t="s">
        <v>3</v>
      </c>
      <c r="N50" s="19" t="s">
        <v>3</v>
      </c>
      <c r="O50" s="19" t="s">
        <v>3</v>
      </c>
      <c r="P50" s="55" t="str">
        <f t="shared" si="8"/>
        <v>Funcional</v>
      </c>
      <c r="Q50" s="56" t="str">
        <f t="shared" si="9"/>
        <v>Espacial</v>
      </c>
      <c r="R50" s="70" t="str">
        <f t="shared" si="55"/>
        <v>Propriedade: tem.parede    Domínio: Funcional     Range: Espacial</v>
      </c>
      <c r="S50" s="70" t="str">
        <f t="shared" si="56"/>
        <v>Valor:  parede</v>
      </c>
      <c r="T50" s="71" t="s">
        <v>3</v>
      </c>
      <c r="U50" s="72" t="str">
        <f t="shared" si="57"/>
        <v>Refere-se a propriedade  tem.parede  &gt;  parede</v>
      </c>
      <c r="V50" s="73" t="str">
        <f t="shared" si="58"/>
        <v>parede</v>
      </c>
      <c r="AJ50" s="12" t="s">
        <v>131</v>
      </c>
    </row>
    <row r="51" spans="1:36" ht="9" customHeight="1" x14ac:dyDescent="0.3">
      <c r="A51" s="3">
        <v>51</v>
      </c>
      <c r="B51" s="64" t="str">
        <f t="shared" si="70"/>
        <v>superfícial</v>
      </c>
      <c r="C51" s="65" t="str">
        <f t="shared" si="69"/>
        <v>forro</v>
      </c>
      <c r="D51" s="42" t="s">
        <v>0</v>
      </c>
      <c r="E51" s="67" t="str">
        <f t="shared" si="71"/>
        <v>superfícial</v>
      </c>
      <c r="F51" s="68" t="s">
        <v>149</v>
      </c>
      <c r="G51" s="69" t="s">
        <v>3</v>
      </c>
      <c r="H51" s="69" t="s">
        <v>3</v>
      </c>
      <c r="I51" s="69" t="s">
        <v>3</v>
      </c>
      <c r="J51" s="69" t="s">
        <v>3</v>
      </c>
      <c r="K51" s="69" t="s">
        <v>3</v>
      </c>
      <c r="L51" s="69" t="s">
        <v>3</v>
      </c>
      <c r="M51" s="69" t="s">
        <v>3</v>
      </c>
      <c r="N51" s="69" t="s">
        <v>3</v>
      </c>
      <c r="O51" s="69" t="s">
        <v>3</v>
      </c>
      <c r="P51" s="55" t="str">
        <f t="shared" si="8"/>
        <v>Funcional</v>
      </c>
      <c r="Q51" s="56" t="str">
        <f t="shared" si="9"/>
        <v>Espacial</v>
      </c>
      <c r="R51" s="70" t="str">
        <f t="shared" si="55"/>
        <v>Propriedade: tem.forro    Domínio: Funcional     Range: Espacial</v>
      </c>
      <c r="S51" s="70" t="str">
        <f t="shared" si="56"/>
        <v>Valor:  forro</v>
      </c>
      <c r="T51" s="71" t="s">
        <v>3</v>
      </c>
      <c r="U51" s="72" t="str">
        <f t="shared" si="57"/>
        <v>Refere-se a propriedade  tem.forro  &gt;  forro</v>
      </c>
      <c r="V51" s="73" t="str">
        <f t="shared" si="58"/>
        <v>forro</v>
      </c>
      <c r="AJ51" s="12" t="s">
        <v>132</v>
      </c>
    </row>
    <row r="52" spans="1:36" ht="9" customHeight="1" x14ac:dyDescent="0.3">
      <c r="A52" s="3">
        <v>52</v>
      </c>
      <c r="B52" s="64" t="str">
        <f t="shared" ref="B52" si="72">E52</f>
        <v>superfícial</v>
      </c>
      <c r="C52" s="65" t="str">
        <f t="shared" ref="C52" si="73">MID(F52,FIND(".",F52,1)+1,100)</f>
        <v>teto</v>
      </c>
      <c r="D52" s="66" t="s">
        <v>0</v>
      </c>
      <c r="E52" s="67" t="str">
        <f t="shared" ref="E52" si="74">E51</f>
        <v>superfícial</v>
      </c>
      <c r="F52" s="68" t="s">
        <v>150</v>
      </c>
      <c r="G52" s="69" t="s">
        <v>3</v>
      </c>
      <c r="H52" s="69" t="s">
        <v>3</v>
      </c>
      <c r="I52" s="69" t="s">
        <v>3</v>
      </c>
      <c r="J52" s="69" t="s">
        <v>3</v>
      </c>
      <c r="K52" s="69" t="s">
        <v>3</v>
      </c>
      <c r="L52" s="69" t="s">
        <v>3</v>
      </c>
      <c r="M52" s="69" t="s">
        <v>3</v>
      </c>
      <c r="N52" s="69" t="s">
        <v>3</v>
      </c>
      <c r="O52" s="69" t="s">
        <v>3</v>
      </c>
      <c r="P52" s="55" t="str">
        <f t="shared" si="8"/>
        <v>Funcional</v>
      </c>
      <c r="Q52" s="56" t="str">
        <f t="shared" si="9"/>
        <v>Espacial</v>
      </c>
      <c r="R52" s="70" t="str">
        <f t="shared" si="55"/>
        <v>Propriedade: tem.teto    Domínio: Funcional     Range: Espacial</v>
      </c>
      <c r="S52" s="70" t="str">
        <f t="shared" si="56"/>
        <v>Valor:  teto</v>
      </c>
      <c r="T52" s="71" t="s">
        <v>3</v>
      </c>
      <c r="U52" s="72" t="str">
        <f t="shared" si="57"/>
        <v>Refere-se a propriedade  tem.teto  &gt;  teto</v>
      </c>
      <c r="V52" s="73" t="str">
        <f t="shared" si="58"/>
        <v>teto</v>
      </c>
    </row>
  </sheetData>
  <phoneticPr fontId="1" type="noConversion"/>
  <conditionalFormatting sqref="B2 D2:E2 E4 E18:E23 B26:B30 E26:E30 B32:B33 E32:E33 B18:B24">
    <cfRule type="cellIs" dxfId="30" priority="60" operator="equal">
      <formula>"null"</formula>
    </cfRule>
  </conditionalFormatting>
  <conditionalFormatting sqref="B4">
    <cfRule type="cellIs" dxfId="29" priority="27" operator="equal">
      <formula>"null"</formula>
    </cfRule>
  </conditionalFormatting>
  <conditionalFormatting sqref="B6 E6">
    <cfRule type="cellIs" dxfId="28" priority="31" operator="equal">
      <formula>"null"</formula>
    </cfRule>
  </conditionalFormatting>
  <conditionalFormatting sqref="D24:E24">
    <cfRule type="cellIs" dxfId="27" priority="12" operator="equal">
      <formula>"null"</formula>
    </cfRule>
  </conditionalFormatting>
  <conditionalFormatting sqref="B38:B44 E38:E44">
    <cfRule type="cellIs" dxfId="26" priority="20" operator="equal">
      <formula>"null"</formula>
    </cfRule>
  </conditionalFormatting>
  <conditionalFormatting sqref="B46:B47">
    <cfRule type="cellIs" dxfId="25" priority="17" operator="equal">
      <formula>"null"</formula>
    </cfRule>
  </conditionalFormatting>
  <conditionalFormatting sqref="B49:B52">
    <cfRule type="cellIs" dxfId="24" priority="13" operator="equal">
      <formula>"null"</formula>
    </cfRule>
  </conditionalFormatting>
  <conditionalFormatting sqref="D3:D7 D25:D52 Q53:Q1048576 E17 D17:D23">
    <cfRule type="cellIs" dxfId="23" priority="29" operator="equal">
      <formula>"null"</formula>
    </cfRule>
  </conditionalFormatting>
  <conditionalFormatting sqref="E3">
    <cfRule type="cellIs" dxfId="22" priority="30" operator="equal">
      <formula>"null"</formula>
    </cfRule>
  </conditionalFormatting>
  <conditionalFormatting sqref="E5">
    <cfRule type="cellIs" dxfId="21" priority="57" operator="equal">
      <formula>"null"</formula>
    </cfRule>
  </conditionalFormatting>
  <conditionalFormatting sqref="E7 D8:E9">
    <cfRule type="cellIs" dxfId="20" priority="59" operator="equal">
      <formula>"null"</formula>
    </cfRule>
  </conditionalFormatting>
  <conditionalFormatting sqref="E25">
    <cfRule type="cellIs" dxfId="19" priority="23" operator="equal">
      <formula>"null"</formula>
    </cfRule>
  </conditionalFormatting>
  <conditionalFormatting sqref="E31">
    <cfRule type="cellIs" dxfId="18" priority="11" operator="equal">
      <formula>"null"</formula>
    </cfRule>
  </conditionalFormatting>
  <conditionalFormatting sqref="E34:E35">
    <cfRule type="cellIs" dxfId="17" priority="10" operator="equal">
      <formula>"null"</formula>
    </cfRule>
  </conditionalFormatting>
  <conditionalFormatting sqref="E36">
    <cfRule type="cellIs" dxfId="16" priority="9" operator="equal">
      <formula>"null"</formula>
    </cfRule>
  </conditionalFormatting>
  <conditionalFormatting sqref="E37">
    <cfRule type="cellIs" dxfId="15" priority="21" operator="equal">
      <formula>"null"</formula>
    </cfRule>
  </conditionalFormatting>
  <conditionalFormatting sqref="E45">
    <cfRule type="cellIs" dxfId="14" priority="19" operator="equal">
      <formula>"null"</formula>
    </cfRule>
  </conditionalFormatting>
  <conditionalFormatting sqref="E46:E47">
    <cfRule type="cellIs" dxfId="13" priority="18" operator="equal">
      <formula>"null"</formula>
    </cfRule>
  </conditionalFormatting>
  <conditionalFormatting sqref="E48">
    <cfRule type="cellIs" dxfId="12" priority="15" operator="equal">
      <formula>"null"</formula>
    </cfRule>
  </conditionalFormatting>
  <conditionalFormatting sqref="E49:E52">
    <cfRule type="cellIs" dxfId="11" priority="14" operator="equal">
      <formula>"null"</formula>
    </cfRule>
  </conditionalFormatting>
  <conditionalFormatting sqref="F32:F33 G1:O1048576 T2:T52">
    <cfRule type="cellIs" dxfId="10" priority="16" operator="equal">
      <formula>"null"</formula>
    </cfRule>
  </conditionalFormatting>
  <conditionalFormatting sqref="Q1">
    <cfRule type="cellIs" dxfId="9" priority="53" operator="equal">
      <formula>"null"</formula>
    </cfRule>
  </conditionalFormatting>
  <conditionalFormatting sqref="B16 D16:E16">
    <cfRule type="cellIs" dxfId="8" priority="8" operator="equal">
      <formula>"null"</formula>
    </cfRule>
  </conditionalFormatting>
  <conditionalFormatting sqref="D10:E10">
    <cfRule type="cellIs" dxfId="7" priority="7" operator="equal">
      <formula>"null"</formula>
    </cfRule>
  </conditionalFormatting>
  <conditionalFormatting sqref="B12:B13 E12:E13">
    <cfRule type="cellIs" dxfId="6" priority="6" operator="equal">
      <formula>"null"</formula>
    </cfRule>
  </conditionalFormatting>
  <conditionalFormatting sqref="B15">
    <cfRule type="cellIs" dxfId="5" priority="1" operator="equal">
      <formula>"null"</formula>
    </cfRule>
  </conditionalFormatting>
  <conditionalFormatting sqref="D11:D15">
    <cfRule type="cellIs" dxfId="4" priority="4" operator="equal">
      <formula>"null"</formula>
    </cfRule>
  </conditionalFormatting>
  <conditionalFormatting sqref="E11">
    <cfRule type="cellIs" dxfId="3" priority="5" operator="equal">
      <formula>"null"</formula>
    </cfRule>
  </conditionalFormatting>
  <conditionalFormatting sqref="E14">
    <cfRule type="cellIs" dxfId="2" priority="3" operator="equal">
      <formula>"null"</formula>
    </cfRule>
  </conditionalFormatting>
  <conditionalFormatting sqref="E15">
    <cfRule type="cellIs" dxfId="1" priority="2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C17 C4:C5 E5 C25 C37 C45 C48 C31 C34 C11 C14:C15" formula="1"/>
    <ignoredError sqref="P2:Q2 B12:B13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190" zoomScaleNormal="190" workbookViewId="0">
      <selection activeCell="C5" sqref="C5"/>
    </sheetView>
  </sheetViews>
  <sheetFormatPr defaultColWidth="11.109375" defaultRowHeight="7.95" customHeight="1" x14ac:dyDescent="0.15"/>
  <cols>
    <col min="1" max="1" width="2.88671875" style="20" bestFit="1" customWidth="1"/>
    <col min="2" max="8" width="6.5546875" style="21" customWidth="1"/>
    <col min="9" max="9" width="8" style="21" customWidth="1"/>
    <col min="10" max="10" width="6.5546875" style="21" customWidth="1"/>
    <col min="11" max="11" width="8.21875" style="29" bestFit="1" customWidth="1"/>
    <col min="12" max="21" width="6.5546875" style="29" customWidth="1"/>
    <col min="22" max="16384" width="11.109375" style="29"/>
  </cols>
  <sheetData>
    <row r="1" spans="1:21" s="25" customFormat="1" ht="26.25" customHeight="1" x14ac:dyDescent="0.15">
      <c r="A1" s="22" t="s">
        <v>24</v>
      </c>
      <c r="B1" s="23" t="s">
        <v>4</v>
      </c>
      <c r="C1" s="23" t="s">
        <v>5</v>
      </c>
      <c r="D1" s="23" t="s">
        <v>6</v>
      </c>
      <c r="E1" s="23" t="s">
        <v>7</v>
      </c>
      <c r="F1" s="23" t="s">
        <v>8</v>
      </c>
      <c r="G1" s="23" t="s">
        <v>9</v>
      </c>
      <c r="H1" s="23" t="s">
        <v>10</v>
      </c>
      <c r="I1" s="23" t="s">
        <v>11</v>
      </c>
      <c r="J1" s="23" t="s">
        <v>12</v>
      </c>
      <c r="K1" s="23" t="s">
        <v>13</v>
      </c>
      <c r="L1" s="23" t="s">
        <v>14</v>
      </c>
      <c r="M1" s="23" t="s">
        <v>15</v>
      </c>
      <c r="N1" s="23" t="s">
        <v>16</v>
      </c>
      <c r="O1" s="23" t="s">
        <v>17</v>
      </c>
      <c r="P1" s="23" t="s">
        <v>18</v>
      </c>
      <c r="Q1" s="23" t="s">
        <v>19</v>
      </c>
      <c r="R1" s="23" t="s">
        <v>20</v>
      </c>
      <c r="S1" s="23" t="s">
        <v>21</v>
      </c>
      <c r="T1" s="23" t="s">
        <v>22</v>
      </c>
      <c r="U1" s="24" t="s">
        <v>23</v>
      </c>
    </row>
    <row r="2" spans="1:21" ht="13.5" customHeight="1" x14ac:dyDescent="0.15">
      <c r="A2" s="26">
        <v>2</v>
      </c>
      <c r="B2" s="31" t="s">
        <v>104</v>
      </c>
      <c r="C2" s="31" t="s">
        <v>98</v>
      </c>
      <c r="D2" s="31" t="s">
        <v>3</v>
      </c>
      <c r="E2" s="31" t="s">
        <v>3</v>
      </c>
      <c r="F2" s="31" t="s">
        <v>3</v>
      </c>
      <c r="G2" s="31" t="s">
        <v>3</v>
      </c>
      <c r="H2" s="31" t="s">
        <v>3</v>
      </c>
      <c r="I2" s="31" t="s">
        <v>3</v>
      </c>
      <c r="J2" s="31" t="s">
        <v>3</v>
      </c>
      <c r="K2" s="31" t="s">
        <v>3</v>
      </c>
      <c r="L2" s="31" t="s">
        <v>3</v>
      </c>
      <c r="M2" s="31" t="s">
        <v>3</v>
      </c>
      <c r="N2" s="31" t="s">
        <v>3</v>
      </c>
      <c r="O2" s="27" t="s">
        <v>3</v>
      </c>
      <c r="P2" s="27" t="s">
        <v>3</v>
      </c>
      <c r="Q2" s="27" t="s">
        <v>3</v>
      </c>
      <c r="R2" s="27" t="s">
        <v>3</v>
      </c>
      <c r="S2" s="27" t="s">
        <v>3</v>
      </c>
      <c r="T2" s="27" t="s">
        <v>3</v>
      </c>
      <c r="U2" s="28" t="s">
        <v>3</v>
      </c>
    </row>
    <row r="3" spans="1:21" ht="13.5" customHeight="1" x14ac:dyDescent="0.15">
      <c r="A3" s="30">
        <v>3</v>
      </c>
      <c r="B3" s="31" t="s">
        <v>102</v>
      </c>
      <c r="C3" s="31" t="s">
        <v>97</v>
      </c>
      <c r="D3" s="31" t="s">
        <v>3</v>
      </c>
      <c r="E3" s="31" t="s">
        <v>3</v>
      </c>
      <c r="F3" s="31" t="s">
        <v>3</v>
      </c>
      <c r="G3" s="31" t="s">
        <v>3</v>
      </c>
      <c r="H3" s="31" t="s">
        <v>3</v>
      </c>
      <c r="I3" s="31" t="s">
        <v>3</v>
      </c>
      <c r="J3" s="31" t="s">
        <v>3</v>
      </c>
      <c r="K3" s="31" t="s">
        <v>3</v>
      </c>
      <c r="L3" s="31" t="s">
        <v>3</v>
      </c>
      <c r="M3" s="31" t="s">
        <v>3</v>
      </c>
      <c r="N3" s="31" t="s">
        <v>3</v>
      </c>
      <c r="O3" s="31" t="s">
        <v>3</v>
      </c>
      <c r="P3" s="31" t="s">
        <v>3</v>
      </c>
      <c r="Q3" s="31" t="s">
        <v>3</v>
      </c>
      <c r="R3" s="31" t="s">
        <v>3</v>
      </c>
      <c r="S3" s="31" t="s">
        <v>3</v>
      </c>
      <c r="T3" s="31" t="s">
        <v>3</v>
      </c>
      <c r="U3" s="32" t="s">
        <v>3</v>
      </c>
    </row>
  </sheetData>
  <phoneticPr fontId="1" type="noConversion"/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2024-03-27T17:47:33Z</dcterms:modified>
</cp:coreProperties>
</file>