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vac\"/>
    </mc:Choice>
  </mc:AlternateContent>
  <xr:revisionPtr revIDLastSave="0" documentId="13_ncr:1_{47CBB848-01CD-441C-A82D-4CC3EB321922}" xr6:coauthVersionLast="47" xr6:coauthVersionMax="47" xr10:uidLastSave="{00000000-0000-0000-0000-000000000000}"/>
  <bookViews>
    <workbookView xWindow="84" yWindow="384" windowWidth="22956" windowHeight="9960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23" l="1"/>
  <c r="M27" i="23"/>
  <c r="N27" i="23"/>
  <c r="O27" i="23"/>
  <c r="P27" i="23"/>
  <c r="R27" i="23"/>
  <c r="U27" i="23"/>
  <c r="Q27" i="23" l="1"/>
  <c r="U43" i="23"/>
  <c r="R43" i="23"/>
  <c r="P43" i="23"/>
  <c r="O43" i="23"/>
  <c r="N43" i="23"/>
  <c r="M43" i="23"/>
  <c r="L43" i="23"/>
  <c r="U42" i="23"/>
  <c r="R42" i="23"/>
  <c r="P42" i="23"/>
  <c r="O42" i="23"/>
  <c r="N42" i="23"/>
  <c r="M42" i="23"/>
  <c r="L42" i="23"/>
  <c r="U41" i="23"/>
  <c r="R41" i="23"/>
  <c r="P41" i="23"/>
  <c r="O41" i="23"/>
  <c r="N41" i="23"/>
  <c r="M41" i="23"/>
  <c r="L41" i="23"/>
  <c r="U40" i="23"/>
  <c r="R40" i="23"/>
  <c r="P40" i="23"/>
  <c r="O40" i="23"/>
  <c r="N40" i="23"/>
  <c r="M40" i="23"/>
  <c r="L40" i="23"/>
  <c r="U39" i="23"/>
  <c r="R39" i="23"/>
  <c r="P39" i="23"/>
  <c r="O39" i="23"/>
  <c r="N39" i="23"/>
  <c r="M39" i="23"/>
  <c r="L39" i="23"/>
  <c r="U38" i="23"/>
  <c r="R38" i="23"/>
  <c r="P38" i="23"/>
  <c r="O38" i="23"/>
  <c r="N38" i="23"/>
  <c r="M38" i="23"/>
  <c r="L38" i="23"/>
  <c r="Q38" i="23" s="1"/>
  <c r="U37" i="23"/>
  <c r="R37" i="23"/>
  <c r="P37" i="23"/>
  <c r="O37" i="23"/>
  <c r="N37" i="23"/>
  <c r="M37" i="23"/>
  <c r="L37" i="23"/>
  <c r="U36" i="23"/>
  <c r="R36" i="23"/>
  <c r="P36" i="23"/>
  <c r="O36" i="23"/>
  <c r="N36" i="23"/>
  <c r="M36" i="23"/>
  <c r="L36" i="23"/>
  <c r="U35" i="23"/>
  <c r="R35" i="23"/>
  <c r="P35" i="23"/>
  <c r="O35" i="23"/>
  <c r="N35" i="23"/>
  <c r="M35" i="23"/>
  <c r="L35" i="23"/>
  <c r="U34" i="23"/>
  <c r="R34" i="23"/>
  <c r="P34" i="23"/>
  <c r="O34" i="23"/>
  <c r="N34" i="23"/>
  <c r="M34" i="23"/>
  <c r="L34" i="23"/>
  <c r="L30" i="23"/>
  <c r="L31" i="23"/>
  <c r="L32" i="23"/>
  <c r="M30" i="23"/>
  <c r="M31" i="23"/>
  <c r="M32" i="23"/>
  <c r="N30" i="23"/>
  <c r="N31" i="23"/>
  <c r="N32" i="23"/>
  <c r="O30" i="23"/>
  <c r="O31" i="23"/>
  <c r="O32" i="23"/>
  <c r="P30" i="23"/>
  <c r="P31" i="23"/>
  <c r="P32" i="23"/>
  <c r="R30" i="23"/>
  <c r="R31" i="23"/>
  <c r="R32" i="23"/>
  <c r="U30" i="23"/>
  <c r="U31" i="23"/>
  <c r="U32" i="23"/>
  <c r="U33" i="23"/>
  <c r="R33" i="23"/>
  <c r="P33" i="23"/>
  <c r="O33" i="23"/>
  <c r="N33" i="23"/>
  <c r="M33" i="23"/>
  <c r="L33" i="23"/>
  <c r="L14" i="23"/>
  <c r="M14" i="23"/>
  <c r="N14" i="23"/>
  <c r="O14" i="23"/>
  <c r="P14" i="23"/>
  <c r="R14" i="23"/>
  <c r="U14" i="23"/>
  <c r="Q42" i="23" l="1"/>
  <c r="Q40" i="23"/>
  <c r="Q43" i="23"/>
  <c r="Q41" i="23"/>
  <c r="Q39" i="23"/>
  <c r="Q37" i="23"/>
  <c r="Q36" i="23"/>
  <c r="Q35" i="23"/>
  <c r="Q34" i="23"/>
  <c r="Q31" i="23"/>
  <c r="Q33" i="23"/>
  <c r="Q30" i="23"/>
  <c r="Q32" i="23"/>
  <c r="Q14" i="23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E4" i="9"/>
  <c r="B4" i="9"/>
  <c r="C4" i="9"/>
  <c r="V4" i="9" s="1"/>
  <c r="P2" i="23"/>
  <c r="U3" i="23"/>
  <c r="U4" i="23"/>
  <c r="U5" i="23"/>
  <c r="U6" i="23"/>
  <c r="U7" i="23"/>
  <c r="U8" i="23"/>
  <c r="U9" i="23"/>
  <c r="U10" i="23"/>
  <c r="U11" i="23"/>
  <c r="U12" i="23"/>
  <c r="U13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8" i="23"/>
  <c r="U29" i="23"/>
  <c r="R3" i="23"/>
  <c r="P3" i="23"/>
  <c r="O3" i="23"/>
  <c r="N3" i="23"/>
  <c r="M3" i="23"/>
  <c r="L3" i="23"/>
  <c r="L2" i="23"/>
  <c r="M2" i="23"/>
  <c r="N2" i="23"/>
  <c r="O2" i="23"/>
  <c r="R2" i="23"/>
  <c r="U2" i="23"/>
  <c r="M12" i="23"/>
  <c r="N12" i="23"/>
  <c r="O12" i="23"/>
  <c r="M13" i="23"/>
  <c r="N13" i="23"/>
  <c r="O13" i="23"/>
  <c r="M15" i="23"/>
  <c r="N15" i="23"/>
  <c r="O15" i="23"/>
  <c r="M16" i="23"/>
  <c r="N16" i="23"/>
  <c r="O16" i="23"/>
  <c r="M17" i="23"/>
  <c r="N17" i="23"/>
  <c r="O17" i="23"/>
  <c r="M18" i="23"/>
  <c r="N18" i="23"/>
  <c r="O18" i="23"/>
  <c r="M19" i="23"/>
  <c r="N19" i="23"/>
  <c r="O19" i="23"/>
  <c r="M20" i="23"/>
  <c r="N20" i="23"/>
  <c r="O20" i="23"/>
  <c r="M21" i="23"/>
  <c r="N21" i="23"/>
  <c r="O21" i="23"/>
  <c r="M22" i="23"/>
  <c r="N22" i="23"/>
  <c r="O22" i="23"/>
  <c r="M23" i="23"/>
  <c r="N23" i="23"/>
  <c r="O23" i="23"/>
  <c r="M24" i="23"/>
  <c r="N24" i="23"/>
  <c r="O24" i="23"/>
  <c r="M25" i="23"/>
  <c r="N25" i="23"/>
  <c r="O25" i="23"/>
  <c r="M26" i="23"/>
  <c r="N26" i="23"/>
  <c r="O26" i="23"/>
  <c r="M28" i="23"/>
  <c r="N28" i="23"/>
  <c r="O28" i="23"/>
  <c r="M29" i="23"/>
  <c r="N29" i="23"/>
  <c r="O29" i="23"/>
  <c r="C20" i="9"/>
  <c r="V20" i="9" s="1"/>
  <c r="S4" i="9" l="1"/>
  <c r="U4" i="9"/>
  <c r="Q2" i="23"/>
  <c r="Q3" i="23"/>
  <c r="S20" i="9"/>
  <c r="U20" i="9"/>
  <c r="C9" i="9" l="1"/>
  <c r="V9" i="9" s="1"/>
  <c r="U9" i="9" l="1"/>
  <c r="S9" i="9"/>
  <c r="E5" i="9"/>
  <c r="B5" i="9" s="1"/>
  <c r="C5" i="9"/>
  <c r="V5" i="9" s="1"/>
  <c r="Q3" i="9"/>
  <c r="Q4" i="9" s="1"/>
  <c r="P3" i="9"/>
  <c r="R3" i="9" s="1"/>
  <c r="E3" i="9"/>
  <c r="B3" i="9" s="1"/>
  <c r="C3" i="9"/>
  <c r="V3" i="9" s="1"/>
  <c r="R2" i="9"/>
  <c r="C2" i="9"/>
  <c r="V2" i="9" s="1"/>
  <c r="Q5" i="9" l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R4" i="9"/>
  <c r="U2" i="9"/>
  <c r="S3" i="9"/>
  <c r="U3" i="9"/>
  <c r="S2" i="9"/>
  <c r="S5" i="9"/>
  <c r="U5" i="9"/>
  <c r="R5" i="9" l="1"/>
  <c r="L5" i="23"/>
  <c r="L6" i="23"/>
  <c r="L7" i="23"/>
  <c r="L8" i="23"/>
  <c r="L9" i="23"/>
  <c r="L10" i="23"/>
  <c r="L11" i="23"/>
  <c r="L12" i="23"/>
  <c r="L13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8" i="23"/>
  <c r="L29" i="23"/>
  <c r="M5" i="23"/>
  <c r="M6" i="23"/>
  <c r="M7" i="23"/>
  <c r="M8" i="23"/>
  <c r="M9" i="23"/>
  <c r="M10" i="23"/>
  <c r="M11" i="23"/>
  <c r="N5" i="23"/>
  <c r="N6" i="23"/>
  <c r="N7" i="23"/>
  <c r="N8" i="23"/>
  <c r="N9" i="23"/>
  <c r="N10" i="23"/>
  <c r="N11" i="23"/>
  <c r="O5" i="23"/>
  <c r="O6" i="23"/>
  <c r="O7" i="23"/>
  <c r="O8" i="23"/>
  <c r="O9" i="23"/>
  <c r="O10" i="23"/>
  <c r="O11" i="23"/>
  <c r="N4" i="23"/>
  <c r="L4" i="23"/>
  <c r="M4" i="23"/>
  <c r="P4" i="23"/>
  <c r="P5" i="23"/>
  <c r="P6" i="23"/>
  <c r="P7" i="23"/>
  <c r="P8" i="23"/>
  <c r="P9" i="23"/>
  <c r="P10" i="23"/>
  <c r="P11" i="23"/>
  <c r="P12" i="23"/>
  <c r="P13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8" i="23"/>
  <c r="P29" i="23"/>
  <c r="O4" i="23"/>
  <c r="R13" i="23"/>
  <c r="R15" i="23"/>
  <c r="R16" i="23"/>
  <c r="R17" i="23"/>
  <c r="R18" i="23"/>
  <c r="R19" i="23"/>
  <c r="R20" i="23"/>
  <c r="R4" i="23"/>
  <c r="R5" i="23"/>
  <c r="R6" i="23"/>
  <c r="R7" i="23"/>
  <c r="R8" i="23"/>
  <c r="R9" i="23"/>
  <c r="R10" i="23"/>
  <c r="R11" i="23"/>
  <c r="E8" i="9"/>
  <c r="C10" i="9"/>
  <c r="E17" i="9"/>
  <c r="B17" i="9" s="1"/>
  <c r="C17" i="9"/>
  <c r="V17" i="9" s="1"/>
  <c r="R9" i="9" l="1"/>
  <c r="R20" i="9"/>
  <c r="Q13" i="23"/>
  <c r="E9" i="9"/>
  <c r="Q22" i="23"/>
  <c r="Q12" i="23"/>
  <c r="Q21" i="23"/>
  <c r="Q29" i="23"/>
  <c r="Q20" i="23"/>
  <c r="Q11" i="23"/>
  <c r="Q28" i="23"/>
  <c r="Q19" i="23"/>
  <c r="Q10" i="23"/>
  <c r="Q26" i="23"/>
  <c r="Q18" i="23"/>
  <c r="Q9" i="23"/>
  <c r="Q25" i="23"/>
  <c r="Q17" i="23"/>
  <c r="Q8" i="23"/>
  <c r="Q24" i="23"/>
  <c r="Q16" i="23"/>
  <c r="Q7" i="23"/>
  <c r="Q23" i="23"/>
  <c r="Q15" i="23"/>
  <c r="Q6" i="23"/>
  <c r="Q4" i="23"/>
  <c r="Q5" i="23"/>
  <c r="S17" i="9"/>
  <c r="U17" i="9"/>
  <c r="C14" i="9"/>
  <c r="V14" i="9" s="1"/>
  <c r="C13" i="9"/>
  <c r="V13" i="9" s="1"/>
  <c r="R23" i="23"/>
  <c r="R22" i="23"/>
  <c r="B8" i="9"/>
  <c r="C8" i="9"/>
  <c r="U8" i="9" s="1"/>
  <c r="C15" i="9"/>
  <c r="V15" i="9" s="1"/>
  <c r="B9" i="9" l="1"/>
  <c r="E10" i="9"/>
  <c r="B10" i="9" s="1"/>
  <c r="E11" i="9"/>
  <c r="U15" i="9"/>
  <c r="U13" i="9"/>
  <c r="S13" i="9"/>
  <c r="S14" i="9"/>
  <c r="U14" i="9"/>
  <c r="S15" i="9"/>
  <c r="V8" i="9"/>
  <c r="S8" i="9"/>
  <c r="E18" i="9"/>
  <c r="B18" i="9" s="1"/>
  <c r="C16" i="9"/>
  <c r="C19" i="9"/>
  <c r="C18" i="9"/>
  <c r="B11" i="9" l="1"/>
  <c r="E12" i="9"/>
  <c r="V19" i="9"/>
  <c r="S19" i="9"/>
  <c r="U19" i="9"/>
  <c r="V16" i="9"/>
  <c r="S16" i="9"/>
  <c r="U16" i="9"/>
  <c r="V18" i="9"/>
  <c r="U18" i="9"/>
  <c r="S18" i="9"/>
  <c r="E19" i="9"/>
  <c r="E20" i="9" s="1"/>
  <c r="B20" i="9" s="1"/>
  <c r="B12" i="9" l="1"/>
  <c r="E13" i="9"/>
  <c r="B19" i="9"/>
  <c r="R21" i="23"/>
  <c r="R24" i="23"/>
  <c r="R25" i="23"/>
  <c r="R26" i="23"/>
  <c r="R28" i="23"/>
  <c r="R29" i="23"/>
  <c r="R12" i="23"/>
  <c r="B13" i="9" l="1"/>
  <c r="E14" i="9"/>
  <c r="R8" i="9"/>
  <c r="E7" i="9"/>
  <c r="E16" i="9" s="1"/>
  <c r="C11" i="9"/>
  <c r="V11" i="9" s="1"/>
  <c r="C12" i="9"/>
  <c r="U12" i="9" s="1"/>
  <c r="U10" i="9"/>
  <c r="B14" i="9" l="1"/>
  <c r="E15" i="9"/>
  <c r="B15" i="9" s="1"/>
  <c r="R17" i="9"/>
  <c r="R13" i="9"/>
  <c r="B16" i="9"/>
  <c r="S12" i="9"/>
  <c r="S11" i="9"/>
  <c r="S10" i="9"/>
  <c r="U11" i="9"/>
  <c r="V12" i="9"/>
  <c r="V10" i="9"/>
  <c r="C6" i="9" l="1"/>
  <c r="C7" i="9"/>
  <c r="B7" i="9"/>
  <c r="R14" i="9" l="1"/>
  <c r="U7" i="9"/>
  <c r="V7" i="9"/>
  <c r="R15" i="9" l="1"/>
  <c r="R6" i="9"/>
  <c r="U6" i="9"/>
  <c r="R16" i="9" l="1"/>
  <c r="R7" i="9"/>
  <c r="S7" i="9"/>
  <c r="V6" i="9"/>
  <c r="S6" i="9"/>
  <c r="R18" i="9" l="1"/>
  <c r="R10" i="9"/>
  <c r="R19" i="9" l="1"/>
  <c r="R11" i="9"/>
  <c r="R12" i="9" l="1"/>
</calcChain>
</file>

<file path=xl/sharedStrings.xml><?xml version="1.0" encoding="utf-8"?>
<sst xmlns="http://schemas.openxmlformats.org/spreadsheetml/2006/main" count="842" uniqueCount="142">
  <si>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</si>
  <si>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</si>
  <si>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</si>
  <si>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</si>
  <si>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</si>
  <si>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</si>
  <si>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</si>
  <si>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</si>
  <si>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</si>
  <si>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</si>
  <si>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</si>
  <si>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</si>
  <si>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</si>
  <si>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</si>
  <si>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</si>
  <si>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</si>
  <si>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</si>
  <si>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</si>
  <si>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</si>
  <si>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</si>
  <si>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</si>
  <si>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</si>
  <si>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</si>
  <si>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</si>
  <si>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</si>
  <si>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</si>
  <si>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</si>
  <si>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</si>
  <si>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Functional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</si>
  <si>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</si>
  <si>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</si>
  <si>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</si>
  <si>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</si>
  <si>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</si>
  <si>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</si>
  <si>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</si>
  <si>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</si>
  <si>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</si>
  <si>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</si>
  <si>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</si>
  <si>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</si>
  <si>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</si>
  <si>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</si>
  <si>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</si>
  <si>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</si>
  <si>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</si>
  <si>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</si>
  <si>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</si>
  <si>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</si>
  <si>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</si>
  <si>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</si>
  <si>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</si>
  <si>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</si>
  <si>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</si>
  <si>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</si>
  <si>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</si>
  <si>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</si>
  <si>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</si>
  <si>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</si>
  <si>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</si>
  <si>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</si>
  <si>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</si>
  <si>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</si>
  <si>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</si>
  <si>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</si>
  <si>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tem.descrição</t>
  </si>
  <si>
    <t>tem.identidade</t>
  </si>
  <si>
    <t>Reflexive</t>
  </si>
  <si>
    <t>Super
Class
3</t>
  </si>
  <si>
    <t>Super
Class
2</t>
  </si>
  <si>
    <t>Super
Class
4</t>
  </si>
  <si>
    <t>tem.identificador</t>
  </si>
  <si>
    <t>tem.diámetro</t>
  </si>
  <si>
    <t>tem.material</t>
  </si>
  <si>
    <t>tem.isolamento</t>
  </si>
  <si>
    <t>tem.vazão</t>
  </si>
  <si>
    <t>tem.fluído</t>
  </si>
  <si>
    <t>tem.sistema</t>
  </si>
  <si>
    <t>é.tema</t>
  </si>
  <si>
    <t>funcional</t>
  </si>
  <si>
    <t>ifcDiscreteAccessory</t>
  </si>
  <si>
    <t>Instalação</t>
  </si>
  <si>
    <t>classebim</t>
  </si>
  <si>
    <t>é.categoria</t>
  </si>
  <si>
    <t>tem.ID</t>
  </si>
  <si>
    <t>é.conectado.a</t>
  </si>
  <si>
    <t>IfcDistributionSystem</t>
  </si>
  <si>
    <t>tem.tipo</t>
  </si>
  <si>
    <t>dutos</t>
  </si>
  <si>
    <t>Avac.IFC</t>
  </si>
  <si>
    <t>Avac.OST</t>
  </si>
  <si>
    <t>Avac.IFC or Avac.OST</t>
  </si>
  <si>
    <t>ifcDuctFitting</t>
  </si>
  <si>
    <t>ifcDuctSiIencer</t>
  </si>
  <si>
    <t>ifcDuctSegment</t>
  </si>
  <si>
    <t>ifcAirTerminaI</t>
  </si>
  <si>
    <t>IfcUnitaryControlElement</t>
  </si>
  <si>
    <t>ifcUnitaryEquipment</t>
  </si>
  <si>
    <t>ifcFan</t>
  </si>
  <si>
    <t>ifcDamper</t>
  </si>
  <si>
    <t>ifcVibrationIsoIator</t>
  </si>
  <si>
    <t>OST_DuctAccessory</t>
  </si>
  <si>
    <t>OST_DuctCurves</t>
  </si>
  <si>
    <t>OST_FlexDuctCurves</t>
  </si>
  <si>
    <t>OST_DuctFitting</t>
  </si>
  <si>
    <t>OST_DuctInsulations</t>
  </si>
  <si>
    <t>OST_DuctLinings</t>
  </si>
  <si>
    <t>OST_DuctTerminal</t>
  </si>
  <si>
    <t>OST_ExpansionJoints</t>
  </si>
  <si>
    <t>OST_MechanicalControlDevices</t>
  </si>
  <si>
    <t>OST_MechanicalEquipment</t>
  </si>
  <si>
    <t>OST_MechanicalEquipmentSet</t>
  </si>
  <si>
    <t>OST_MEPAncillaryFraming</t>
  </si>
  <si>
    <t>OST_VibrationDampers</t>
  </si>
  <si>
    <t>OST_DuctSystem</t>
  </si>
  <si>
    <t>de.Avac</t>
  </si>
  <si>
    <t>Avac</t>
  </si>
  <si>
    <t>Sistema.Avac</t>
  </si>
  <si>
    <t>Peça.Avac</t>
  </si>
  <si>
    <t>IfcCovering</t>
  </si>
  <si>
    <t>Projeto.Avac</t>
  </si>
  <si>
    <t>ArCond</t>
  </si>
  <si>
    <t>ArRetorno</t>
  </si>
  <si>
    <t>P_RetornoDutoConexão</t>
  </si>
  <si>
    <t>P_RetornoDutoAcessório</t>
  </si>
  <si>
    <t>P_RetornoDutoDamper</t>
  </si>
  <si>
    <t>P_RetornoDuto</t>
  </si>
  <si>
    <t>P_InsuflaDuto</t>
  </si>
  <si>
    <t>P_InsuflaDutoConexão</t>
  </si>
  <si>
    <t>P_InsuflaDutoAcessório</t>
  </si>
  <si>
    <t>P_InsuflaDutoDamper</t>
  </si>
  <si>
    <t>P_InsuflaDutoTerminal</t>
  </si>
  <si>
    <t>Exaustão</t>
  </si>
  <si>
    <t>P_ExaustãoDuto</t>
  </si>
  <si>
    <t>P_ExaustãoDutoConexão</t>
  </si>
  <si>
    <t>P_ExaustãoDutoAcessório</t>
  </si>
  <si>
    <t>P_ExaustãoDutoDamper</t>
  </si>
  <si>
    <t>P_RetornoDutoTerminal</t>
  </si>
  <si>
    <t>P_ExaustãoDutoTerminal</t>
  </si>
  <si>
    <t>OST_VibrationIsolators</t>
  </si>
  <si>
    <t>ifcDuctSegment or ( OST_DuctCurves or OST_FlexDuctCurves )</t>
  </si>
  <si>
    <t>ifcDuctFitting or OST_DuctFitting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</si>
</sst>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sz val="9"/>
      <color rgb="FF777777"/>
      <name val="Open Sans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vertical="center"/>
    </xf>
    <xf numFmtId="0" fontId="9" fillId="19" borderId="8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vertical="center"/>
    </xf>
    <xf numFmtId="0" fontId="7" fillId="13" borderId="9" xfId="0" applyFont="1" applyFill="1" applyBorder="1" applyAlignment="1">
      <alignment vertical="center"/>
    </xf>
    <xf numFmtId="0" fontId="11" fillId="21" borderId="10" xfId="0" applyFont="1" applyFill="1" applyBorder="1" applyAlignment="1">
      <alignment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vertical="center" wrapText="1"/>
    </xf>
    <xf numFmtId="0" fontId="3" fillId="7" borderId="9" xfId="0" applyFont="1" applyFill="1" applyBorder="1" applyAlignment="1">
      <alignment horizontal="center" vertical="center"/>
    </xf>
  </cellXfs>
  <cellStyles count="1">
    <cellStyle name="Normal" xfId="0" builtinId="0"/>
  </cellStyles>
  <dxfs count="144"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D04B81FB-2948-4CD9-8D41-45CA1A2C9D9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D31D3C52-9217-4BCA-9204-60017338D12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4CACDCC-C4F3-4D2B-B57F-7A3695E4B4D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C9B17E4-ABDD-4A02-B035-9F6EA741952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A387C151-C2C5-48AC-BA85-7CBE540D7B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973D4EA5-0A7A-464F-A702-BAD73A4B9F6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1CDDFDD4-CC71-4CCB-BED1-149E651F8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60009150-6A3C-458B-A6B4-54AB54F113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0F1F925B-BF5E-4414-8EA3-FB574EB5F09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3640A296-2161-4DFD-AD64-FB5F1AA63EA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B714D555-D15E-4A7B-8C88-FA169B4F656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668AA9FD-D5DF-485D-8922-BBD6BD7DD0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C40BFE88-B476-4BD8-A64D-2829D3787CC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E115C04-010A-4974-AA9F-ABFC9748FB0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2CC52ABB-9528-4371-89BD-1D00B06D9A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DB5F5674-47FB-4B59-8D99-81FB4FE3968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ED3891B-1C4B-451C-B9CD-54ECF72DE6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EB38752F-B5B2-4359-B313-F1732A4BFAC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0445AA95-94A7-432F-9469-2E0F094CE6D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546803C0-24D5-4FED-969A-733DB418EA9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935F221B-78F4-4377-AA5C-A146BF37BE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5A4F9617-9BC4-4DC3-9DE0-076FC09703E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FD3C5F41-B86D-4BF5-9142-0FA05023529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D6BFC7E-573D-48AA-925C-0D6D368A7FB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53B8D3E9-3C9C-4687-83D4-0F6937093B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54CA60AE-DF95-41E8-B23A-65FB4DB5E3D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72F350DF-452C-47B3-AFFD-D0BC84C5A7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67E07AD0-82C9-481D-98E2-695F6CA625C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47D67144-53A8-4017-89E0-84ECFE06747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CD7F65CE-D5C6-42B0-AA73-FA7E6DD37D2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D11B3B80-24F1-494C-8DEE-40B2CD7397D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C805842-929C-474B-B6A1-35E09F453A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F05974F0-6D0E-4694-BFF6-F3A029E47BF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8A7563C3-1C0C-4FCC-B0F5-C16047A3F68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E8E758FD-8F85-43B3-B4AD-5A0A63C98B4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04B27B7B-917A-4893-B0ED-0E220D70C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ED30252-8FDE-4F1A-A1BB-DAFEFF63139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56CD3C08-4F76-4AD9-8481-65D5B1FCE78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58074DDD-ED95-4C5C-90FA-F25A41C7C4D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88817C76-6497-465C-AE33-5C2E6869B5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95E61A-BEE1-4078-8C8B-661E82741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F30528BF-26F3-472B-8D43-FF8D1424EF0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7EB9C09-73B8-4E4F-9C61-1F24235E53B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ABC432F4-FAF8-4A49-9A29-1E6F8BD0891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F4B7F53F-EB44-4DF3-A077-BA4FDF51C8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F0C77B7F-BFF0-4A93-8498-CF8654D7FF1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2205597B-57DF-431E-8064-7F00F4363B2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E69E4D3-69F4-40A8-A8C6-1A893ABD935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B50ACDCA-A786-4076-B182-A7B68731301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9955FD6C-106D-4232-9235-1C04A006954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95DF5D9F-CCD3-4B74-9C0F-9FA2F5958D3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D81D93A-F716-4C88-BDD5-A6E8C1474AC7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C9063F48-77E1-4121-9156-242310D81670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61AB01F-6B4B-48F5-A555-072164AF1F7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120906D2-43EF-4706-8D33-8FF992EDB97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340EA19F-96C4-4342-8035-2F9789B4F3D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420EA93A-4962-4A34-9AF1-07E875C5C096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9012F9C1-4CDC-4EF6-A802-16F2EEA6440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78A205A3-D368-48EE-9586-872C3469D4F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4B7256EC-E37F-4240-9B89-7C6FEF88A23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0A5B553F-D314-4800-9445-6722234B3E6E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66B6B102-5E2F-49D4-8BAF-E308964522B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FC4D36A9-5709-492A-AF20-8A0012A354A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F907936-67AF-4E60-BB3D-035A60C0FD4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12CAC1C-806F-4549-9C82-07B49CF7ABAC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5AEA3A21-DA56-45E6-8030-E3F341BCFE1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D4FEC89-4A93-4081-911D-ED13EB8F56E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FB181B01-F8C1-48D9-8FD7-98F18B35EBF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498E99AD-F0D1-4C53-B43F-9A3BBC2A4AA5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6EF460D1-265F-4B04-979C-37601372E7D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0293CC1-505B-4965-B3AE-CBC350CE9E58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E0F585AC-BE45-4463-80FB-4021D9C9E01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1F1078A-8E1D-46CE-B179-E76486B7F08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FB649DFC-1283-4FD1-8574-5EF75F0260F2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FFB2B177-D561-4D95-AF92-4268F261F8B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9C2D4BBC-1807-44DF-AA21-15EEC72D982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8C97C28-4F0C-483B-AD91-31C99CE45D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4616EC15-AA8A-4395-B147-66C35F6B54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1B6E5E41-1ED2-4F14-8B43-C1646D26CB3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387023BA-4D9F-4471-BCE3-F369055915F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3209ADBE-9EAC-4E6D-A0E3-DAD4378006C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7A5BBFD-FA59-45C0-A8B0-0318E770B0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8B031231-2714-4213-AC9E-68D520949D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E58E2AB-09EB-4A74-BA2F-5CC59043F74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E530B203-0803-4991-A4F8-BD4576EDDE8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86FBF789-C63A-40E5-93B3-58F8F04325F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7915F9CC-CE6A-455C-BDC1-ABC8791F4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1F46942D-851D-44CE-8A19-9DCD1D3C84A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4CB2F3F8-A95E-455E-88DC-5CCE74620E5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295DCDC-3D07-4CDA-863A-7970DCB85E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0AFF9738-B8E0-4AFA-94A3-65625FDA02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04F8EC89-5827-4281-A5FC-8A66514112E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796D83A-63CC-477B-A4F1-648D93B4E0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0609A461-8DF6-494D-AFDE-EBB3B519EB1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50D87113-DC13-4EAF-B02F-6B5D6861FD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545EEC56-7022-45E0-9D29-D31B8D46E51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55491A5-E5B5-443D-A304-BD4E3050BC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B25A1E6-0A28-4257-9D1F-9AA75139787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C884E8CE-0391-4397-90E5-85DDA85566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469C1FA4-A6B1-49B1-9683-6BE340E476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4CBF56D5-447F-4C6E-A173-9E8C26450DD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D073E19A-515C-4DCF-8F20-B3427AAD251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A749D4F8-767D-49FB-B0E4-349D2AFFEA3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ABEE2C70-D0F5-4ABC-900E-5238D6F6469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0E1258F-6461-472F-B415-46169089C8E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B04D66D0-16B6-4B76-9C20-D10F8B6C75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B6E525FB-F3D7-4367-8504-CC343170150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C18A626-9956-48F6-8011-E06BCF46E0F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6871213C-48AC-4475-B61A-3B14126BE6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E56E095C-9EB0-413D-BDDA-2213467323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057E784E-D799-4D6A-83BA-6B4B5E8D5F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3B99BA80-6E13-4026-8021-CB950258FF7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603D95AA-C0AE-4C99-ACD1-F18A21F9692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77FCF049-16D0-4F52-A7E0-8C76EB4464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0474553-3088-442F-9B7C-3A8F7392249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68AA5B70-1E56-40EA-8701-19DA9A8AD4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E312E78-72CC-48CB-9448-C418CE4AFF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8061CAF9-9E5D-47E7-AD6B-33517C22A56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BD08651-7869-487A-B814-A518E89AD91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785881BF-CBD3-4F1B-A5AA-56E93E79A7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F38C9D70-857D-48B7-A49D-60BC247DDFD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EFC8E351-1D28-4BC2-94D7-2D6DC9C3AF6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621F7684-153E-4028-B6E4-2E8B03AA85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3B7F6490-AC23-484E-A4FA-619884F0C2F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DE77D0D1-2459-4FDF-8187-9DE417210DA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A6DA52BB-4AA8-48CD-90D4-3EE80DAD2FB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A0BF602-81DF-462D-9B3A-0339D0523E6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577BDC1E-3137-4EE0-838D-05C938F18F8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61875849-72C3-4597-B3B3-A5D4AA7B7ED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57371E6-D8E9-42E4-B8FC-6462B58D760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17740317-CE27-4A9E-B1EF-6C77D867E5F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67766A67-E797-4BFC-991A-6E34BAF0D4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69172FD6-28FD-4A3F-9DD5-CFA5E7C9885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1BC1323C-6AC2-4A7A-9C23-6113EE79589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7C344103-6254-48E8-A12D-B7419192593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B82692A1-8851-4276-AAC1-9396285159C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1F29D910-8A6F-4E89-93D8-9655AAB481F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9D60EBFC-1DBB-4E84-B373-04F8591351D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189F9CF0-44A4-4F21-B097-68C82BEBE4D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FD0A2BEE-6BEB-4C24-938D-BC3EAD9904A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FB97CFB2-E713-4829-B04F-BAE919DCE36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9BB018EB-2D36-4B20-894A-D21CFB00075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45FF42F-881A-4088-83DF-7D3101EEEA1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14DD320C-E5F4-48A2-A1D5-23D7D03BC4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4669C85-93BA-4E21-8F45-0B42D7E70E1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411A1988-0F8B-45C4-BB8D-B29F20793C8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5F02C9D2-8C78-4530-A46E-197A9C8AE4B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F6F0A9C1-DD74-4727-8068-D74302BCEBB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98E980EF-1861-4C05-9BB9-F722DFACFE6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DCFF83F0-8AF2-4C90-94D0-570E59C4900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F4A31FB1-BE1F-4C19-BE12-382381D4990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87097471-2897-46D5-8363-02D2ABD01B9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CC508A24-172F-488E-B857-2A64F230C4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942BF9A9-DD7F-4011-A30F-9AA2FE7A514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1C668646-FEF8-43E2-B89F-FC82597A4CB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F9D1F418-05D7-4CAB-8DEB-1E337378759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E04BFC38-92E2-41F2-B764-8B1007D4C6C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4F85389-CD60-464D-8B29-D013A7ACA68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9941B895-74F7-432E-A823-FFFDD084A7A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3334859-28CB-44A9-AEA3-CB22CC0ECF0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9F136898-3FC6-485E-AC92-4DF9C12AD6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1AA98D2D-7030-407F-AC48-0B4347E3B4B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FE1FC8E1-82CC-4870-A14A-F5B69386B97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87293F67-F626-4AA7-92C6-A42E5F3C03F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2952BBD8-D29C-4BCD-9DF4-0E2FD56CB6E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C2DD967B-2BA4-457C-BF81-5F2A58A62B3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5688F4A5-EDF9-495A-A68A-E63CA5DF46C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BEBA2F93-2282-41AB-B1A9-84419983A2F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9101A5DD-760B-42FB-B300-CBB73BE09B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DFCE59C4-57D5-4B8D-B8F0-70DB04DAB0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E46E1A0C-E3BE-4E35-9884-BD5B00133AB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F55840D-98BA-402B-8F39-9BDD42C8243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E6A9109D-4E73-4F05-8D07-AC037C6083F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7FDEC0A-9BB1-4FB9-B474-C8EC830E6E1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D33E6BF-8FC3-4D93-AA6B-1C4402CB443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5458D7C6-489C-4303-B570-1CD5865961F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949AA03B-A03D-4A1B-8474-6ED9974A92A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ED604EF9-9555-4C6C-BE7C-5AF380F3ABA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06E52480-4BDF-4DA4-869F-74608793763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0E88C505-E955-45D9-9847-8C65893DC60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E7F82FB1-8500-4B92-A3C8-31B1708BE0C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158EADB5-545A-4514-970B-D539619E504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7D9582B4-CDFE-4C16-BCF9-4165B99BCDC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C171F348-329F-41FE-89AE-0F7DE0EFC53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CEFE69D1-16F9-4362-BAE7-77BB7AA3A93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F28C2095-835A-4A09-A3D1-656AD8990D3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A79BB9E1-B5A8-4613-B97B-C49DB55EF4B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32F8278-5899-4294-B5B6-F46319DF82B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8C69CF6A-FDF0-417D-96B4-117B74B3836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C716CF-BF94-41D6-94BE-4A1DB7A49C6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D0DED26A-CDF0-4C9D-A3C9-AD1E048DA87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D2D78E49-B0ED-49F4-8E57-E88C48F6FC9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816813B8-5D5E-4CD8-81B5-8FFD5A103DD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0563E2D5-8B43-4654-9505-387C69B56E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3F3F43FD-1C86-4FEE-AB40-2FD320CC88A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756A7E0C-1D7B-40CE-B2FC-A2289388FD5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97653FB0-4EC0-405B-B6E5-212DA2B2BA1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32E24006-FE23-4359-A88E-49E634BC506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EE544087-07AC-4DE4-9D07-9546427A7DC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AD800A78-3DB2-4F7C-851E-452C58C1481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EFD61CAE-E991-4276-993E-A9AA950E604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50B07CCA-F272-434F-A9E9-4E5BE3D16F5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07354A45-F61B-4043-B9FC-88116E21AC7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B2DA2A3E-6DE5-4261-B201-AA3476FAB87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70983F55-873E-48D3-9831-940999EA7DF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5778154A-A371-496A-9D83-16A70231927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7C09D5AD-BE2A-435C-86F5-CEF5678618A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A947CB0F-BB99-4ED8-A11B-EAB1A822397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08A57DB4-0ECC-4ABD-8172-39F56BFCB6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2790157C-E1B5-4F7E-9F70-0545D98EC9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771C328E-9C72-44FE-B929-CB444686C9F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78695587-3E59-4B7E-8853-5FE74285FEF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78EC29FB-17C2-4F80-9CC5-AFF9324B0EB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B2C8C9BC-58C4-413E-8A9A-273BE73C49C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9B06FB58-D6D5-46BC-8829-EF7A759693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4B6BD6F-03DD-4F4B-BFA8-CC2B7EB0BB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AC8AF914-C1AB-4D1D-BF0C-FE8E1038A88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087038D3-16E7-4318-B615-7B00778922B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18B97726-2CB6-4DD8-8811-AF3AC893E25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3DAFECB9-200C-4FFF-899E-7701C23D227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8E7535FD-A89F-43EB-B7F4-3AC2C0B9204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14D7EC76-398E-4AAC-B0EC-CB7A8A874A5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22BAD30-1FD3-49DE-8E27-F103BA89FB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3755E445-ED25-426C-8D56-6838F08710A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31F070D-1D03-4C3E-B317-74FE75E5D1C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DB6183E-F668-4133-A573-7823792746B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D47032F2-25DC-41A7-82B7-3767BEEFAEE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04156253-5EE9-43C9-86F5-4FCFCE2928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027DAA85-0D8E-44FF-9898-A8D45FE4809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7340209F-9376-442C-AC77-45E3DDD9A5C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5AE95689-5466-4887-9902-161AB8DA4EB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AFACA9FD-FE87-4EB6-A762-FFE991F956E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77CEB6D0-BFFA-4389-A05E-2E9FF65AF75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4173B297-2553-48D1-8C9C-ECF8693C65D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54C358A4-05AD-4C91-BFEF-75DF0E6C85F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78E04CC4-D21C-4CC1-8FC3-3F47D6897A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0C22C58C-1D59-4D0A-8554-E1F0B77ACC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F03FD571-9D92-4352-8344-365BEA939AC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329196A6-2EFA-4B0C-AFD4-318A56000E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5FFAB33B-367F-40AD-908D-A8EF365F110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F3A10905-5CD1-4578-8CB1-55C7AE9FFEE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B284753F-8651-40EB-AB94-3C207E4E4C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6B264555-D59E-4A9F-99C5-AF14656EC35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A8563D5A-E576-4ED0-A795-5A7D1452EB4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B2F6775F-A61F-43E8-8C81-83C11DCA0FF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AE7C4BB8-7516-4AE5-835E-F0C3AD4E47C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50464AA2-17FA-4DA9-85D7-6B48D599E74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4FCF9BCC-BE71-41D3-B19D-1922ED41292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CD0DDCC5-A24E-452A-9801-903CC0F5CA4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0C4B7639-FF1D-4077-BF98-8D1A06FE87C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5F8450BB-0454-4741-86BF-DE54EB30125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2E229CCA-5BB0-4E55-86AA-3E0BD498A9D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6727A47B-8365-453E-8580-48C0B620882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D13B112D-B2F8-4673-AB06-F61B89192DB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E2B1CD5D-666B-4FC9-B419-D5C434D28E3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DD83468A-12BA-478F-B8CD-F6FF65EF1EE6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3EB846C1-DE21-499F-ACA0-ADD2F3687645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7C1943C9-02C7-4383-A73E-65CB3015593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8DFB0EA6-F98C-4974-A287-A430E3E91D1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19A78334-D993-42F5-ACB3-642AB6B3234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EFB2A244-E5EF-433A-9571-96F52774269E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42898912-EEDE-4945-8BFF-2CD0D608ED2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DF694757-5699-4A5B-9CA0-2185639F26E5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B297A0F0-1186-404B-AB54-381A35D6FAA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3132246E-9ABB-4542-9463-2D38CEC5BFF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67EFC161-0EA0-489E-BEA0-6A64523B4C9E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B738EA85-0D4F-4768-B4B7-3F1140A1B10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732D33E8-1E08-49F6-ABAA-39AD6EA2857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6FA82A8B-67AC-4A10-BDC7-E7CF2B84E605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080D3327-2E9D-455B-8BE9-1DA3F207F9A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CF89623C-5307-4372-A21E-911452B35FB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53A5DE97-DB6F-4C7E-A1E3-81405EBF109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9EC5899C-543D-4BA2-B378-42AD551D3E3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4BCA75E4-F879-41C4-BF5A-7BC5F8A4E352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2909C87D-675A-4AD3-A779-BC257F79F3D6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0D297B7D-BBB2-42A8-A690-04595C9E98C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30647B98-E1B1-46EF-BE83-BA95814F07F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46C1B98F-61EF-49AC-9D79-040890F7F6C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956B8A8F-530C-41FA-AAE2-185A201992B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CD22B4A5-36EB-454C-9E15-E0579DA58B7C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5CA79E47-4CF6-4E96-998D-A1BE28C299EC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F14A862-16F8-44B5-8AF3-D71F0D8E3F72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85DF59C-8F7D-4C32-BD0A-F3287685B854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44E9D2D8-A446-4096-A7BB-497CBB38FC4E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1BC3E6B-6EB7-4382-ADE8-550B89BA124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1E3A14E-22C5-4703-864C-D58E1E661CD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3B217EA5-2357-4E1E-A18D-429810309F66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3DA6AE3E-5CB3-4F17-8736-086DB186B87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C14B05E0-E026-46CC-94C1-1261F0650365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FC5F4D84-D207-4DFC-8387-AE66E14CE81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E99CBC95-6E64-4A52-A030-842E78BDEAAE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F4DAE648-550B-4CC8-9C68-F8BAC395402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F8AE63A9-40A0-48B0-BDCC-A5BD4DF8F89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7A2018CF-FFF5-4DEB-B0E1-35EC5A9E18D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B486704C-BCF3-415C-8E39-7738C84D523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97608F0-BCAE-4974-B067-62AD4ABAC01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1D9CE1B3-D2B3-4AEF-95D9-2C2A69C9E1D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8BB087B2-827B-464A-A552-D5770AC673D2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A3073DDC-AEE6-4C87-8622-EF5E1727D3F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0507455C-9AD7-4156-AF59-90DB0B6AB0E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ADB47AC1-0B77-4B99-93C6-E913954ABA89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6D2125EA-96D5-485B-964A-4F8DE5A2C242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03942F63-3E45-4013-BDC9-5882C1DA5283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B755AC01-A2AC-4AB1-AAA2-775E931EBF80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E6DB30C8-BB6C-4256-A886-7CE360BD701D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83328CF4-8631-4B3E-8BE3-40A78E96A23A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6F087D9F-7EC9-4F54-86BD-7D9674AF2C94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79B37AAB-386D-4663-9942-5A4D54C9DAAA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8A03EE44-B308-4588-82DE-E250DD0D287B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8F64C767-EAA8-4F44-B57C-DCDAF1E192B2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EB3522B0-A7CF-4F8C-86CA-C3D074964444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B58FC99B-E3B8-4715-9622-E44A10EDC51A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7C4F4BD6-AD2F-4C1D-B581-53BDDC635D62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9385A9D-2A5B-47F5-AE25-3AABBED54C55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ECD2382A-4256-4E7B-90D0-4649C9EC236F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875A7AC-5358-4ADA-8AF4-6A859A4EB9A0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76CF0E6-25D9-4B94-9CBE-E455E150C040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C6774D24-AA78-4967-9399-E438A0501C08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FBB50F1F-8384-4D53-BEE5-2F53E5713258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9772A59A-A1D5-42CF-B896-2A03187AFAAD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86D10E58-36AF-4841-9082-3E4525D2775D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399BD00-6D25-4A98-8A5E-8D08CD402BD3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13874958-9C0A-441D-A5A9-53850D1BD2C1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137FCEE9-E8B3-499F-9961-F5D8B450A35D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AC03861B-BFF7-41B1-8E80-BACEC8118E1B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32BB5EA9-BD6F-4CBC-AEC4-091834793DC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1873D2B4-2EBF-487B-8203-C0B7D2BB3A0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C59CC13-3B2F-46DA-8048-019ED181E47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88513CE6-B553-4C99-9C35-83FB1159D64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B9FFC3BB-798B-4D9D-8257-BE6A0AB27C84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E96AB6AA-0CFF-4FB8-BEE0-EB08BE41155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2381071-EFA2-437C-BFD7-405E456C7D9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DB3906EB-14BA-47EB-BB32-C360F5E4066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70898F41-49D8-48C1-80B5-F7A6CFFD602A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29F6961C-099D-4C88-BF22-19E4A39CDB9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C45BF45D-7862-4D21-B901-D9D205D5983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E1945EB3-3F97-4AD9-9B36-13813019A47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DA810356-570C-4D06-A375-F7B9A8E8851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84BBBD3E-904E-4207-BEDB-BCF14AF3D4A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D217A36-73FD-4CD1-9C32-D5B1541C3D4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108FCA4D-65E0-4C06-9866-73EA000DC8C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C881D872-3E4A-4069-8D0D-9A84019CAE6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F3762290-563F-4C32-9DA6-6E91BA781DC5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6318F2D-7E0C-4B2D-9A5D-828E03E56C3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455AA13E-9D82-4CC1-ADBA-79E324833BF4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87F764BB-D556-4DDF-B2A5-D15EA8D9CE8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40DAC09A-7DBF-49CD-B05C-D25289C6B1E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7613C624-49D7-464E-93B4-114FBE54513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4C351BAA-3744-4BEF-ACC7-9F0015FF4CA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23B2B48A-A627-434C-8F86-758884DF7DF2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60954557-BE3F-4830-BCCF-0328EC25248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6BDCF9A4-9EB8-494E-870F-47ABDBDBE73C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9DA4F8F8-C199-4368-A9C7-B6F866C7FBD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1CDBAC09-D78B-4347-A971-4AAABE1DCD6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877F53E0-0DB6-469A-86BB-3A35EF8E1866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44B4484-EAFD-4053-A2A8-2331676E558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540E0D18-D3C2-48B0-A598-C71AAEE8D2B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192FC7CD-4D18-4E6A-9C2C-4CF8622D5EE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5F936C8B-F938-4ADD-B2A6-CBF94585FBDC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E57A4C7E-9ADE-4A0C-AD4A-0424580CB4E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B7A71872-7682-4CC7-AB6C-7BBD32E0AD0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0E372F74-17E6-4C26-B87E-62C72179788A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A4CAE858-4D28-451E-9539-C8398921ACF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E3A5E0CE-E436-4B24-998F-A5AC233865B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3A193483-459B-4391-BC35-F53214729D3A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54C68CA4-3A35-405E-B8CF-F27AFF8C376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0F34D1AD-8C79-431C-840E-B79EF02E322C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D843862B-1258-406F-B631-5CDB53BD271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EE820077-F7BD-4106-80B9-0BC86B27705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E1D5C5C4-98B2-4637-9777-15E2526609C2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C9375A7C-B937-4CC3-B7EA-1938EE13968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219410BB-2F61-425F-B823-41E40DFBC27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A5215F78-3C84-4128-B2F5-F03B7BA0403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348CDB60-B611-4DB0-9BFE-9B7997E9AA0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C8487C50-8CC0-472F-99C9-81384AB07F8E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E8E7CEEF-E476-49ED-908A-88A41FA197B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95328BF3-AE83-4E00-8976-801FFCD9F92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75FFFCE7-DA52-4F5B-A698-2E64F7635AA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CA9ECDB1-E5BE-4693-A141-687BF2FDB6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1BB05E32-0774-42A1-8116-A0DFFE99307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D59CF53F-81EF-4AED-ADF7-1823A41F0D7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0F91607C-A5F7-48BA-8F37-5A3D7B3C16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A49F0D56-16F0-4F6F-BFB5-192991B3565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D6900ED4-11A7-46CC-8DCB-030D2C67CD9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30788613-FC0E-4903-AFB5-A4A0770CA53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6DF1F19B-4CE0-454F-BA76-72A9BE5A06D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A3C0AE41-07F8-4F47-8968-AB76107B67C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E5D8F5F6-CE33-4496-9CFD-5E87C7CAA92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7E601774-B461-4337-ACEB-31F75431E53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DD40EBCE-97F4-4025-B36B-ADA80C0A62D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79C0C395-7305-4AB5-9754-A2DFD11CA19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D437F9D5-EDC7-4CBB-9BF3-E93694A41F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BF85CA0C-2479-4418-A3C8-2C5C9F63895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288BBDEB-6CB3-42C1-90D7-3900A01901F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BA61C20A-E2AF-4649-8BDC-AEAB62B6426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D62AB7B6-3D38-40F5-8E56-364F61DA289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2066AF1-4B93-4866-B87A-DBEEDA434C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C8C77D95-8424-4D61-AC10-064FB4D38D6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89AD0EDC-3550-4C76-B199-E5A4459B7FE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BB2B51F1-9AD0-41C8-95E4-395DD5AA339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717623B8-BEB3-47BD-80BD-0342A57C9AA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FDCCAFD9-CCFA-4EDA-BC82-254BAC5B588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22FC46D2-0DAD-4731-9269-89B7B79C89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EE93DAE3-50BF-40F9-8C59-123DDD874AC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2307EE3B-719A-4D5F-B2E1-5EF999F18AD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A4842F5A-7703-4932-8620-AE39CA78E50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FAA38C31-0080-4D84-9E5C-58CCA9327FD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594AD117-B261-4440-A961-E42EC538E56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E145C154-2D45-406D-9B2C-C73DD6A6A19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534B1267-693A-4CB1-A410-5BC37FED52C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CC3900C4-159F-4F36-AEA8-2AE729B58BD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BA8766D-EE3B-4206-A600-AE1B863E0DE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ADE73E79-675A-47D5-877E-A9AF8A79F6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EE539940-01BF-4AAB-99EC-A3C2EBE3D5C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2EE2C4E0-BEBD-4E05-8E30-7E79CA3EA81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51FDACE2-1459-4796-B75B-342650E7787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3340C42F-5EAD-4EB1-9A39-E66BE57731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F3BCFA3F-6166-44F1-A774-90073E07A2A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5CB87102-7B77-4DC8-881D-8AFA64D3A05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F563B13A-D8E5-4861-83A7-C147DEDE8E6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7D6888C6-BC72-40A1-8A8D-A3A9EDE0F32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39FDB1F8-90C6-44D9-A76B-29C09EEB0F8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F5B4CFBE-E631-4CA2-82E0-46057C6F92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6A097D71-C51C-47BD-AF76-1CB0E277646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07481D31-9238-47AF-8918-919CA20998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74BCAE2D-82DE-4658-B099-299A2C82681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69A8FCFD-DB1D-41E2-96B5-53672FE2046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FCD01D1C-FA48-4194-A52D-1915D9EE6D9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5741E01-EAA2-412B-B097-A76B790FA9E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05B32013-50DF-4309-B41E-723DFE1362A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C899E6FC-0890-4ECA-85AD-BFA2046CCC1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6BD6915D-6431-4B2E-8B81-E1234BD340A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2D58AFD9-9A59-4CBB-9003-AEC08F1561A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47C23DE-EA79-4ED3-B06A-359E9E5AE2E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5D889FD5-DC23-4E9E-8A83-E446CA47CE2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0D0C3BDF-28D3-4A87-96E6-F861A533A92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3AB1CB3E-183B-4AF4-9177-66D2D785E9F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5CCB4662-74B3-409A-AAC1-EF5E05BC3B4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98A846E3-14BD-4D14-AE35-5AA52852CB9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CF1FC3C3-13CC-4C3D-850D-06C7E22AEC6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87A260D6-5F48-4581-9FD2-90CDF2C9CF9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1F23286F-73D5-4985-A585-87CF86A3A42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0A92120E-FA30-4C57-B436-6F9E29900E6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B98120CB-73B7-4F2F-BC21-83E19486007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9B954721-CF1F-4F16-8534-4E668A229DA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C27CCED6-E904-4527-9102-24B8C0B86A6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9B2F97A2-8150-41A8-992E-71D1BFF952D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8EF91AE4-34D7-47C4-859E-A6A577B6FDD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E7457C1D-A0A7-4FF1-B19C-414AC30A531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F6A8248C-8F21-4FE7-82E6-1A165FB3DF0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F2C1D24D-5CAC-4219-A861-F91CCC88ED4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24E5138-A00D-44B0-A437-D82CB23708E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ECE481C2-D498-4334-ABA0-CA54E3FC304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ACC9AA6D-6431-483A-A27F-9A9BFD5A63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514EFDDC-8C8E-4929-8746-A90B236E8BE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C221B1B2-C338-42AF-B4A1-268FA51B069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B1D54493-06A1-4C64-AE28-B3B3B4B7762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3CC0841D-0B0D-44B7-AA57-0C4EF412E7E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4432F7A1-B27B-4A98-9462-694FB01624D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B0F6F70E-CCF1-4B32-9893-49944B7C9B9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B2C042F6-6251-4DD3-9A55-3165D981D37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611DFEBB-9ACE-4B2F-BE13-60126C3E750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B9420182-7486-400E-8C8D-125B6A0B483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1FDEA0A4-90BE-4828-80A0-A2EEBE02329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8A633778-E63A-4EA4-8369-5E05D835A25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490E279-2BC4-4BCE-BA3E-F62E4D35D1C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4CF35714-7107-4EB9-BCC8-0630E6E9680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B17F1A33-451B-412B-B1D5-7774CEA000A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1CD591F-C055-45EA-B92D-29EBCA9D237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09E0F6CC-2453-4F31-8864-53427810766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6BEBDA2B-868D-440A-8FA9-7DE03F69ACA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A8A287C-D7BB-4B56-BB12-EC4E619AAA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0F8BA2B2-47F4-48D4-87D1-1C57517F815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F164CDCE-0A16-4D55-9AE5-DFC93EDF91A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CA9843B3-71F4-46C1-94BD-AC203B61055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9B1E3453-5230-4418-8D7C-4001B7E7922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FBE0441C-3A05-4D69-A30C-CCE8B7CD233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ADED2923-96D9-42A2-A9B7-D16121A8775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7288DDF1-9822-4CED-A0C1-3242EF24237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E802C000-6F9A-4242-A8C1-EB53631A9DA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85BBA090-86AD-40FC-B909-71E2EA4D076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BEC93AD6-FD33-405D-9053-185BD3F1B77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98CF2AD8-B2FB-41CF-82E5-367E27FB8D3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69F24C96-EE67-4046-959F-3F5DE9EF0D8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1BED6304-3303-4651-A8BC-1BDB63A57E6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E7F77E9C-84B7-418A-BAE4-50FB48E6F7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B279B203-D0D4-4FE1-800B-A5BDD744A9F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91E1F96F-C1B6-4D72-9C2C-AC642C6E601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17B00B0E-9E54-4194-8B15-F9A4BDA5614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CAB382D6-1B44-4CAC-A5C0-BBC98D24667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FA9E709E-207F-46DE-B3E7-BC3E169F234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6E2EDD5C-5306-45E6-8692-5ABE82437D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71E3DF9F-4EB0-4CFB-854E-DC82BDF793D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0FD8510-5E75-4313-AB66-81AD7C4763A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D84C8A63-F159-417D-97BB-157E4AE173D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36BEB5A4-332F-4D40-8C21-9ACE03CDC30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5940D26C-E4B4-4C9F-86E6-9C7684648CA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CE873E34-E755-415C-A879-B84A9489CE0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ABF5CF5B-8255-4357-964F-04F04637DD0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C949DA42-5B6E-47D3-981D-3A5839420D7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1D9AB05F-9440-4940-86D9-BF02A454B68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21002B9-E2A7-4F4D-B252-B0906B8CDF2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CECCFD68-2490-4540-9A8F-B8DFD9B094E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162A928E-E946-45FC-8C09-B2EDC080389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24EA5B4-0F32-4873-B667-6235AD698FE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75B608E0-1C87-4C97-A18B-9863600854D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D8D79EE-04EA-492F-BE68-3104DC99E71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825703FC-5F44-48C7-B5D4-4D80ADFE74E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C3BA3F9B-FE26-4B6E-B22D-EF617DEEAA1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CE819375-BEBD-46E2-879A-F5BA28BD848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6C141BB3-FA1B-4EDC-BAC5-F5C6704D0B2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DB1C66A3-7EC1-49AE-9BFB-251F13BCAEE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8AD04AAD-D900-416C-AF3F-038E62ED1A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6AA0DAA3-124B-4115-B608-3F6D3E3BF53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D5BC74E8-029A-4394-8A48-C1633417649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434CAF96-E49A-43D6-A7F6-AB49A4AA0AE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12D8627C-2814-4F8D-886A-8C317167B7A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F19032F2-95FC-42BE-86D2-EB838013C6A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3B01B32B-E6C0-43A8-BD92-4DC2B9C2E88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A3BABC2F-8AA5-4019-A5C7-F8D73FAA6F3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1B754056-9B32-45AA-9C92-61DD64AAE1E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C5A51481-E18B-404F-9094-54C0E3AFD65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BA3FB798-1957-439F-9C84-0B158A0356D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EEF7F527-45DC-49B6-8D2F-2B8F5991A5B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C6BAB5E7-06BE-4D6B-B7E7-BECE78DBA6C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86992570-0B24-4C02-8B7B-F653901DB7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7BAA9C0A-2FFE-4606-B865-6A693B18485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2CF22EE8-B9B4-4427-A0D9-E819F0A9857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9589F404-1326-4A44-B405-638A047485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440F4030-A42B-48D2-8B2E-1A521FA618B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D199253C-98C6-4197-93EC-943B55A5EF8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2372BB7A-DFCD-4BA2-BF18-DDF9F063B21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6340ECF-19A9-4D2A-99CE-A1BF1B54BB9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D8FFC550-38B3-442B-AB59-4376D885A4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14AD088A-96A3-4D3E-80B5-B3D78AB584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EC7E5A4-DFC3-4398-9C4D-F694A11E8EB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D339591A-563C-48FB-9B17-374B3CFC618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6610BE7E-8358-455F-9897-BECF170B67B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A5460FF-9DE2-4DBD-BD7C-9C2D0158562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37DD6037-2A59-4F82-B096-A933E1D99B5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EF5ADDD9-87CE-41C3-B4BD-2FB1759A3BF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BD17A3DD-B510-49CE-8114-3F47EF37707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54D61F98-8CF9-4303-B268-D080882A597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30D82532-1767-4BD5-A45C-AFFD8EDEB10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85A0EBF1-DF74-4AD1-9319-CC58EF01552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C8D1375D-1EC3-4F3F-B083-0F77F4E4BB3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F22625F2-49D7-4B6D-B348-47A6FD33B70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A6341E55-950E-43BE-9A71-7E6C5D1EBFB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E2B3049E-6D6D-40D2-AFC8-5411673CDD8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AA686312-48EF-4157-A121-4E792B651F8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0DDF472C-0158-4CF7-875E-F03C0B3714E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2A63EAA4-DE83-4BC9-B851-0790103C48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B6487778-D21C-4040-A3D8-06C44EDAC9E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532B9F28-6943-46F7-93D1-8271DFAB535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55B77C4C-DD4B-42A8-A3DB-DC8022A82CB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51040AC3-05AC-4EC2-A8FD-6D89C225254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C0343199-DBB7-4F17-98FB-36E8979B36A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3689954D-94D9-4A66-B4E3-0D01FC3EA27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8D08A569-C17E-4E17-9CE3-C162547F56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F72528B9-BCBA-4170-BAA9-B3FD60009BA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21039E6-DE7A-4DBB-BD3A-EFB4789086B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CCCFF576-0A5B-4B81-9054-BA078BD38F4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EB2662AB-44E6-432A-AE57-5C6FC95073C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C27B06-290C-47CD-A88F-9874EA9AB1B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2628D14A-B0E4-4AAB-88DD-7D2DBABDD29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AAD5BCA6-F359-42D3-8E7C-6CF43695DE0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F31AA4B-8962-4B81-8DC9-3E5E0269B00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2D217696-0EF2-49EF-9BC0-81D347E8683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76A137BB-0C74-432E-9695-BE29C6E4315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4B0D07-9C49-4AB8-8D1A-EAE44DF98CD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BDE346B2-5F19-42B9-8F9A-31E062E244A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503C402A-793C-4F17-917A-9E35403CCA7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A926BE2-47F8-4A98-B00A-DF7566650E7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863FE758-8E7C-4759-8D3F-BD5937C4832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F9E9B9F4-A2C3-4688-998A-F57619D1414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562F0F8F-4F40-4685-9191-FD607C26F36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162ABADC-A614-4F6C-94CD-FDC2D6105D8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21E5E72-A660-4E6E-B772-08977750535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61530EE9-4E59-4A49-9B38-DD780E12131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7E42636A-51F5-40F0-9A61-F92E23FEAC2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279978F5-BEA0-4484-B259-8CECE871687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54AA84D7-07CD-4CD1-ADF3-9ABEBBFBF31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8EA6DFDF-5583-4DE7-A7EB-D93E6BB755B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2239E5F9-4238-42D8-BF34-CF7E031FF9C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92AF2696-8C43-45A4-BCF9-9B807B0155B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3D645F0B-2763-4FC7-81B3-24B199499BF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9AD63F7B-3262-467B-96BB-A61A8AD6CC2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FA0EDAF7-660D-4A6B-AAD6-7107F1E0D80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2EE267A-80FE-4FAB-B9EC-87C05E9CB78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F2EC9D08-1AAD-41F7-9F5E-02F22322C9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4D6A606D-78F2-49B5-AFE1-8599D840303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855678A4-3C01-40BF-B6DB-8DA123DE88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5FCC682-5868-4E63-B2F1-588A48BDA82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83DBAEE1-7324-4971-BBAB-5ACC0C5F4D9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7654653B-715D-45A6-AB29-23A2B68FB53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9D8C6689-B306-4AE4-8661-2AF04F7CA28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94E5A39E-B8AF-4217-BE78-0542224DDAD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1FE91B6C-6727-48B9-84C3-96359BD1CC7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13658C26-BEA0-4AE6-8742-6833623DF68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C96BD72A-D313-48C6-B922-3F36C243358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25AA4B4-B997-4C56-9F9E-8082CBAF7C2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953E5477-25C4-4CF1-91E0-10B90F2F3C0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052B86CC-8774-4DCE-A7B0-9785E467E75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BCBA24C1-6D4F-42E4-AA5F-FD4F5BC9D9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C2F11A12-FA5A-46F0-9A54-B57A4E3C172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99179F39-6A0C-4338-90C5-45BF0F0E8F2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D3507745-191F-47ED-9947-EB8ADA3AF43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7E175D89-D906-4C89-A7B8-A7A168E42CC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724A5043-982F-44FF-B973-D6931920F2F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BBC14E55-EAA5-4B81-A1D1-D01E87CE4CC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9F290B19-072E-47C5-A323-C72ECAC8235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78C6C07C-2053-4EE8-A6F2-1FFAFF28838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33A3F35-FC4D-4BF4-BB66-F64BB3792B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0DE1E0D2-0B8F-452A-9EB9-D19623F681C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AD6ABA64-D7FB-46CF-BFF4-379D3DCFEAC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3937E18E-F3E9-4C10-9DE9-8AC77D33EB6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9238154-C09E-4074-B2F0-45FAF6E186B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5A66B21D-EA5F-4165-B3D7-A220F354A5F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3DF7CD3F-344A-4346-A7C4-A7E3CF9D165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FE560CFE-557B-469A-984C-B14E22C9BBE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FB7E122C-1879-4F86-B086-A21B279A14F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C804D648-7B53-4233-8541-6806A5F10B3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2AE7015E-F2D9-4C2D-92EF-A176B7C39E3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6F8B5A45-5BCF-4F72-BCB5-AE564791C87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D843E8CC-7AC4-4340-A60B-B83BD680D90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65A39E64-8000-4D54-A18D-B8E8B5C63E7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0CAB7CB-F13C-4F60-B074-2363AC5CB36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C6BD1B60-0B8E-4270-A06E-00A17EC3085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CAE88BBC-16A6-49DA-914C-9381700CDA0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61296797-E2DB-4425-80DE-339E75362D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63DFB4C8-C42E-4A41-B053-57724F7A872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F4FDFEA7-3CDE-4E6C-B73A-2D15B10DC6F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EE2DEC2B-3CCE-44BD-91F3-730B9035A8D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5A9E785D-7D04-4564-B952-E4B7FD4AB0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BA289AB8-BFBD-4FD9-A67B-0C389EEB854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F8A7F11C-70BE-4047-8C76-03D92F7F261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DCCC64B4-6179-4D6B-A8B4-A5C5420882E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F42E5980-ACED-47FE-AFBE-C0632F4C46C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7497A77D-CEBD-4D5A-852B-DE543CEC98C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CAD9354C-795C-4945-9373-038620142DC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872EE201-1717-4613-926D-E1D3C422823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1DB7828D-5A72-4E48-BA1E-0505F268FD2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7693FC1F-3D9B-4AE5-A453-CF9678C1E14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296E07A5-E697-4248-9F6D-B804E30BBF9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1003023E-829B-43A4-B7F6-95E51DB3D1D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10076175-DB80-4DF7-9E58-45F7F7B761F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D107E3EC-7344-4760-A9BF-7E46359868D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44230793-0A7C-4C17-BDBB-DBD63126EEF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63CC8DBB-1A72-4602-B339-2801DD21F3F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DFC23D3B-38A8-4C9D-8A0C-1A7332BA709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4BE90EB6-4219-480D-AF74-8191824FEB6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B5CBD147-1359-4835-91F0-A72699D2393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82689C5F-D984-4399-B352-A3624E2EDD5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F79458B1-3C6D-4AEE-84F7-1B7619DAC83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BF25209D-8040-4B3D-9830-65C998E98B3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7B4E14C9-B8D8-4215-BDFE-BBF193C987B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2ABE1AA0-C83B-4BFB-B859-DEAA6EC0873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DB97A137-4432-4E16-971F-EFB4416400E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511AB304-61FF-40ED-A17B-65F2053DE7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9845A5E3-3866-474B-9229-743492A2E2F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394E17E5-DB67-411C-82ED-571EEE4B948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8551AB2-9708-49B4-96D3-7D60F833D67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FCE8C24B-3494-4767-8FEE-A5A08DB41DC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C482E07A-3D46-4321-8EBF-850C7868CFD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F912F510-7C68-496B-B1F3-707EB6FCC8B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E7AD160A-59D6-4F06-8375-BC796A7C00C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B794DB28-9EE9-4688-8AD7-2A091DCB9D6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01770993-B028-49D7-B2A6-7C53B4A13D5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B76812B8-0DC8-4671-9040-D9AFC6560D9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37E5426-4E3E-45A8-874B-BFF9EBD9DC0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7400A49C-8933-46A6-BCD0-851A3C8CD22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B610DCE2-0D71-435C-AA3B-A3E0E430AD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89882B75-F7F5-4051-BF66-79F6BAA9CA2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F3837F9-776F-4DD1-AF2C-6E59662B287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5DEECA0-A6BE-4A20-9D30-02DF2EB5FD2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15B5F311-0533-4522-9E0F-DFE3CC89D21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54D8A4BA-3787-4331-8DA5-E87DEC6EA7B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15F1B5B5-9B5E-4AA7-B2BB-8D14CBB6ED9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8CB8AA20-2199-411B-9F41-DD596BCDFD5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FA016D95-5A0C-4566-9281-F7F0B0500BC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C2441630-A337-4621-8336-3E50A134840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62F32993-BC35-4462-961A-116756494E8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ACB404FD-3F7B-4BF6-A04C-AD6E1CB072E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802B00-3D96-4EEE-A9FB-CBB333CE12F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0600203C-2CD2-4B44-B5B9-2F1B45391D4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B9B7F4C6-5491-4BD0-8CAE-032E01159C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6F3C76C-45DE-46E3-B959-2155F4E60DB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676433B1-BF1A-4C02-9015-1EBEE5CF36B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D94CF3C4-9C5D-4030-BBCF-230E749E41D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424F452E-1419-492A-9740-9178257070F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710FFF47-E4FF-49AF-B2B9-FD270CAB35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78841928-9CFE-4963-93FB-E5FA40E93DC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959F3303-71BE-4CA2-9649-25BEE19C0AB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5C6546BF-8B21-4039-80BA-0896E974BB8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365A5F8F-E80A-4B0A-9EC3-A5DA6EC5A5E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96BA51D-021A-4686-A635-AD3E76EE927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5E7A7358-DF13-4E78-B1B1-3AD3A82E2FB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C19593CC-8820-4FAF-8099-95BEA009441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278374C6-9CE0-4C08-A56D-5368CCC7548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E8682F19-1202-46F4-A4CE-C738E8E295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78911BD5-BC1B-46D5-B7B7-626089A7280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CC7E0B7-78E1-4E8F-9A00-854883129BF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1D5E4BB5-BF0D-4363-A290-7B0B02030C5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70B44DA2-D669-48D4-98D1-892AF258097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172CF889-CA64-4568-B945-EE39364FC9D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4FAAC9D-5B65-453C-9EAA-A70E36B5D76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9A217805-6993-4887-BA11-055CA987EFC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F4B0AA2A-6818-441F-A7A1-26C3E202A74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80BD879B-102C-4EA5-8C44-498A9AFCE63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3B7A3FE3-8698-4886-B6CF-560DC7010B2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813D175A-7E98-4D2E-B700-DD8E382A61E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35053C85-02BD-4092-BAA3-E6372AAC97E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5796137-1F35-4E5A-93F6-B5005331B8A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4D2B17CF-3097-485A-8768-3274B1B4E8E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49CD3846-8E09-447E-B310-C6B2584107E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96E1BD25-2191-4D18-B83D-DCCA3EB2319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36C89F4E-3881-492B-92A2-F150DB4B5EA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A0CDF408-E9C1-4E05-9EDC-51DDA30A2AD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CF6F46A-4B34-4A04-8155-28ECD6E9888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42A40CD4-DE27-4748-9252-13195B18722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27F08C22-D1BB-422F-B42A-E45AEE9ED03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3B27AB79-3920-43C9-B873-6C5FE9920FC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076CE242-7475-48BC-A56C-2DB5CC3A3B0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F45BDDF7-FADB-48FC-A2E6-47529E38485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463E135C-7028-4107-8850-30B0380B111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34AA5F06-8EB1-4CA5-BD93-CBA8D21798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663D8975-5A47-4C6E-9140-4FD4A012236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C2386771-3688-4930-AAA6-26C26B90EE3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1A7C18B7-9E0F-49FB-A5FC-130259D72C4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4CF9E294-967B-4F07-ACD9-44B724A518E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76665CAE-EE6D-4C53-B22E-58562F0C136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75196301-C7D2-4DA2-80E4-AE74BC95EF9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7F758737-0589-44CE-B0D9-E649ECF9FB6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693446C5-9C94-4C9A-AD53-E2CBFEE07F8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BCFB14FF-D4A9-494C-8342-12B165DC00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87999F5A-01CE-4FE6-92BC-BA1ADE9C7D2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144789AF-F969-4D94-AEE1-965DE1DE877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D664AB1-40A6-4398-AC7E-D91AC5FDC10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B5E972FF-00DA-47AA-AF60-3BE2BF047D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2CA2BBA-AEAF-458F-8184-7D8EB9F84CA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AD07AA0F-4BFB-4AB8-A0AF-E259615CBCF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BB92FA39-F0B1-4CE3-8790-5EEF1C4565D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FB016C96-283D-402E-A474-C927997CAF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CB618692-A9C7-4335-9766-7F57390FEA3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8385C99F-B643-413F-978D-F7BC975F42A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06D08237-B1FF-463A-9444-720F2A2B450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E468D1D5-1F16-4454-95E6-0782232998D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6034787-D8F9-4E42-B1F9-1318250754A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9D2EC11C-9267-4E0D-93F3-FE3075849CA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31D1FF56-1BF0-4E91-9D7F-352A619F9D7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37887C1F-0165-4184-A3A9-939688E5B72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A771DCEC-257E-434A-B352-5C76076CCAF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FB382DD0-8A01-4BE2-98B2-948C96EB9CA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21D9C995-F8B1-44BA-9D41-4E2D58B3908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C6A93DBF-E65A-4037-B067-4EF244AC2BE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D74956B-0B12-4C16-8573-704AA62DC92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BE51EFD0-9C2C-436C-831E-49E973A2EC4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5A7BB25-08F0-4622-8667-2DC75CB9EA7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83ED09E4-4135-441B-B0C2-72C0F8B44F4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8CECCCDE-B345-4896-A9F0-9567EB1D908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81686BE0-6DCF-49CE-83AF-2D29E5870BD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6D9DACEA-B150-41EA-9993-E666A7B209C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75C00AE7-8E20-4843-952B-1580E48EA4B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75DC8CFC-A271-4F85-A831-D464D76644F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2AF0BC6B-B974-4E5F-8D6B-5A902DE8D91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A972CBE6-3691-4F8E-88F9-42C1B3014D6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D2F5D93E-D03D-4118-8D04-45CAED10A49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002CE8B3-B1A1-4A53-9AE3-AB284973EF7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34696E4A-0D14-4F79-9928-B65CA8A860C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6FD85715-CCC2-4F19-90E4-AB7A472D2A2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659E9470-A4E6-4531-A6D9-972B531BB58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4C5D8188-3DC5-46FB-B204-27422BB4BAA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9CDDFDD7-EE28-458E-B9C9-F97061E7980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2C2AAC1-06A5-4E29-B4E3-BA9693AE2E2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0249CBDF-6D37-4458-8492-19F86E80055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53251668-DC59-4542-B0E0-7BF38F48310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8CFEC5A-F56F-4D45-8E86-C0F0182D5ED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A4D61015-C9C4-4B26-89F1-F55870035AC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58A9D837-9376-4A2E-AE33-273DF8E6DED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55983334-931B-4CE6-8834-19DC0DB817E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821B06B-AA19-405F-B7CD-2B862BE2783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2AC91DD2-7D3C-4F70-8323-2529D3C5219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FD1D468B-E941-4E74-B066-80FCCA0E35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D424ED6A-2F37-4545-90DA-41D21C47E86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373DC339-530B-4835-8A14-C3615E7EFFB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321A8E4F-C71C-4B44-92B8-17539CD313C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B761F893-A0B4-45CE-BFE6-128303E2A9C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F93FB543-3F8F-4A10-9858-3DFDDEF3486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76DC424C-482F-40D5-B59E-BA9CEE65DC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77700ADD-D97C-4AA0-BB22-7419DFBCECD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214D494A-C342-48F3-A5EE-F3FED78C7D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AEC02ED0-37D6-4AE9-8DED-32E31251F50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8F3AEEE9-7707-4082-A6F1-4524C80BE77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1938E73A-787B-4F1D-A951-BE58EF0144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444EFE15-EF21-453E-9F47-A40268768E2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F9064647-E558-41BA-8A05-8EEAD168BFF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8D84FF5B-22D5-4069-A00F-89B78E00AB3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AC014963-838D-4549-9E41-B66161D8E32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D30D1948-6BCF-43D4-97CA-E66FA8ABCB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C470EA15-3CCC-40E2-82E9-650B05AEFEB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FF808A58-0C1D-4BCC-AD58-64746395A44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35DB9EA9-D74D-4974-8666-9148AC4D275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F8C22A2F-C86A-4EFD-9C70-E9361BE50E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CCC59ED0-2951-4E4E-A0C7-35D2A22E0D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E2CA0295-F947-4643-B6F2-3EFDE367410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852C2F36-DAF8-4D2F-8B38-303680F4C4C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A2DDD9D5-1589-43CC-9958-E1C2C5F1E24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B9A7AA6E-49AE-4B9A-A62F-CF8F9600411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5DEA2F52-4574-48C3-9DBA-8613A80E075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5CE5EB53-A054-4595-B53B-4A06781FE8A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81BD6338-12C8-45FB-AF5B-1F35AED4DA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EE1EA685-9F12-4120-A5E9-6918B0804D0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F799D7C3-6EF9-44C5-9E9C-CBB424D9BD5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B230B7FE-96BD-43F6-8A9C-E5B54EE39B8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53BBF5F2-6CDB-4686-894F-32CB74EEF59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FDF5014B-68BD-4ACD-9BCA-53FFA8BA233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5EF1281A-AD77-46BA-9FAB-68828DFAA5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754624B0-C38B-411A-B6EA-99931D590C4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7382B710-CA9B-48C2-91C2-6B9C3561F24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0D7EC918-7D4C-4408-815C-50FD7D061BF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6F7589A1-9BB2-4986-A785-E77173A18D3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68D6981F-6BD9-41A5-BB6E-ABAA4457FC9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EDE71908-B3DD-4970-8BC1-F9FA92B46A3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922EE97-EB2D-475C-8769-0B9F19E57E7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36EFDF16-88D2-41B3-AB1E-30C6C0E4404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F4C2DF60-6242-4312-BD87-CA4ECFE492D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062F9043-C5BD-40D7-A1BF-EE98F8FA373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950E446-00D5-470D-9545-330F481E533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1159896E-09E5-4580-8A8E-F3A3951B0C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602538AD-242B-4EB1-A03D-D28B581A6A6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B9D98351-714C-48B0-90B7-DAE02505ED3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554B0F19-3A2C-4B42-9275-57315BDA636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A99B935-3FFE-43C5-AE62-FAA653D14F3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F968CC36-FE9B-40E8-80A8-024122D40C5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9B9571AB-777B-4CA7-A96C-ABB5DEA8B69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4B8B5A48-54B4-4DFD-B7B7-4BAB18089B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2357F9D-418E-43CF-A1E6-210C491471C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27AE3627-21D0-4130-BA5C-6DF26616F55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32C13717-14D8-47E7-AB07-11D12E57200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0200B4C-57D6-47CC-936B-1AA866C7FD5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E659F998-94A5-42C6-AD56-E08A3C01A9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D466164-BB7D-49ED-BE55-3109D2FE8F6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C8A4D6FD-A029-4432-AD6C-49CB63EE62E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F7FC3C59-CEDC-4020-B2E9-8C6A223558A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177FC225-8F21-46AC-8DAE-4DC70715A48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83B414A4-A22C-40C2-9271-32E06D0D8AB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C7138643-55FA-420B-BFA3-9F0D9267343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B0E77291-0387-4DB0-AA70-CB9CF6ED72A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48022BDC-4BDC-4A43-B6C5-F86DE16D147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0BB46BFC-0C74-4005-88AF-C74CC918A1E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4BD97D60-FFB2-4588-A8AC-A75F5494B1A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18AEBA77-C286-4FE8-A7CD-6E30333926D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543C42B1-0CE9-46AC-A8FA-A00EB8D005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46CCE6F5-5F6E-421A-9ECF-12B89C6F31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6777EF20-FB0C-47A0-9320-71D55218280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DDC2A0C6-7CF1-4625-A85B-253E6A10926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0FC7B4B-6149-4984-84DE-A9A68069CE2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2DB7E47-1231-4A0A-91F4-A92DF6BC86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A5C72AB6-651D-4752-A7B4-16AE3D61E1B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572334F5-5EFB-45A0-9BE1-9F23CD71905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8450BB01-79CE-49D4-8DE0-19175C8D330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CD5B8FF9-39C7-49C6-869F-27518615AC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1A74E8B4-4834-4E06-B3C5-1888247C513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849FD075-AE1B-4335-A151-0A4D31A1CE0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CB56C2BA-2CD9-409C-85CC-B614C4CB8C7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56A547F2-684B-4C08-9F8C-469420D1E93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6330D011-D9F1-45B5-9999-F0F4B11E01F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E59EFD17-36AF-4EB5-8040-0BC6B726543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DF7F21C9-EF14-4F34-A9E4-53C4FD50DCB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2AFF3A4A-6E85-432E-8911-901847E4567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5A29D09B-506C-41EE-9CE9-F5B437D2DD8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816C4A1A-BDA0-4CA1-997E-D096B7356D1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3DD6739B-1F13-4AB4-BEF0-37779F18387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132C524-1AFA-4E02-9209-1C25E632A1F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4FEDB0C7-7ADA-4C05-9AB6-36DAF3867BD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43" totalsRowShown="0" headerRowDxfId="143" dataDxfId="141" headerRowBorderDxfId="142" tableBorderDxfId="140" totalsRowBorderDxfId="139">
  <tableColumns count="21">
    <tableColumn id="1" xr3:uid="{CC4C2CFA-E67E-4336-9BB5-CC95CE209F3A}" name="1" dataDxfId="138"/>
    <tableColumn id="2" xr3:uid="{1E85198B-B82A-4617-B922-C6524B07278C}" name="Raiz" dataDxfId="137"/>
    <tableColumn id="3" xr3:uid="{14BB3795-364E-4135-B30F-1536628A0684}" name="Super_x000a_Class_x000a_2" dataDxfId="136"/>
    <tableColumn id="4" xr3:uid="{CA86440C-110D-4B26-BA53-58A3B612699A}" name="Super_x000a_Class_x000a_3" dataDxfId="135"/>
    <tableColumn id="5" xr3:uid="{CFB6B167-F9A9-4C59-BF78-469C27143A56}" name="Super_x000a_Class_x000a_4" dataDxfId="134"/>
    <tableColumn id="6" xr3:uid="{E9EB2A4A-1C2E-4684-B37C-2B4423D70D33}" name="Classe_x000a_5" dataDxfId="133"/>
    <tableColumn id="7" xr3:uid="{25899769-1F4E-4DCE-A55D-78DB109775E4}" name="EquivalentTo: _x000a_Raiz_x000a_Condições _x000a_necessárias" dataDxfId="132"/>
    <tableColumn id="8" xr3:uid="{60348FC7-7AFD-4399-9633-F8CDCC05E245}" name="EquivalentTo: _x000a_Classe2_x000a_Condições _x000a_necessárias" dataDxfId="131"/>
    <tableColumn id="9" xr3:uid="{392CCFD9-6E98-49E5-B2DB-7DC015141A7A}" name="EquivalentTo: _x000a_Classe3_x000a_Condições _x000a_necessárias" dataDxfId="130"/>
    <tableColumn id="10" xr3:uid="{DE6C2295-D3C1-4B68-B910-8BAEB1BAE01F}" name="EquivalentTo: _x000a_Classe4 _x000a_Condições _x000a_necessárias" dataDxfId="129"/>
    <tableColumn id="11" xr3:uid="{65DCB7B6-4238-4427-B02F-3BEF502BF71B}" name="EquivalentTo: _x000a_Classe5_x000a_Condições _x000a_necessárias" dataDxfId="128"/>
    <tableColumn id="12" xr3:uid="{8BA2A6D5-A321-435C-B6FE-29DC62E231F0}" name="Anotações _x000a_de ajuda_x000a_Classe 1" dataDxfId="127">
      <calculatedColumnFormula>_xlfn.CONCAT("Conceitos: ", B2)</calculatedColumnFormula>
    </tableColumn>
    <tableColumn id="13" xr3:uid="{51FC484F-3B93-4E17-A843-F396271D4F5D}" name="Anotações _x000a_de ajuda_x000a_Classe 2" dataDxfId="126">
      <calculatedColumnFormula>_xlfn.CONCAT(C2," ")</calculatedColumnFormula>
    </tableColumn>
    <tableColumn id="14" xr3:uid="{7D506B35-635A-421F-9FDF-F5A47788A209}" name="Anotações _x000a_de ajuda_x000a_Classe 3" dataDxfId="125">
      <calculatedColumnFormula>_xlfn.CONCAT(D2," ")</calculatedColumnFormula>
    </tableColumn>
    <tableColumn id="15" xr3:uid="{43516DA5-EE35-4A99-A73B-6E2C92F2BE17}" name="Anotações _x000a_de ajuda_x000a_Classe 4" dataDxfId="124">
      <calculatedColumnFormula>_xlfn.CONCAT(E2," ")</calculatedColumnFormula>
    </tableColumn>
    <tableColumn id="22" xr3:uid="{4E2C6E2F-FBDF-486E-9FF7-21C4D4B18283}" name="Anotações _x000a_de ajuda_x000a_Classe 5" dataDxfId="123">
      <calculatedColumnFormula>_xlfn.CONCAT(F2," ")</calculatedColumnFormula>
    </tableColumn>
    <tableColumn id="16" xr3:uid="{BFC47198-B351-4C32-9E17-77914984F825}" name="Anotações _x000a_de ajuda_x000a_Conceito" dataDxfId="122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21">
      <calculatedColumnFormula>_xlfn.CONCAT("Consultar  ",S2)</calculatedColumnFormula>
    </tableColumn>
    <tableColumn id="18" xr3:uid="{627A170C-2776-424D-823A-86498C9B9FEC}" name="Anotações _x000a_de ajuda2" dataDxfId="120"/>
    <tableColumn id="19" xr3:uid="{36A56800-FCDE-46C6-9DD3-AC3ADDFE99D1}" name="Anotações _x000a_de ajuda3" dataDxfId="119"/>
    <tableColumn id="20" xr3:uid="{ADAFA88C-78DF-4CAA-AFA5-4B2FE34D2B95}" name="Key" dataDxfId="118">
      <calculatedColumnFormula>_xlfn.CONCAT("Hidra-key_",A2)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20" headerRowDxfId="117" dataDxfId="115" totalsRowDxfId="113" headerRowBorderDxfId="116" tableBorderDxfId="114" totalsRowBorderDxfId="112">
  <tableColumns count="22">
    <tableColumn id="1" xr3:uid="{05405BC3-D147-4C3A-A847-226BE3E20B44}" name="1" totalsRowLabel="Total" dataDxfId="111" totalsRowDxfId="110"/>
    <tableColumn id="2" xr3:uid="{30674569-14FD-401E-814B-CC39EC080692}" name="SuperData_x000a_(1)" dataDxfId="109" totalsRowDxfId="108">
      <calculatedColumnFormula>E2</calculatedColumnFormula>
    </tableColumn>
    <tableColumn id="3" xr3:uid="{42ACD1E1-902E-4432-A297-A8D4E3E6A39B}" name="PropData_x000a_(2)" dataDxfId="107" totalsRowDxfId="106"/>
    <tableColumn id="4" xr3:uid="{08ECA0E2-2D2F-446A-AAF6-2FD891B13A08}" name=" valData_x000a_(3)" dataDxfId="105" totalsRowDxfId="104"/>
    <tableColumn id="5" xr3:uid="{6086C35C-A33E-4114-B141-64B11971C1A1}" name="SuperProp_x000a_(4)" dataDxfId="103" totalsRowDxfId="102"/>
    <tableColumn id="6" xr3:uid="{535DC925-3C97-4408-B83A-988BF345193E}" name="Propriedade_x000a_(5)" dataDxfId="101" totalsRowDxfId="100"/>
    <tableColumn id="7" xr3:uid="{C4D22B6D-94D1-442A-97D3-E1AFB3FE98FC}" name="Functional_x000a_(6)" dataDxfId="99" totalsRowDxfId="98"/>
    <tableColumn id="8" xr3:uid="{254C2A3E-98CC-498D-9D66-425CCE933E22}" name="Inv functional _x000a_(7)" dataDxfId="97" totalsRowDxfId="96"/>
    <tableColumn id="9" xr3:uid="{CA66A745-BB10-4919-97C1-491E2A8AFF79}" name="Transitive_x000a_(8)" dataDxfId="95" totalsRowDxfId="94"/>
    <tableColumn id="10" xr3:uid="{F220F0EB-8A04-44B3-9F33-2CE7DEAEA278}" name="Symmetric_x000a_(9)" dataDxfId="93" totalsRowDxfId="92"/>
    <tableColumn id="11" xr3:uid="{BE3C1D12-0B80-4267-A7C6-AB88FDB359A9}" name="Asymmetric_x000a_(10)" dataDxfId="91" totalsRowDxfId="90"/>
    <tableColumn id="12" xr3:uid="{5956D0C5-9C90-4122-B08D-5295FEDB05A7}" name="Reflexive_x000a_(11)" dataDxfId="89" totalsRowDxfId="88"/>
    <tableColumn id="13" xr3:uid="{8BF12E7B-7E6E-4F93-8167-49BB8D845A8B}" name="Irreflexive_x000a_(12)" dataDxfId="87" totalsRowDxfId="86"/>
    <tableColumn id="14" xr3:uid="{F6A4A8D6-0928-496A-BF0F-0926974BB64E}" name="Inverse of_x000a_(13)" dataDxfId="85" totalsRowDxfId="84"/>
    <tableColumn id="15" xr3:uid="{71CC311B-405A-40DC-A69E-DD1F21998834}" name="Equivalente a_x000a_(14)" dataDxfId="83" totalsRowDxfId="82"/>
    <tableColumn id="16" xr3:uid="{D53389E7-5792-4813-AE78-49A25A9EDAF6}" name="Domain _x000a_(15)" dataDxfId="81" totalsRowDxfId="80">
      <calculatedColumnFormula>P1</calculatedColumnFormula>
    </tableColumn>
    <tableColumn id="17" xr3:uid="{F9388D82-F1CF-4707-8C27-B9B9F68C7435}" name=" Range_x000a_(16)" dataDxfId="79" totalsRowDxfId="78">
      <calculatedColumnFormula>Q1</calculatedColumnFormula>
    </tableColumn>
    <tableColumn id="18" xr3:uid="{458CD5C3-8971-431C-9F74-B445CB1B4F29}" name="Anot. Ajuda_x000a_PROP_x000a_(17)" dataDxfId="77" totalsRowDxfId="76"/>
    <tableColumn id="19" xr3:uid="{79ADE3D3-2E35-47E2-A082-CFFFD7E257CF}" name="Anot. Ajuda_x000a_DATA _x000a_(18)" dataDxfId="75" totalsRowDxfId="74"/>
    <tableColumn id="20" xr3:uid="{B1BB07F3-F9E0-4A1C-8EEB-D0705E508AEE}" name="Functional _x000a_(19)" dataDxfId="73" totalsRowDxfId="72"/>
    <tableColumn id="21" xr3:uid="{08560BEC-DA9D-4E18-9876-37313CE0655A}" name="Comentário_x000a_de Valor_x000a_(20)" dataDxfId="71" totalsRowDxfId="70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69" totalsRowDxfId="68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67" dataDxfId="65" headerRowBorderDxfId="66" tableBorderDxfId="64" totalsRowBorderDxfId="63">
  <tableColumns count="21">
    <tableColumn id="1" xr3:uid="{4F26C7F2-7D06-40CB-B848-F667194D9647}" name="1" dataDxfId="62"/>
    <tableColumn id="2" xr3:uid="{F921A453-730B-4AC8-852C-EFFDCF030CCA}" name="Disjunta 1" dataDxfId="61"/>
    <tableColumn id="3" xr3:uid="{23BEAC2C-6ADF-4C5A-B64D-4A2189CA8ACD}" name="Disjunta 2" dataDxfId="60"/>
    <tableColumn id="4" xr3:uid="{21B9136C-D0D8-484E-A2BE-E4977101D4DB}" name="Disjunta 3" dataDxfId="59"/>
    <tableColumn id="5" xr3:uid="{1A43957A-CCF1-44E5-BCCD-13F81C3A45EC}" name="Disjunta 4" dataDxfId="58"/>
    <tableColumn id="6" xr3:uid="{25855431-7914-4676-BDEF-21EDC5AEA531}" name="Disjunta 5" dataDxfId="57"/>
    <tableColumn id="7" xr3:uid="{B9C6D84B-4C90-464D-8249-79E106486DD3}" name="Disjunta 6" dataDxfId="56"/>
    <tableColumn id="8" xr3:uid="{F3E92F9C-C39B-4C1E-85C9-15118FEFA66F}" name="Disjunta 7" dataDxfId="55"/>
    <tableColumn id="9" xr3:uid="{3CC69936-B860-4ABA-AA56-15BBA0C1C3F5}" name="Disjunta 8" dataDxfId="54"/>
    <tableColumn id="10" xr3:uid="{3FB0F5C3-9FB7-46C3-8C1A-CE12E425D658}" name="Disjunta 9" dataDxfId="53"/>
    <tableColumn id="11" xr3:uid="{5D16196F-CC26-45A8-8B0C-4607A903F65A}" name="Disjunta 10" dataDxfId="52"/>
    <tableColumn id="12" xr3:uid="{41A23864-2363-4896-9F54-55AC6CFCE6CD}" name="Disjunta 11" dataDxfId="51"/>
    <tableColumn id="13" xr3:uid="{DC03A272-46F6-40A7-BA62-43D8BD6241CC}" name="Disjunta 12" dataDxfId="50"/>
    <tableColumn id="14" xr3:uid="{3C362C12-0371-4E21-9F34-4F9FCD93495D}" name="Disjunta 13" dataDxfId="49"/>
    <tableColumn id="15" xr3:uid="{07396994-8990-4C41-96A2-BAB03ABDB677}" name="Disjunta 14" dataDxfId="48"/>
    <tableColumn id="16" xr3:uid="{A03247BB-A7CD-4588-AD22-F4D4AA18275C}" name="Disjunta 15" dataDxfId="47"/>
    <tableColumn id="17" xr3:uid="{875CA327-F02E-49D1-ABB5-F3413E63868F}" name="Disjunta 16" dataDxfId="46"/>
    <tableColumn id="18" xr3:uid="{6843B603-EBBA-43D1-8F1B-214357E4C544}" name="Disjunta 17" dataDxfId="45"/>
    <tableColumn id="19" xr3:uid="{08263685-78DC-449B-9B4F-5565A721B82C}" name="Disjunta 18" dataDxfId="44"/>
    <tableColumn id="20" xr3:uid="{C3656408-6EB9-4B43-8A8E-4D686919DD2A}" name="Disjunta 19" dataDxfId="43"/>
    <tableColumn id="21" xr3:uid="{4D5BB609-CA03-4420-BBFE-E94235011FEA}" name="Disjunta 20" dataDxf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43"/>
  <sheetViews>
    <sheetView tabSelected="1" zoomScale="190" zoomScaleNormal="190" workbookViewId="0">
      <pane ySplit="1" topLeftCell="A26" activePane="bottomLeft" state="frozen"/>
      <selection activeCell="G32" sqref="G32"/>
      <selection pane="bottomLeft" activeCell="J40" sqref="J40"/>
    </sheetView>
  </sheetViews>
  <sheetFormatPr defaultColWidth="11.109375" defaultRowHeight="8.25" customHeight="1" x14ac:dyDescent="0.3"/>
  <cols>
    <col min="1" max="1" width="2.109375" style="4" bestFit="1" customWidth="1"/>
    <col min="2" max="2" width="6.109375" style="12" bestFit="1" customWidth="1"/>
    <col min="3" max="3" width="4.6640625" style="4" bestFit="1" customWidth="1"/>
    <col min="4" max="4" width="8.33203125" style="4" bestFit="1" customWidth="1"/>
    <col min="5" max="5" width="6.109375" style="46" bestFit="1" customWidth="1"/>
    <col min="6" max="6" width="16.21875" style="12" customWidth="1"/>
    <col min="7" max="8" width="7.44140625" style="21" customWidth="1"/>
    <col min="9" max="9" width="12.21875" style="21" bestFit="1" customWidth="1"/>
    <col min="10" max="10" width="7.44140625" style="21" customWidth="1"/>
    <col min="11" max="11" width="33.88671875" style="21" bestFit="1" customWidth="1"/>
    <col min="12" max="12" width="11.88671875" style="12" bestFit="1" customWidth="1"/>
    <col min="13" max="13" width="6.6640625" style="12" customWidth="1"/>
    <col min="14" max="14" width="8" style="12" bestFit="1" customWidth="1"/>
    <col min="15" max="15" width="7.5546875" style="12" bestFit="1" customWidth="1"/>
    <col min="16" max="16" width="17" style="12" customWidth="1"/>
    <col min="17" max="17" width="40.77734375" style="12" customWidth="1"/>
    <col min="18" max="18" width="7.5546875" style="12" bestFit="1" customWidth="1"/>
    <col min="19" max="19" width="7.5546875" style="4" customWidth="1"/>
    <col min="20" max="20" width="7.5546875" style="12" customWidth="1"/>
    <col min="21" max="21" width="9" style="4" bestFit="1" customWidth="1"/>
    <col min="22" max="16384" width="11.109375" style="12"/>
  </cols>
  <sheetData>
    <row r="1" spans="1:21" ht="36" customHeight="1" x14ac:dyDescent="0.3">
      <c r="A1" s="37" t="s">
        <v>24</v>
      </c>
      <c r="B1" s="33" t="s">
        <v>2</v>
      </c>
      <c r="C1" s="33" t="s">
        <v>69</v>
      </c>
      <c r="D1" s="33" t="s">
        <v>68</v>
      </c>
      <c r="E1" s="33" t="s">
        <v>70</v>
      </c>
      <c r="F1" s="33" t="s">
        <v>29</v>
      </c>
      <c r="G1" s="34" t="s">
        <v>30</v>
      </c>
      <c r="H1" s="34" t="s">
        <v>31</v>
      </c>
      <c r="I1" s="34" t="s">
        <v>32</v>
      </c>
      <c r="J1" s="34" t="s">
        <v>33</v>
      </c>
      <c r="K1" s="34" t="s">
        <v>34</v>
      </c>
      <c r="L1" s="35" t="s">
        <v>38</v>
      </c>
      <c r="M1" s="35" t="s">
        <v>39</v>
      </c>
      <c r="N1" s="35" t="s">
        <v>36</v>
      </c>
      <c r="O1" s="35" t="s">
        <v>37</v>
      </c>
      <c r="P1" s="35" t="s">
        <v>35</v>
      </c>
      <c r="Q1" s="35" t="s">
        <v>61</v>
      </c>
      <c r="R1" s="35" t="s">
        <v>63</v>
      </c>
      <c r="S1" s="35" t="s">
        <v>62</v>
      </c>
      <c r="T1" s="35" t="s">
        <v>64</v>
      </c>
      <c r="U1" s="36" t="s">
        <v>1</v>
      </c>
    </row>
    <row r="2" spans="1:21" ht="8.25" customHeight="1" x14ac:dyDescent="0.3">
      <c r="A2" s="71">
        <v>2</v>
      </c>
      <c r="B2" s="72" t="s">
        <v>81</v>
      </c>
      <c r="C2" s="72" t="s">
        <v>116</v>
      </c>
      <c r="D2" s="72" t="s">
        <v>117</v>
      </c>
      <c r="E2" s="63" t="s">
        <v>89</v>
      </c>
      <c r="F2" s="42" t="s">
        <v>86</v>
      </c>
      <c r="G2" s="44" t="s">
        <v>3</v>
      </c>
      <c r="H2" s="44" t="s">
        <v>3</v>
      </c>
      <c r="I2" s="43" t="s">
        <v>91</v>
      </c>
      <c r="J2" s="44" t="s">
        <v>3</v>
      </c>
      <c r="K2" s="44" t="s">
        <v>3</v>
      </c>
      <c r="L2" s="38" t="str">
        <f t="shared" ref="L2:L3" si="0">_xlfn.CONCAT("Conceitos: ", B2)</f>
        <v>Conceitos: Instalação</v>
      </c>
      <c r="M2" s="38" t="str">
        <f t="shared" ref="M2:M3" si="1">_xlfn.CONCAT(C2," ")</f>
        <v xml:space="preserve">Avac </v>
      </c>
      <c r="N2" s="38" t="str">
        <f t="shared" ref="N2:N3" si="2">_xlfn.CONCAT(D2," ")</f>
        <v xml:space="preserve">Sistema.Avac </v>
      </c>
      <c r="O2" s="38" t="str">
        <f t="shared" ref="O2:O3" si="3">_xlfn.CONCAT(E2," ")</f>
        <v xml:space="preserve">Avac.IFC </v>
      </c>
      <c r="P2" s="60" t="str">
        <f t="shared" ref="P2:P3" si="4">_xlfn.CONCAT(F2," ")</f>
        <v xml:space="preserve">IfcDistributionSystem </v>
      </c>
      <c r="Q2" s="38" t="str">
        <f t="shared" ref="Q2:Q3" si="5">_xlfn.CONCAT(SUBSTITUTE(L2, "null", " ")," ",SUBSTITUTE(M2, "null", " ")," ",SUBSTITUTE(N2, "null", " ")," ",SUBSTITUTE(O2, "null", " ")," ", SUBSTITUTE(F2, "null", " "))</f>
        <v>Conceitos: Instalação Avac  Sistema.Avac  Avac.IFC  IfcDistributionSystem</v>
      </c>
      <c r="R2" s="38" t="str">
        <f t="shared" ref="R2:R3" si="6">_xlfn.CONCAT("Consultar  ",S2)</f>
        <v>Consultar  -</v>
      </c>
      <c r="S2" s="61" t="s">
        <v>27</v>
      </c>
      <c r="T2" s="61" t="s">
        <v>27</v>
      </c>
      <c r="U2" s="73" t="str">
        <f t="shared" ref="U2:U29" si="7">_xlfn.CONCAT("Hidra-key_",A2)</f>
        <v>Hidra-key_2</v>
      </c>
    </row>
    <row r="3" spans="1:21" ht="8.25" customHeight="1" x14ac:dyDescent="0.3">
      <c r="A3" s="71">
        <v>3</v>
      </c>
      <c r="B3" s="72" t="s">
        <v>81</v>
      </c>
      <c r="C3" s="72" t="s">
        <v>116</v>
      </c>
      <c r="D3" s="72" t="s">
        <v>117</v>
      </c>
      <c r="E3" s="63" t="s">
        <v>90</v>
      </c>
      <c r="F3" s="62" t="s">
        <v>114</v>
      </c>
      <c r="G3" s="44" t="s">
        <v>3</v>
      </c>
      <c r="H3" s="44" t="s">
        <v>3</v>
      </c>
      <c r="I3" s="44" t="s">
        <v>3</v>
      </c>
      <c r="J3" s="44" t="s">
        <v>3</v>
      </c>
      <c r="K3" s="44" t="s">
        <v>3</v>
      </c>
      <c r="L3" s="60" t="str">
        <f t="shared" si="0"/>
        <v>Conceitos: Instalação</v>
      </c>
      <c r="M3" s="60" t="str">
        <f t="shared" si="1"/>
        <v xml:space="preserve">Avac </v>
      </c>
      <c r="N3" s="60" t="str">
        <f t="shared" si="2"/>
        <v xml:space="preserve">Sistema.Avac </v>
      </c>
      <c r="O3" s="60" t="str">
        <f t="shared" si="3"/>
        <v xml:space="preserve">Avac.OST </v>
      </c>
      <c r="P3" s="60" t="str">
        <f t="shared" si="4"/>
        <v xml:space="preserve">OST_DuctSystem </v>
      </c>
      <c r="Q3" s="60" t="str">
        <f t="shared" si="5"/>
        <v>Conceitos: Instalação Avac  Sistema.Avac  Avac.OST  OST_DuctSystem</v>
      </c>
      <c r="R3" s="60" t="str">
        <f t="shared" si="6"/>
        <v>Consultar  -</v>
      </c>
      <c r="S3" s="61" t="s">
        <v>27</v>
      </c>
      <c r="T3" s="61" t="s">
        <v>27</v>
      </c>
      <c r="U3" s="73" t="str">
        <f t="shared" si="7"/>
        <v>Hidra-key_3</v>
      </c>
    </row>
    <row r="4" spans="1:21" ht="8.25" customHeight="1" x14ac:dyDescent="0.3">
      <c r="A4" s="71">
        <v>4</v>
      </c>
      <c r="B4" s="58" t="s">
        <v>81</v>
      </c>
      <c r="C4" s="72" t="s">
        <v>116</v>
      </c>
      <c r="D4" s="58" t="s">
        <v>118</v>
      </c>
      <c r="E4" s="63" t="s">
        <v>89</v>
      </c>
      <c r="F4" s="74" t="s">
        <v>80</v>
      </c>
      <c r="G4" s="43" t="s">
        <v>3</v>
      </c>
      <c r="H4" s="44" t="s">
        <v>3</v>
      </c>
      <c r="I4" s="43" t="s">
        <v>91</v>
      </c>
      <c r="J4" s="43" t="s">
        <v>3</v>
      </c>
      <c r="K4" s="43" t="s">
        <v>3</v>
      </c>
      <c r="L4" s="38" t="str">
        <f t="shared" ref="L4:L29" si="8">_xlfn.CONCAT("Conceitos: ", B4)</f>
        <v>Conceitos: Instalação</v>
      </c>
      <c r="M4" s="38" t="str">
        <f t="shared" ref="M4:M11" si="9">_xlfn.CONCAT(C4," ")</f>
        <v xml:space="preserve">Avac </v>
      </c>
      <c r="N4" s="38" t="str">
        <f t="shared" ref="N4:N11" si="10">_xlfn.CONCAT(D4," ")</f>
        <v xml:space="preserve">Peça.Avac </v>
      </c>
      <c r="O4" s="38" t="str">
        <f t="shared" ref="O4:O11" si="11">_xlfn.CONCAT(E4," ")</f>
        <v xml:space="preserve">Avac.IFC </v>
      </c>
      <c r="P4" s="38" t="str">
        <f t="shared" ref="P4:P29" si="12">_xlfn.CONCAT(F4," ")</f>
        <v xml:space="preserve">ifcDiscreteAccessory </v>
      </c>
      <c r="Q4" s="38" t="str">
        <f t="shared" ref="Q4:Q29" si="13">_xlfn.CONCAT(SUBSTITUTE(L4, "null", " ")," ",SUBSTITUTE(M4, "null", " ")," ",SUBSTITUTE(N4, "null", " ")," ",SUBSTITUTE(O4, "null", " ")," ", SUBSTITUTE(F4, "null", " "))</f>
        <v>Conceitos: Instalação Avac  Peça.Avac  Avac.IFC  ifcDiscreteAccessory</v>
      </c>
      <c r="R4" s="45" t="str">
        <f t="shared" ref="R4:R11" si="14">_xlfn.CONCAT("Consultar  ",S4)</f>
        <v>Consultar  -</v>
      </c>
      <c r="S4" s="61" t="s">
        <v>27</v>
      </c>
      <c r="T4" s="61" t="s">
        <v>27</v>
      </c>
      <c r="U4" s="73" t="str">
        <f t="shared" si="7"/>
        <v>Hidra-key_4</v>
      </c>
    </row>
    <row r="5" spans="1:21" ht="8.25" customHeight="1" x14ac:dyDescent="0.3">
      <c r="A5" s="71">
        <v>5</v>
      </c>
      <c r="B5" s="58" t="s">
        <v>81</v>
      </c>
      <c r="C5" s="72" t="s">
        <v>116</v>
      </c>
      <c r="D5" s="58" t="s">
        <v>118</v>
      </c>
      <c r="E5" s="63" t="s">
        <v>89</v>
      </c>
      <c r="F5" s="62" t="s">
        <v>92</v>
      </c>
      <c r="G5" s="43" t="s">
        <v>3</v>
      </c>
      <c r="H5" s="44" t="s">
        <v>3</v>
      </c>
      <c r="I5" s="43" t="s">
        <v>3</v>
      </c>
      <c r="J5" s="43" t="s">
        <v>3</v>
      </c>
      <c r="K5" s="43" t="s">
        <v>3</v>
      </c>
      <c r="L5" s="38" t="str">
        <f t="shared" si="8"/>
        <v>Conceitos: Instalação</v>
      </c>
      <c r="M5" s="38" t="str">
        <f t="shared" si="9"/>
        <v xml:space="preserve">Avac </v>
      </c>
      <c r="N5" s="38" t="str">
        <f t="shared" si="10"/>
        <v xml:space="preserve">Peça.Avac </v>
      </c>
      <c r="O5" s="38" t="str">
        <f t="shared" si="11"/>
        <v xml:space="preserve">Avac.IFC </v>
      </c>
      <c r="P5" s="38" t="str">
        <f t="shared" si="12"/>
        <v xml:space="preserve">ifcDuctFitting </v>
      </c>
      <c r="Q5" s="38" t="str">
        <f t="shared" si="13"/>
        <v>Conceitos: Instalação Avac  Peça.Avac  Avac.IFC  ifcDuctFitting</v>
      </c>
      <c r="R5" s="45" t="str">
        <f t="shared" si="14"/>
        <v>Consultar  -</v>
      </c>
      <c r="S5" s="61" t="s">
        <v>27</v>
      </c>
      <c r="T5" s="61" t="s">
        <v>27</v>
      </c>
      <c r="U5" s="73" t="str">
        <f t="shared" si="7"/>
        <v>Hidra-key_5</v>
      </c>
    </row>
    <row r="6" spans="1:21" ht="8.25" customHeight="1" x14ac:dyDescent="0.3">
      <c r="A6" s="71">
        <v>6</v>
      </c>
      <c r="B6" s="58" t="s">
        <v>81</v>
      </c>
      <c r="C6" s="72" t="s">
        <v>116</v>
      </c>
      <c r="D6" s="58" t="s">
        <v>118</v>
      </c>
      <c r="E6" s="63" t="s">
        <v>89</v>
      </c>
      <c r="F6" s="62" t="s">
        <v>93</v>
      </c>
      <c r="G6" s="43" t="s">
        <v>3</v>
      </c>
      <c r="H6" s="44" t="s">
        <v>3</v>
      </c>
      <c r="I6" s="43" t="s">
        <v>3</v>
      </c>
      <c r="J6" s="43" t="s">
        <v>3</v>
      </c>
      <c r="K6" s="43" t="s">
        <v>3</v>
      </c>
      <c r="L6" s="38" t="str">
        <f t="shared" si="8"/>
        <v>Conceitos: Instalação</v>
      </c>
      <c r="M6" s="38" t="str">
        <f t="shared" si="9"/>
        <v xml:space="preserve">Avac </v>
      </c>
      <c r="N6" s="38" t="str">
        <f t="shared" si="10"/>
        <v xml:space="preserve">Peça.Avac </v>
      </c>
      <c r="O6" s="38" t="str">
        <f t="shared" si="11"/>
        <v xml:space="preserve">Avac.IFC </v>
      </c>
      <c r="P6" s="38" t="str">
        <f t="shared" si="12"/>
        <v xml:space="preserve">ifcDuctSiIencer </v>
      </c>
      <c r="Q6" s="38" t="str">
        <f t="shared" si="13"/>
        <v>Conceitos: Instalação Avac  Peça.Avac  Avac.IFC  ifcDuctSiIencer</v>
      </c>
      <c r="R6" s="45" t="str">
        <f t="shared" si="14"/>
        <v>Consultar  -</v>
      </c>
      <c r="S6" s="61" t="s">
        <v>27</v>
      </c>
      <c r="T6" s="61" t="s">
        <v>27</v>
      </c>
      <c r="U6" s="73" t="str">
        <f t="shared" si="7"/>
        <v>Hidra-key_6</v>
      </c>
    </row>
    <row r="7" spans="1:21" ht="8.25" customHeight="1" x14ac:dyDescent="0.3">
      <c r="A7" s="71">
        <v>7</v>
      </c>
      <c r="B7" s="58" t="s">
        <v>81</v>
      </c>
      <c r="C7" s="72" t="s">
        <v>116</v>
      </c>
      <c r="D7" s="58" t="s">
        <v>118</v>
      </c>
      <c r="E7" s="63" t="s">
        <v>89</v>
      </c>
      <c r="F7" s="62" t="s">
        <v>94</v>
      </c>
      <c r="G7" s="43" t="s">
        <v>3</v>
      </c>
      <c r="H7" s="44" t="s">
        <v>3</v>
      </c>
      <c r="I7" s="43" t="s">
        <v>3</v>
      </c>
      <c r="J7" s="43" t="s">
        <v>3</v>
      </c>
      <c r="K7" s="43" t="s">
        <v>3</v>
      </c>
      <c r="L7" s="38" t="str">
        <f t="shared" si="8"/>
        <v>Conceitos: Instalação</v>
      </c>
      <c r="M7" s="38" t="str">
        <f t="shared" si="9"/>
        <v xml:space="preserve">Avac </v>
      </c>
      <c r="N7" s="38" t="str">
        <f t="shared" si="10"/>
        <v xml:space="preserve">Peça.Avac </v>
      </c>
      <c r="O7" s="38" t="str">
        <f t="shared" si="11"/>
        <v xml:space="preserve">Avac.IFC </v>
      </c>
      <c r="P7" s="38" t="str">
        <f t="shared" si="12"/>
        <v xml:space="preserve">ifcDuctSegment </v>
      </c>
      <c r="Q7" s="38" t="str">
        <f t="shared" si="13"/>
        <v>Conceitos: Instalação Avac  Peça.Avac  Avac.IFC  ifcDuctSegment</v>
      </c>
      <c r="R7" s="45" t="str">
        <f t="shared" si="14"/>
        <v>Consultar  -</v>
      </c>
      <c r="S7" s="61" t="s">
        <v>27</v>
      </c>
      <c r="T7" s="61" t="s">
        <v>27</v>
      </c>
      <c r="U7" s="73" t="str">
        <f t="shared" si="7"/>
        <v>Hidra-key_7</v>
      </c>
    </row>
    <row r="8" spans="1:21" s="70" customFormat="1" ht="8.25" customHeight="1" thickBot="1" x14ac:dyDescent="0.35">
      <c r="A8" s="71">
        <v>8</v>
      </c>
      <c r="B8" s="58" t="s">
        <v>81</v>
      </c>
      <c r="C8" s="72" t="s">
        <v>116</v>
      </c>
      <c r="D8" s="58" t="s">
        <v>118</v>
      </c>
      <c r="E8" s="63" t="s">
        <v>89</v>
      </c>
      <c r="F8" s="62" t="s">
        <v>95</v>
      </c>
      <c r="G8" s="43" t="s">
        <v>3</v>
      </c>
      <c r="H8" s="44" t="s">
        <v>3</v>
      </c>
      <c r="I8" s="43" t="s">
        <v>3</v>
      </c>
      <c r="J8" s="43" t="s">
        <v>3</v>
      </c>
      <c r="K8" s="43" t="s">
        <v>3</v>
      </c>
      <c r="L8" s="38" t="str">
        <f t="shared" si="8"/>
        <v>Conceitos: Instalação</v>
      </c>
      <c r="M8" s="38" t="str">
        <f t="shared" si="9"/>
        <v xml:space="preserve">Avac </v>
      </c>
      <c r="N8" s="38" t="str">
        <f t="shared" si="10"/>
        <v xml:space="preserve">Peça.Avac </v>
      </c>
      <c r="O8" s="38" t="str">
        <f t="shared" si="11"/>
        <v xml:space="preserve">Avac.IFC </v>
      </c>
      <c r="P8" s="38" t="str">
        <f t="shared" si="12"/>
        <v xml:space="preserve">ifcAirTerminaI </v>
      </c>
      <c r="Q8" s="38" t="str">
        <f t="shared" si="13"/>
        <v>Conceitos: Instalação Avac  Peça.Avac  Avac.IFC  ifcAirTerminaI</v>
      </c>
      <c r="R8" s="45" t="str">
        <f t="shared" si="14"/>
        <v>Consultar  -</v>
      </c>
      <c r="S8" s="61" t="s">
        <v>27</v>
      </c>
      <c r="T8" s="61" t="s">
        <v>27</v>
      </c>
      <c r="U8" s="73" t="str">
        <f t="shared" si="7"/>
        <v>Hidra-key_8</v>
      </c>
    </row>
    <row r="9" spans="1:21" s="70" customFormat="1" ht="8.25" customHeight="1" thickBot="1" x14ac:dyDescent="0.35">
      <c r="A9" s="71">
        <v>9</v>
      </c>
      <c r="B9" s="58" t="s">
        <v>81</v>
      </c>
      <c r="C9" s="72" t="s">
        <v>116</v>
      </c>
      <c r="D9" s="58" t="s">
        <v>118</v>
      </c>
      <c r="E9" s="63" t="s">
        <v>89</v>
      </c>
      <c r="F9" s="75" t="s">
        <v>96</v>
      </c>
      <c r="G9" s="43" t="s">
        <v>3</v>
      </c>
      <c r="H9" s="44" t="s">
        <v>3</v>
      </c>
      <c r="I9" s="43" t="s">
        <v>3</v>
      </c>
      <c r="J9" s="43" t="s">
        <v>3</v>
      </c>
      <c r="K9" s="43" t="s">
        <v>3</v>
      </c>
      <c r="L9" s="38" t="str">
        <f t="shared" si="8"/>
        <v>Conceitos: Instalação</v>
      </c>
      <c r="M9" s="38" t="str">
        <f t="shared" si="9"/>
        <v xml:space="preserve">Avac </v>
      </c>
      <c r="N9" s="38" t="str">
        <f t="shared" si="10"/>
        <v xml:space="preserve">Peça.Avac </v>
      </c>
      <c r="O9" s="38" t="str">
        <f t="shared" si="11"/>
        <v xml:space="preserve">Avac.IFC </v>
      </c>
      <c r="P9" s="38" t="str">
        <f t="shared" si="12"/>
        <v xml:space="preserve">IfcUnitaryControlElement </v>
      </c>
      <c r="Q9" s="38" t="str">
        <f t="shared" si="13"/>
        <v>Conceitos: Instalação Avac  Peça.Avac  Avac.IFC  IfcUnitaryControlElement</v>
      </c>
      <c r="R9" s="45" t="str">
        <f t="shared" si="14"/>
        <v>Consultar  -</v>
      </c>
      <c r="S9" s="61" t="s">
        <v>27</v>
      </c>
      <c r="T9" s="61" t="s">
        <v>27</v>
      </c>
      <c r="U9" s="73" t="str">
        <f t="shared" si="7"/>
        <v>Hidra-key_9</v>
      </c>
    </row>
    <row r="10" spans="1:21" s="70" customFormat="1" ht="8.25" customHeight="1" thickBot="1" x14ac:dyDescent="0.35">
      <c r="A10" s="71">
        <v>10</v>
      </c>
      <c r="B10" s="58" t="s">
        <v>81</v>
      </c>
      <c r="C10" s="72" t="s">
        <v>116</v>
      </c>
      <c r="D10" s="58" t="s">
        <v>118</v>
      </c>
      <c r="E10" s="63" t="s">
        <v>89</v>
      </c>
      <c r="F10" s="62" t="s">
        <v>97</v>
      </c>
      <c r="G10" s="43" t="s">
        <v>3</v>
      </c>
      <c r="H10" s="44" t="s">
        <v>3</v>
      </c>
      <c r="I10" s="43" t="s">
        <v>3</v>
      </c>
      <c r="J10" s="43" t="s">
        <v>3</v>
      </c>
      <c r="K10" s="43" t="s">
        <v>3</v>
      </c>
      <c r="L10" s="38" t="str">
        <f t="shared" si="8"/>
        <v>Conceitos: Instalação</v>
      </c>
      <c r="M10" s="38" t="str">
        <f t="shared" si="9"/>
        <v xml:space="preserve">Avac </v>
      </c>
      <c r="N10" s="38" t="str">
        <f t="shared" si="10"/>
        <v xml:space="preserve">Peça.Avac </v>
      </c>
      <c r="O10" s="38" t="str">
        <f t="shared" si="11"/>
        <v xml:space="preserve">Avac.IFC </v>
      </c>
      <c r="P10" s="38" t="str">
        <f t="shared" si="12"/>
        <v xml:space="preserve">ifcUnitaryEquipment </v>
      </c>
      <c r="Q10" s="38" t="str">
        <f t="shared" si="13"/>
        <v>Conceitos: Instalação Avac  Peça.Avac  Avac.IFC  ifcUnitaryEquipment</v>
      </c>
      <c r="R10" s="45" t="str">
        <f t="shared" si="14"/>
        <v>Consultar  -</v>
      </c>
      <c r="S10" s="61" t="s">
        <v>27</v>
      </c>
      <c r="T10" s="61" t="s">
        <v>27</v>
      </c>
      <c r="U10" s="73" t="str">
        <f t="shared" si="7"/>
        <v>Hidra-key_10</v>
      </c>
    </row>
    <row r="11" spans="1:21" ht="8.25" customHeight="1" x14ac:dyDescent="0.3">
      <c r="A11" s="71">
        <v>11</v>
      </c>
      <c r="B11" s="58" t="s">
        <v>81</v>
      </c>
      <c r="C11" s="72" t="s">
        <v>116</v>
      </c>
      <c r="D11" s="58" t="s">
        <v>118</v>
      </c>
      <c r="E11" s="63" t="s">
        <v>89</v>
      </c>
      <c r="F11" s="75" t="s">
        <v>98</v>
      </c>
      <c r="G11" s="43" t="s">
        <v>3</v>
      </c>
      <c r="H11" s="43" t="s">
        <v>3</v>
      </c>
      <c r="I11" s="43" t="s">
        <v>3</v>
      </c>
      <c r="J11" s="43" t="s">
        <v>3</v>
      </c>
      <c r="K11" s="43" t="s">
        <v>3</v>
      </c>
      <c r="L11" s="38" t="str">
        <f t="shared" si="8"/>
        <v>Conceitos: Instalação</v>
      </c>
      <c r="M11" s="38" t="str">
        <f t="shared" si="9"/>
        <v xml:space="preserve">Avac </v>
      </c>
      <c r="N11" s="38" t="str">
        <f t="shared" si="10"/>
        <v xml:space="preserve">Peça.Avac </v>
      </c>
      <c r="O11" s="38" t="str">
        <f t="shared" si="11"/>
        <v xml:space="preserve">Avac.IFC </v>
      </c>
      <c r="P11" s="38" t="str">
        <f t="shared" si="12"/>
        <v xml:space="preserve">ifcFan </v>
      </c>
      <c r="Q11" s="38" t="str">
        <f t="shared" si="13"/>
        <v>Conceitos: Instalação Avac  Peça.Avac  Avac.IFC  ifcFan</v>
      </c>
      <c r="R11" s="38" t="str">
        <f t="shared" si="14"/>
        <v>Consultar  -</v>
      </c>
      <c r="S11" s="61" t="s">
        <v>27</v>
      </c>
      <c r="T11" s="61" t="s">
        <v>27</v>
      </c>
      <c r="U11" s="73" t="str">
        <f t="shared" si="7"/>
        <v>Hidra-key_11</v>
      </c>
    </row>
    <row r="12" spans="1:21" ht="8.25" customHeight="1" x14ac:dyDescent="0.3">
      <c r="A12" s="71">
        <v>12</v>
      </c>
      <c r="B12" s="58" t="s">
        <v>81</v>
      </c>
      <c r="C12" s="72" t="s">
        <v>116</v>
      </c>
      <c r="D12" s="58" t="s">
        <v>118</v>
      </c>
      <c r="E12" s="63" t="s">
        <v>89</v>
      </c>
      <c r="F12" s="62" t="s">
        <v>99</v>
      </c>
      <c r="G12" s="43" t="s">
        <v>3</v>
      </c>
      <c r="H12" s="43" t="s">
        <v>3</v>
      </c>
      <c r="I12" s="43" t="s">
        <v>3</v>
      </c>
      <c r="J12" s="43" t="s">
        <v>3</v>
      </c>
      <c r="K12" s="43" t="s">
        <v>3</v>
      </c>
      <c r="L12" s="38" t="str">
        <f t="shared" si="8"/>
        <v>Conceitos: Instalação</v>
      </c>
      <c r="M12" s="38" t="str">
        <f t="shared" ref="M12:M29" si="15">_xlfn.CONCAT(C12," ")</f>
        <v xml:space="preserve">Avac </v>
      </c>
      <c r="N12" s="38" t="str">
        <f t="shared" ref="N12:N29" si="16">_xlfn.CONCAT(D12," ")</f>
        <v xml:space="preserve">Peça.Avac </v>
      </c>
      <c r="O12" s="38" t="str">
        <f t="shared" ref="O12:O29" si="17">_xlfn.CONCAT(E12," ")</f>
        <v xml:space="preserve">Avac.IFC </v>
      </c>
      <c r="P12" s="38" t="str">
        <f t="shared" si="12"/>
        <v xml:space="preserve">ifcDamper </v>
      </c>
      <c r="Q12" s="38" t="str">
        <f t="shared" si="13"/>
        <v>Conceitos: Instalação Avac  Peça.Avac  Avac.IFC  ifcDamper</v>
      </c>
      <c r="R12" s="38" t="str">
        <f>_xlfn.CONCAT("Consultar  ",S12)</f>
        <v>Consultar  -</v>
      </c>
      <c r="S12" s="61" t="s">
        <v>27</v>
      </c>
      <c r="T12" s="61" t="s">
        <v>27</v>
      </c>
      <c r="U12" s="73" t="str">
        <f t="shared" si="7"/>
        <v>Hidra-key_12</v>
      </c>
    </row>
    <row r="13" spans="1:21" ht="8.25" customHeight="1" x14ac:dyDescent="0.3">
      <c r="A13" s="71">
        <v>13</v>
      </c>
      <c r="B13" s="58" t="s">
        <v>81</v>
      </c>
      <c r="C13" s="72" t="s">
        <v>116</v>
      </c>
      <c r="D13" s="58" t="s">
        <v>118</v>
      </c>
      <c r="E13" s="63" t="s">
        <v>89</v>
      </c>
      <c r="F13" s="62" t="s">
        <v>100</v>
      </c>
      <c r="G13" s="43" t="s">
        <v>3</v>
      </c>
      <c r="H13" s="43" t="s">
        <v>3</v>
      </c>
      <c r="I13" s="43" t="s">
        <v>3</v>
      </c>
      <c r="J13" s="43" t="s">
        <v>3</v>
      </c>
      <c r="K13" s="43" t="s">
        <v>3</v>
      </c>
      <c r="L13" s="38" t="str">
        <f t="shared" si="8"/>
        <v>Conceitos: Instalação</v>
      </c>
      <c r="M13" s="38" t="str">
        <f t="shared" si="15"/>
        <v xml:space="preserve">Avac </v>
      </c>
      <c r="N13" s="38" t="str">
        <f t="shared" si="16"/>
        <v xml:space="preserve">Peça.Avac </v>
      </c>
      <c r="O13" s="38" t="str">
        <f t="shared" si="17"/>
        <v xml:space="preserve">Avac.IFC </v>
      </c>
      <c r="P13" s="38" t="str">
        <f t="shared" si="12"/>
        <v xml:space="preserve">ifcVibrationIsoIator </v>
      </c>
      <c r="Q13" s="38" t="str">
        <f t="shared" si="13"/>
        <v>Conceitos: Instalação Avac  Peça.Avac  Avac.IFC  ifcVibrationIsoIator</v>
      </c>
      <c r="R13" s="38" t="str">
        <f t="shared" ref="R13:R20" si="18">_xlfn.CONCAT("Consultar  ",S13)</f>
        <v>Consultar  -</v>
      </c>
      <c r="S13" s="61" t="s">
        <v>27</v>
      </c>
      <c r="T13" s="61" t="s">
        <v>27</v>
      </c>
      <c r="U13" s="73" t="str">
        <f t="shared" si="7"/>
        <v>Hidra-key_13</v>
      </c>
    </row>
    <row r="14" spans="1:21" ht="8.25" customHeight="1" x14ac:dyDescent="0.3">
      <c r="A14" s="71">
        <v>14</v>
      </c>
      <c r="B14" s="58" t="s">
        <v>81</v>
      </c>
      <c r="C14" s="72" t="s">
        <v>116</v>
      </c>
      <c r="D14" s="58" t="s">
        <v>118</v>
      </c>
      <c r="E14" s="63" t="s">
        <v>89</v>
      </c>
      <c r="F14" s="62" t="s">
        <v>119</v>
      </c>
      <c r="G14" s="43" t="s">
        <v>3</v>
      </c>
      <c r="H14" s="43" t="s">
        <v>3</v>
      </c>
      <c r="I14" s="43" t="s">
        <v>3</v>
      </c>
      <c r="J14" s="43" t="s">
        <v>3</v>
      </c>
      <c r="K14" s="43" t="s">
        <v>3</v>
      </c>
      <c r="L14" s="38" t="str">
        <f>_xlfn.CONCAT("Conceitos: ", B14)</f>
        <v>Conceitos: Instalação</v>
      </c>
      <c r="M14" s="38" t="str">
        <f>_xlfn.CONCAT(C14," ")</f>
        <v xml:space="preserve">Avac </v>
      </c>
      <c r="N14" s="38" t="str">
        <f>_xlfn.CONCAT(D14," ")</f>
        <v xml:space="preserve">Peça.Avac </v>
      </c>
      <c r="O14" s="38" t="str">
        <f>_xlfn.CONCAT(E14," ")</f>
        <v xml:space="preserve">Avac.IFC </v>
      </c>
      <c r="P14" s="38" t="str">
        <f>_xlfn.CONCAT(F14," ")</f>
        <v xml:space="preserve">IfcCovering </v>
      </c>
      <c r="Q14" s="38" t="str">
        <f>_xlfn.CONCAT(SUBSTITUTE(L14, "null", " ")," ",SUBSTITUTE(M14, "null", " ")," ",SUBSTITUTE(N14, "null", " ")," ",SUBSTITUTE(O14, "null", " ")," ", SUBSTITUTE(F14, "null", " "))</f>
        <v>Conceitos: Instalação Avac  Peça.Avac  Avac.IFC  IfcCovering</v>
      </c>
      <c r="R14" s="38" t="str">
        <f>_xlfn.CONCAT("Consultar  ",S14)</f>
        <v>Consultar  -</v>
      </c>
      <c r="S14" s="61" t="s">
        <v>27</v>
      </c>
      <c r="T14" s="61" t="s">
        <v>27</v>
      </c>
      <c r="U14" s="73" t="str">
        <f>_xlfn.CONCAT("Hidra-key_",A14)</f>
        <v>Hidra-key_14</v>
      </c>
    </row>
    <row r="15" spans="1:21" ht="8.25" customHeight="1" x14ac:dyDescent="0.3">
      <c r="A15" s="71">
        <v>15</v>
      </c>
      <c r="B15" s="58" t="s">
        <v>81</v>
      </c>
      <c r="C15" s="72" t="s">
        <v>116</v>
      </c>
      <c r="D15" s="58" t="s">
        <v>118</v>
      </c>
      <c r="E15" s="63" t="s">
        <v>90</v>
      </c>
      <c r="F15" s="62" t="s">
        <v>101</v>
      </c>
      <c r="G15" s="43" t="s">
        <v>3</v>
      </c>
      <c r="H15" s="44" t="s">
        <v>3</v>
      </c>
      <c r="I15" s="43" t="s">
        <v>3</v>
      </c>
      <c r="J15" s="43" t="s">
        <v>3</v>
      </c>
      <c r="K15" s="43" t="s">
        <v>3</v>
      </c>
      <c r="L15" s="38" t="str">
        <f t="shared" si="8"/>
        <v>Conceitos: Instalação</v>
      </c>
      <c r="M15" s="60" t="str">
        <f t="shared" si="15"/>
        <v xml:space="preserve">Avac </v>
      </c>
      <c r="N15" s="60" t="str">
        <f t="shared" si="16"/>
        <v xml:space="preserve">Peça.Avac </v>
      </c>
      <c r="O15" s="60" t="str">
        <f t="shared" si="17"/>
        <v xml:space="preserve">Avac.OST </v>
      </c>
      <c r="P15" s="38" t="str">
        <f t="shared" si="12"/>
        <v xml:space="preserve">OST_DuctAccessory </v>
      </c>
      <c r="Q15" s="38" t="str">
        <f t="shared" si="13"/>
        <v>Conceitos: Instalação Avac  Peça.Avac  Avac.OST  OST_DuctAccessory</v>
      </c>
      <c r="R15" s="38" t="str">
        <f t="shared" si="18"/>
        <v>Consultar  -</v>
      </c>
      <c r="S15" s="61" t="s">
        <v>27</v>
      </c>
      <c r="T15" s="61" t="s">
        <v>27</v>
      </c>
      <c r="U15" s="73" t="str">
        <f t="shared" si="7"/>
        <v>Hidra-key_15</v>
      </c>
    </row>
    <row r="16" spans="1:21" ht="8.25" customHeight="1" x14ac:dyDescent="0.3">
      <c r="A16" s="71">
        <v>16</v>
      </c>
      <c r="B16" s="58" t="s">
        <v>81</v>
      </c>
      <c r="C16" s="72" t="s">
        <v>116</v>
      </c>
      <c r="D16" s="58" t="s">
        <v>118</v>
      </c>
      <c r="E16" s="63" t="s">
        <v>90</v>
      </c>
      <c r="F16" s="62" t="s">
        <v>102</v>
      </c>
      <c r="G16" s="43" t="s">
        <v>3</v>
      </c>
      <c r="H16" s="44" t="s">
        <v>3</v>
      </c>
      <c r="I16" s="43" t="s">
        <v>3</v>
      </c>
      <c r="J16" s="43" t="s">
        <v>3</v>
      </c>
      <c r="K16" s="43" t="s">
        <v>3</v>
      </c>
      <c r="L16" s="38" t="str">
        <f t="shared" si="8"/>
        <v>Conceitos: Instalação</v>
      </c>
      <c r="M16" s="60" t="str">
        <f t="shared" si="15"/>
        <v xml:space="preserve">Avac </v>
      </c>
      <c r="N16" s="60" t="str">
        <f t="shared" si="16"/>
        <v xml:space="preserve">Peça.Avac </v>
      </c>
      <c r="O16" s="60" t="str">
        <f t="shared" si="17"/>
        <v xml:space="preserve">Avac.OST </v>
      </c>
      <c r="P16" s="38" t="str">
        <f t="shared" si="12"/>
        <v xml:space="preserve">OST_DuctCurves </v>
      </c>
      <c r="Q16" s="38" t="str">
        <f t="shared" si="13"/>
        <v>Conceitos: Instalação Avac  Peça.Avac  Avac.OST  OST_DuctCurves</v>
      </c>
      <c r="R16" s="38" t="str">
        <f t="shared" si="18"/>
        <v>Consultar  -</v>
      </c>
      <c r="S16" s="61" t="s">
        <v>27</v>
      </c>
      <c r="T16" s="61" t="s">
        <v>27</v>
      </c>
      <c r="U16" s="73" t="str">
        <f t="shared" si="7"/>
        <v>Hidra-key_16</v>
      </c>
    </row>
    <row r="17" spans="1:21" ht="8.25" customHeight="1" x14ac:dyDescent="0.3">
      <c r="A17" s="71">
        <v>17</v>
      </c>
      <c r="B17" s="58" t="s">
        <v>81</v>
      </c>
      <c r="C17" s="72" t="s">
        <v>116</v>
      </c>
      <c r="D17" s="58" t="s">
        <v>118</v>
      </c>
      <c r="E17" s="63" t="s">
        <v>90</v>
      </c>
      <c r="F17" s="62" t="s">
        <v>103</v>
      </c>
      <c r="G17" s="43" t="s">
        <v>3</v>
      </c>
      <c r="H17" s="44" t="s">
        <v>3</v>
      </c>
      <c r="I17" s="43" t="s">
        <v>3</v>
      </c>
      <c r="J17" s="43" t="s">
        <v>3</v>
      </c>
      <c r="K17" s="43" t="s">
        <v>3</v>
      </c>
      <c r="L17" s="38" t="str">
        <f t="shared" si="8"/>
        <v>Conceitos: Instalação</v>
      </c>
      <c r="M17" s="60" t="str">
        <f t="shared" si="15"/>
        <v xml:space="preserve">Avac </v>
      </c>
      <c r="N17" s="60" t="str">
        <f t="shared" si="16"/>
        <v xml:space="preserve">Peça.Avac </v>
      </c>
      <c r="O17" s="60" t="str">
        <f t="shared" si="17"/>
        <v xml:space="preserve">Avac.OST </v>
      </c>
      <c r="P17" s="38" t="str">
        <f t="shared" si="12"/>
        <v xml:space="preserve">OST_FlexDuctCurves </v>
      </c>
      <c r="Q17" s="38" t="str">
        <f t="shared" si="13"/>
        <v>Conceitos: Instalação Avac  Peça.Avac  Avac.OST  OST_FlexDuctCurves</v>
      </c>
      <c r="R17" s="38" t="str">
        <f t="shared" si="18"/>
        <v>Consultar  -</v>
      </c>
      <c r="S17" s="61" t="s">
        <v>27</v>
      </c>
      <c r="T17" s="61" t="s">
        <v>27</v>
      </c>
      <c r="U17" s="73" t="str">
        <f t="shared" si="7"/>
        <v>Hidra-key_17</v>
      </c>
    </row>
    <row r="18" spans="1:21" ht="8.25" customHeight="1" x14ac:dyDescent="0.3">
      <c r="A18" s="71">
        <v>18</v>
      </c>
      <c r="B18" s="58" t="s">
        <v>81</v>
      </c>
      <c r="C18" s="72" t="s">
        <v>116</v>
      </c>
      <c r="D18" s="58" t="s">
        <v>118</v>
      </c>
      <c r="E18" s="63" t="s">
        <v>90</v>
      </c>
      <c r="F18" s="62" t="s">
        <v>104</v>
      </c>
      <c r="G18" s="43" t="s">
        <v>3</v>
      </c>
      <c r="H18" s="44" t="s">
        <v>3</v>
      </c>
      <c r="I18" s="43" t="s">
        <v>3</v>
      </c>
      <c r="J18" s="43" t="s">
        <v>3</v>
      </c>
      <c r="K18" s="43" t="s">
        <v>3</v>
      </c>
      <c r="L18" s="38" t="str">
        <f t="shared" si="8"/>
        <v>Conceitos: Instalação</v>
      </c>
      <c r="M18" s="60" t="str">
        <f t="shared" si="15"/>
        <v xml:space="preserve">Avac </v>
      </c>
      <c r="N18" s="60" t="str">
        <f t="shared" si="16"/>
        <v xml:space="preserve">Peça.Avac </v>
      </c>
      <c r="O18" s="60" t="str">
        <f t="shared" si="17"/>
        <v xml:space="preserve">Avac.OST </v>
      </c>
      <c r="P18" s="38" t="str">
        <f t="shared" si="12"/>
        <v xml:space="preserve">OST_DuctFitting </v>
      </c>
      <c r="Q18" s="38" t="str">
        <f t="shared" si="13"/>
        <v>Conceitos: Instalação Avac  Peça.Avac  Avac.OST  OST_DuctFitting</v>
      </c>
      <c r="R18" s="38" t="str">
        <f t="shared" si="18"/>
        <v>Consultar  -</v>
      </c>
      <c r="S18" s="61" t="s">
        <v>27</v>
      </c>
      <c r="T18" s="61" t="s">
        <v>27</v>
      </c>
      <c r="U18" s="73" t="str">
        <f t="shared" si="7"/>
        <v>Hidra-key_18</v>
      </c>
    </row>
    <row r="19" spans="1:21" ht="8.25" customHeight="1" x14ac:dyDescent="0.3">
      <c r="A19" s="71">
        <v>19</v>
      </c>
      <c r="B19" s="58" t="s">
        <v>81</v>
      </c>
      <c r="C19" s="72" t="s">
        <v>116</v>
      </c>
      <c r="D19" s="58" t="s">
        <v>118</v>
      </c>
      <c r="E19" s="63" t="s">
        <v>90</v>
      </c>
      <c r="F19" s="62" t="s">
        <v>105</v>
      </c>
      <c r="G19" s="43" t="s">
        <v>3</v>
      </c>
      <c r="H19" s="44" t="s">
        <v>3</v>
      </c>
      <c r="I19" s="43" t="s">
        <v>3</v>
      </c>
      <c r="J19" s="43" t="s">
        <v>3</v>
      </c>
      <c r="K19" s="43" t="s">
        <v>3</v>
      </c>
      <c r="L19" s="38" t="str">
        <f t="shared" si="8"/>
        <v>Conceitos: Instalação</v>
      </c>
      <c r="M19" s="60" t="str">
        <f t="shared" si="15"/>
        <v xml:space="preserve">Avac </v>
      </c>
      <c r="N19" s="60" t="str">
        <f t="shared" si="16"/>
        <v xml:space="preserve">Peça.Avac </v>
      </c>
      <c r="O19" s="60" t="str">
        <f t="shared" si="17"/>
        <v xml:space="preserve">Avac.OST </v>
      </c>
      <c r="P19" s="38" t="str">
        <f t="shared" si="12"/>
        <v xml:space="preserve">OST_DuctInsulations </v>
      </c>
      <c r="Q19" s="38" t="str">
        <f t="shared" si="13"/>
        <v>Conceitos: Instalação Avac  Peça.Avac  Avac.OST  OST_DuctInsulations</v>
      </c>
      <c r="R19" s="38" t="str">
        <f t="shared" si="18"/>
        <v>Consultar  -</v>
      </c>
      <c r="S19" s="61" t="s">
        <v>27</v>
      </c>
      <c r="T19" s="61" t="s">
        <v>27</v>
      </c>
      <c r="U19" s="73" t="str">
        <f t="shared" si="7"/>
        <v>Hidra-key_19</v>
      </c>
    </row>
    <row r="20" spans="1:21" ht="8.25" customHeight="1" x14ac:dyDescent="0.3">
      <c r="A20" s="71">
        <v>20</v>
      </c>
      <c r="B20" s="58" t="s">
        <v>81</v>
      </c>
      <c r="C20" s="72" t="s">
        <v>116</v>
      </c>
      <c r="D20" s="58" t="s">
        <v>118</v>
      </c>
      <c r="E20" s="63" t="s">
        <v>90</v>
      </c>
      <c r="F20" s="62" t="s">
        <v>106</v>
      </c>
      <c r="G20" s="43" t="s">
        <v>3</v>
      </c>
      <c r="H20" s="44" t="s">
        <v>3</v>
      </c>
      <c r="I20" s="43" t="s">
        <v>3</v>
      </c>
      <c r="J20" s="43" t="s">
        <v>3</v>
      </c>
      <c r="K20" s="43" t="s">
        <v>3</v>
      </c>
      <c r="L20" s="38" t="str">
        <f t="shared" si="8"/>
        <v>Conceitos: Instalação</v>
      </c>
      <c r="M20" s="60" t="str">
        <f t="shared" si="15"/>
        <v xml:space="preserve">Avac </v>
      </c>
      <c r="N20" s="60" t="str">
        <f t="shared" si="16"/>
        <v xml:space="preserve">Peça.Avac </v>
      </c>
      <c r="O20" s="60" t="str">
        <f t="shared" si="17"/>
        <v xml:space="preserve">Avac.OST </v>
      </c>
      <c r="P20" s="38" t="str">
        <f t="shared" si="12"/>
        <v xml:space="preserve">OST_DuctLinings </v>
      </c>
      <c r="Q20" s="38" t="str">
        <f t="shared" si="13"/>
        <v>Conceitos: Instalação Avac  Peça.Avac  Avac.OST  OST_DuctLinings</v>
      </c>
      <c r="R20" s="38" t="str">
        <f t="shared" si="18"/>
        <v>Consultar  -</v>
      </c>
      <c r="S20" s="61" t="s">
        <v>27</v>
      </c>
      <c r="T20" s="61" t="s">
        <v>27</v>
      </c>
      <c r="U20" s="73" t="str">
        <f t="shared" si="7"/>
        <v>Hidra-key_20</v>
      </c>
    </row>
    <row r="21" spans="1:21" ht="8.25" customHeight="1" x14ac:dyDescent="0.3">
      <c r="A21" s="71">
        <v>21</v>
      </c>
      <c r="B21" s="58" t="s">
        <v>81</v>
      </c>
      <c r="C21" s="72" t="s">
        <v>116</v>
      </c>
      <c r="D21" s="58" t="s">
        <v>118</v>
      </c>
      <c r="E21" s="63" t="s">
        <v>90</v>
      </c>
      <c r="F21" s="62" t="s">
        <v>107</v>
      </c>
      <c r="G21" s="43" t="s">
        <v>3</v>
      </c>
      <c r="H21" s="44" t="s">
        <v>3</v>
      </c>
      <c r="I21" s="43" t="s">
        <v>3</v>
      </c>
      <c r="J21" s="43" t="s">
        <v>3</v>
      </c>
      <c r="K21" s="43" t="s">
        <v>3</v>
      </c>
      <c r="L21" s="38" t="str">
        <f t="shared" si="8"/>
        <v>Conceitos: Instalação</v>
      </c>
      <c r="M21" s="60" t="str">
        <f t="shared" si="15"/>
        <v xml:space="preserve">Avac </v>
      </c>
      <c r="N21" s="60" t="str">
        <f t="shared" si="16"/>
        <v xml:space="preserve">Peça.Avac </v>
      </c>
      <c r="O21" s="60" t="str">
        <f t="shared" si="17"/>
        <v xml:space="preserve">Avac.OST </v>
      </c>
      <c r="P21" s="38" t="str">
        <f t="shared" si="12"/>
        <v xml:space="preserve">OST_DuctTerminal </v>
      </c>
      <c r="Q21" s="38" t="str">
        <f t="shared" si="13"/>
        <v>Conceitos: Instalação Avac  Peça.Avac  Avac.OST  OST_DuctTerminal</v>
      </c>
      <c r="R21" s="45" t="str">
        <f t="shared" ref="R21:R29" si="19">_xlfn.CONCAT("Consultar  ",S21)</f>
        <v>Consultar  -</v>
      </c>
      <c r="S21" s="61" t="s">
        <v>27</v>
      </c>
      <c r="T21" s="61" t="s">
        <v>27</v>
      </c>
      <c r="U21" s="73" t="str">
        <f t="shared" si="7"/>
        <v>Hidra-key_21</v>
      </c>
    </row>
    <row r="22" spans="1:21" ht="8.25" customHeight="1" x14ac:dyDescent="0.3">
      <c r="A22" s="71">
        <v>22</v>
      </c>
      <c r="B22" s="58" t="s">
        <v>81</v>
      </c>
      <c r="C22" s="72" t="s">
        <v>116</v>
      </c>
      <c r="D22" s="58" t="s">
        <v>118</v>
      </c>
      <c r="E22" s="63" t="s">
        <v>90</v>
      </c>
      <c r="F22" s="62" t="s">
        <v>108</v>
      </c>
      <c r="G22" s="43" t="s">
        <v>3</v>
      </c>
      <c r="H22" s="44" t="s">
        <v>3</v>
      </c>
      <c r="I22" s="43" t="s">
        <v>3</v>
      </c>
      <c r="J22" s="43" t="s">
        <v>3</v>
      </c>
      <c r="K22" s="43" t="s">
        <v>3</v>
      </c>
      <c r="L22" s="38" t="str">
        <f t="shared" si="8"/>
        <v>Conceitos: Instalação</v>
      </c>
      <c r="M22" s="60" t="str">
        <f t="shared" si="15"/>
        <v xml:space="preserve">Avac </v>
      </c>
      <c r="N22" s="60" t="str">
        <f t="shared" si="16"/>
        <v xml:space="preserve">Peça.Avac </v>
      </c>
      <c r="O22" s="60" t="str">
        <f t="shared" si="17"/>
        <v xml:space="preserve">Avac.OST </v>
      </c>
      <c r="P22" s="38" t="str">
        <f t="shared" si="12"/>
        <v xml:space="preserve">OST_ExpansionJoints </v>
      </c>
      <c r="Q22" s="38" t="str">
        <f t="shared" si="13"/>
        <v>Conceitos: Instalação Avac  Peça.Avac  Avac.OST  OST_ExpansionJoints</v>
      </c>
      <c r="R22" s="45" t="str">
        <f t="shared" ref="R22:R23" si="20">_xlfn.CONCAT("Consultar  ",S22)</f>
        <v>Consultar  -</v>
      </c>
      <c r="S22" s="61" t="s">
        <v>27</v>
      </c>
      <c r="T22" s="61" t="s">
        <v>27</v>
      </c>
      <c r="U22" s="73" t="str">
        <f t="shared" si="7"/>
        <v>Hidra-key_22</v>
      </c>
    </row>
    <row r="23" spans="1:21" ht="8.25" customHeight="1" x14ac:dyDescent="0.3">
      <c r="A23" s="71">
        <v>23</v>
      </c>
      <c r="B23" s="58" t="s">
        <v>81</v>
      </c>
      <c r="C23" s="72" t="s">
        <v>116</v>
      </c>
      <c r="D23" s="58" t="s">
        <v>118</v>
      </c>
      <c r="E23" s="63" t="s">
        <v>90</v>
      </c>
      <c r="F23" s="62" t="s">
        <v>109</v>
      </c>
      <c r="G23" s="43" t="s">
        <v>3</v>
      </c>
      <c r="H23" s="44" t="s">
        <v>3</v>
      </c>
      <c r="I23" s="43" t="s">
        <v>3</v>
      </c>
      <c r="J23" s="43" t="s">
        <v>3</v>
      </c>
      <c r="K23" s="43" t="s">
        <v>3</v>
      </c>
      <c r="L23" s="38" t="str">
        <f t="shared" si="8"/>
        <v>Conceitos: Instalação</v>
      </c>
      <c r="M23" s="60" t="str">
        <f t="shared" si="15"/>
        <v xml:space="preserve">Avac </v>
      </c>
      <c r="N23" s="60" t="str">
        <f t="shared" si="16"/>
        <v xml:space="preserve">Peça.Avac </v>
      </c>
      <c r="O23" s="60" t="str">
        <f t="shared" si="17"/>
        <v xml:space="preserve">Avac.OST </v>
      </c>
      <c r="P23" s="38" t="str">
        <f t="shared" si="12"/>
        <v xml:space="preserve">OST_MechanicalControlDevices </v>
      </c>
      <c r="Q23" s="38" t="str">
        <f t="shared" si="13"/>
        <v>Conceitos: Instalação Avac  Peça.Avac  Avac.OST  OST_MechanicalControlDevices</v>
      </c>
      <c r="R23" s="45" t="str">
        <f t="shared" si="20"/>
        <v>Consultar  -</v>
      </c>
      <c r="S23" s="61" t="s">
        <v>27</v>
      </c>
      <c r="T23" s="61" t="s">
        <v>27</v>
      </c>
      <c r="U23" s="73" t="str">
        <f t="shared" si="7"/>
        <v>Hidra-key_23</v>
      </c>
    </row>
    <row r="24" spans="1:21" ht="8.25" customHeight="1" x14ac:dyDescent="0.3">
      <c r="A24" s="71">
        <v>24</v>
      </c>
      <c r="B24" s="58" t="s">
        <v>81</v>
      </c>
      <c r="C24" s="72" t="s">
        <v>116</v>
      </c>
      <c r="D24" s="58" t="s">
        <v>118</v>
      </c>
      <c r="E24" s="63" t="s">
        <v>90</v>
      </c>
      <c r="F24" s="62" t="s">
        <v>110</v>
      </c>
      <c r="G24" s="43" t="s">
        <v>3</v>
      </c>
      <c r="H24" s="44" t="s">
        <v>3</v>
      </c>
      <c r="I24" s="43" t="s">
        <v>3</v>
      </c>
      <c r="J24" s="43" t="s">
        <v>3</v>
      </c>
      <c r="K24" s="43" t="s">
        <v>3</v>
      </c>
      <c r="L24" s="38" t="str">
        <f t="shared" si="8"/>
        <v>Conceitos: Instalação</v>
      </c>
      <c r="M24" s="60" t="str">
        <f t="shared" si="15"/>
        <v xml:space="preserve">Avac </v>
      </c>
      <c r="N24" s="60" t="str">
        <f t="shared" si="16"/>
        <v xml:space="preserve">Peça.Avac </v>
      </c>
      <c r="O24" s="60" t="str">
        <f t="shared" si="17"/>
        <v xml:space="preserve">Avac.OST </v>
      </c>
      <c r="P24" s="38" t="str">
        <f t="shared" si="12"/>
        <v xml:space="preserve">OST_MechanicalEquipment </v>
      </c>
      <c r="Q24" s="38" t="str">
        <f t="shared" si="13"/>
        <v>Conceitos: Instalação Avac  Peça.Avac  Avac.OST  OST_MechanicalEquipment</v>
      </c>
      <c r="R24" s="45" t="str">
        <f t="shared" si="19"/>
        <v>Consultar  -</v>
      </c>
      <c r="S24" s="61" t="s">
        <v>27</v>
      </c>
      <c r="T24" s="61" t="s">
        <v>27</v>
      </c>
      <c r="U24" s="73" t="str">
        <f t="shared" si="7"/>
        <v>Hidra-key_24</v>
      </c>
    </row>
    <row r="25" spans="1:21" ht="8.25" customHeight="1" x14ac:dyDescent="0.3">
      <c r="A25" s="71">
        <v>25</v>
      </c>
      <c r="B25" s="58" t="s">
        <v>81</v>
      </c>
      <c r="C25" s="72" t="s">
        <v>116</v>
      </c>
      <c r="D25" s="58" t="s">
        <v>118</v>
      </c>
      <c r="E25" s="63" t="s">
        <v>90</v>
      </c>
      <c r="F25" s="62" t="s">
        <v>111</v>
      </c>
      <c r="G25" s="43" t="s">
        <v>3</v>
      </c>
      <c r="H25" s="44" t="s">
        <v>3</v>
      </c>
      <c r="I25" s="43" t="s">
        <v>3</v>
      </c>
      <c r="J25" s="43" t="s">
        <v>3</v>
      </c>
      <c r="K25" s="43" t="s">
        <v>3</v>
      </c>
      <c r="L25" s="38" t="str">
        <f t="shared" si="8"/>
        <v>Conceitos: Instalação</v>
      </c>
      <c r="M25" s="60" t="str">
        <f t="shared" si="15"/>
        <v xml:space="preserve">Avac </v>
      </c>
      <c r="N25" s="60" t="str">
        <f t="shared" si="16"/>
        <v xml:space="preserve">Peça.Avac </v>
      </c>
      <c r="O25" s="60" t="str">
        <f t="shared" si="17"/>
        <v xml:space="preserve">Avac.OST </v>
      </c>
      <c r="P25" s="38" t="str">
        <f t="shared" si="12"/>
        <v xml:space="preserve">OST_MechanicalEquipmentSet </v>
      </c>
      <c r="Q25" s="38" t="str">
        <f t="shared" si="13"/>
        <v>Conceitos: Instalação Avac  Peça.Avac  Avac.OST  OST_MechanicalEquipmentSet</v>
      </c>
      <c r="R25" s="45" t="str">
        <f t="shared" si="19"/>
        <v>Consultar  -</v>
      </c>
      <c r="S25" s="61" t="s">
        <v>27</v>
      </c>
      <c r="T25" s="61" t="s">
        <v>27</v>
      </c>
      <c r="U25" s="73" t="str">
        <f t="shared" si="7"/>
        <v>Hidra-key_25</v>
      </c>
    </row>
    <row r="26" spans="1:21" ht="7.95" customHeight="1" x14ac:dyDescent="0.3">
      <c r="A26" s="71">
        <v>26</v>
      </c>
      <c r="B26" s="58" t="s">
        <v>81</v>
      </c>
      <c r="C26" s="72" t="s">
        <v>116</v>
      </c>
      <c r="D26" s="58" t="s">
        <v>118</v>
      </c>
      <c r="E26" s="63" t="s">
        <v>90</v>
      </c>
      <c r="F26" s="62" t="s">
        <v>112</v>
      </c>
      <c r="G26" s="43" t="s">
        <v>3</v>
      </c>
      <c r="H26" s="44" t="s">
        <v>3</v>
      </c>
      <c r="I26" s="43" t="s">
        <v>3</v>
      </c>
      <c r="J26" s="43" t="s">
        <v>3</v>
      </c>
      <c r="K26" s="43" t="s">
        <v>3</v>
      </c>
      <c r="L26" s="38" t="str">
        <f t="shared" si="8"/>
        <v>Conceitos: Instalação</v>
      </c>
      <c r="M26" s="60" t="str">
        <f t="shared" si="15"/>
        <v xml:space="preserve">Avac </v>
      </c>
      <c r="N26" s="60" t="str">
        <f t="shared" si="16"/>
        <v xml:space="preserve">Peça.Avac </v>
      </c>
      <c r="O26" s="60" t="str">
        <f t="shared" si="17"/>
        <v xml:space="preserve">Avac.OST </v>
      </c>
      <c r="P26" s="38" t="str">
        <f t="shared" si="12"/>
        <v xml:space="preserve">OST_MEPAncillaryFraming </v>
      </c>
      <c r="Q26" s="38" t="str">
        <f t="shared" si="13"/>
        <v>Conceitos: Instalação Avac  Peça.Avac  Avac.OST  OST_MEPAncillaryFraming</v>
      </c>
      <c r="R26" s="45" t="str">
        <f t="shared" si="19"/>
        <v>Consultar  -</v>
      </c>
      <c r="S26" s="61" t="s">
        <v>27</v>
      </c>
      <c r="T26" s="61" t="s">
        <v>27</v>
      </c>
      <c r="U26" s="73" t="str">
        <f t="shared" si="7"/>
        <v>Hidra-key_26</v>
      </c>
    </row>
    <row r="27" spans="1:21" s="46" customFormat="1" ht="8.25" customHeight="1" x14ac:dyDescent="0.3">
      <c r="A27" s="71">
        <v>27</v>
      </c>
      <c r="B27" s="58" t="s">
        <v>81</v>
      </c>
      <c r="C27" s="72" t="s">
        <v>116</v>
      </c>
      <c r="D27" s="58" t="s">
        <v>118</v>
      </c>
      <c r="E27" s="63" t="s">
        <v>90</v>
      </c>
      <c r="F27" s="62" t="s">
        <v>139</v>
      </c>
      <c r="G27" s="43" t="s">
        <v>3</v>
      </c>
      <c r="H27" s="44" t="s">
        <v>3</v>
      </c>
      <c r="I27" s="43" t="s">
        <v>3</v>
      </c>
      <c r="J27" s="43" t="s">
        <v>3</v>
      </c>
      <c r="K27" s="43" t="s">
        <v>3</v>
      </c>
      <c r="L27" s="38" t="str">
        <f>_xlfn.CONCAT("Conceitos: ", B27)</f>
        <v>Conceitos: Instalação</v>
      </c>
      <c r="M27" s="38" t="str">
        <f>_xlfn.CONCAT(C27," ")</f>
        <v xml:space="preserve">Avac </v>
      </c>
      <c r="N27" s="38" t="str">
        <f>_xlfn.CONCAT(D27," ")</f>
        <v xml:space="preserve">Peça.Avac </v>
      </c>
      <c r="O27" s="38" t="str">
        <f>_xlfn.CONCAT(E27," ")</f>
        <v xml:space="preserve">Avac.OST </v>
      </c>
      <c r="P27" s="38" t="str">
        <f>_xlfn.CONCAT(F27," ")</f>
        <v xml:space="preserve">OST_VibrationIsolators </v>
      </c>
      <c r="Q27" s="38" t="str">
        <f>_xlfn.CONCAT(SUBSTITUTE(L27, "null", " ")," ",SUBSTITUTE(M27, "null", " ")," ",SUBSTITUTE(N27, "null", " ")," ",SUBSTITUTE(O27, "null", " ")," ", SUBSTITUTE(F27, "null", " "))</f>
        <v>Conceitos: Instalação Avac  Peça.Avac  Avac.OST  OST_VibrationIsolators</v>
      </c>
      <c r="R27" s="38" t="str">
        <f>_xlfn.CONCAT("Consultar  ",S27)</f>
        <v>Consultar  -</v>
      </c>
      <c r="S27" s="61" t="s">
        <v>27</v>
      </c>
      <c r="T27" s="61" t="s">
        <v>27</v>
      </c>
      <c r="U27" s="73" t="str">
        <f>_xlfn.CONCAT("Hidra-key_",A27)</f>
        <v>Hidra-key_27</v>
      </c>
    </row>
    <row r="28" spans="1:21" s="46" customFormat="1" ht="8.25" customHeight="1" x14ac:dyDescent="0.3">
      <c r="A28" s="71">
        <v>28</v>
      </c>
      <c r="B28" s="58" t="s">
        <v>81</v>
      </c>
      <c r="C28" s="72" t="s">
        <v>116</v>
      </c>
      <c r="D28" s="58" t="s">
        <v>118</v>
      </c>
      <c r="E28" s="63" t="s">
        <v>90</v>
      </c>
      <c r="F28" s="62" t="s">
        <v>113</v>
      </c>
      <c r="G28" s="43" t="s">
        <v>3</v>
      </c>
      <c r="H28" s="44" t="s">
        <v>3</v>
      </c>
      <c r="I28" s="43" t="s">
        <v>3</v>
      </c>
      <c r="J28" s="43" t="s">
        <v>3</v>
      </c>
      <c r="K28" s="43" t="s">
        <v>3</v>
      </c>
      <c r="L28" s="38" t="str">
        <f t="shared" si="8"/>
        <v>Conceitos: Instalação</v>
      </c>
      <c r="M28" s="60" t="str">
        <f t="shared" si="15"/>
        <v xml:space="preserve">Avac </v>
      </c>
      <c r="N28" s="60" t="str">
        <f t="shared" si="16"/>
        <v xml:space="preserve">Peça.Avac </v>
      </c>
      <c r="O28" s="60" t="str">
        <f t="shared" si="17"/>
        <v xml:space="preserve">Avac.OST </v>
      </c>
      <c r="P28" s="38" t="str">
        <f t="shared" si="12"/>
        <v xml:space="preserve">OST_VibrationDampers </v>
      </c>
      <c r="Q28" s="38" t="str">
        <f t="shared" si="13"/>
        <v>Conceitos: Instalação Avac  Peça.Avac  Avac.OST  OST_VibrationDampers</v>
      </c>
      <c r="R28" s="45" t="str">
        <f t="shared" si="19"/>
        <v>Consultar  -</v>
      </c>
      <c r="S28" s="61" t="s">
        <v>27</v>
      </c>
      <c r="T28" s="61" t="s">
        <v>27</v>
      </c>
      <c r="U28" s="73" t="str">
        <f t="shared" si="7"/>
        <v>Hidra-key_28</v>
      </c>
    </row>
    <row r="29" spans="1:21" s="46" customFormat="1" ht="8.25" customHeight="1" x14ac:dyDescent="0.3">
      <c r="A29" s="71">
        <v>29</v>
      </c>
      <c r="B29" s="58" t="s">
        <v>81</v>
      </c>
      <c r="C29" s="72" t="s">
        <v>116</v>
      </c>
      <c r="D29" s="58" t="s">
        <v>120</v>
      </c>
      <c r="E29" s="63" t="s">
        <v>121</v>
      </c>
      <c r="F29" s="62" t="s">
        <v>127</v>
      </c>
      <c r="G29" s="43" t="s">
        <v>3</v>
      </c>
      <c r="H29" s="44" t="s">
        <v>3</v>
      </c>
      <c r="I29" s="43" t="s">
        <v>3</v>
      </c>
      <c r="J29" s="43" t="s">
        <v>3</v>
      </c>
      <c r="K29" s="27" t="s">
        <v>140</v>
      </c>
      <c r="L29" s="38" t="str">
        <f t="shared" si="8"/>
        <v>Conceitos: Instalação</v>
      </c>
      <c r="M29" s="60" t="str">
        <f t="shared" si="15"/>
        <v xml:space="preserve">Avac </v>
      </c>
      <c r="N29" s="60" t="str">
        <f t="shared" si="16"/>
        <v xml:space="preserve">Projeto.Avac </v>
      </c>
      <c r="O29" s="60" t="str">
        <f t="shared" si="17"/>
        <v xml:space="preserve">ArCond </v>
      </c>
      <c r="P29" s="38" t="str">
        <f t="shared" si="12"/>
        <v xml:space="preserve">P_InsuflaDuto </v>
      </c>
      <c r="Q29" s="38" t="str">
        <f t="shared" si="13"/>
        <v>Conceitos: Instalação Avac  Projeto.Avac  ArCond  P_InsuflaDuto</v>
      </c>
      <c r="R29" s="45" t="str">
        <f t="shared" si="19"/>
        <v>Consultar  -</v>
      </c>
      <c r="S29" s="76" t="s">
        <v>27</v>
      </c>
      <c r="T29" s="76" t="s">
        <v>27</v>
      </c>
      <c r="U29" s="73" t="str">
        <f t="shared" si="7"/>
        <v>Hidra-key_29</v>
      </c>
    </row>
    <row r="30" spans="1:21" s="46" customFormat="1" ht="8.25" customHeight="1" x14ac:dyDescent="0.3">
      <c r="A30" s="71">
        <v>30</v>
      </c>
      <c r="B30" s="58" t="s">
        <v>81</v>
      </c>
      <c r="C30" s="72" t="s">
        <v>116</v>
      </c>
      <c r="D30" s="58" t="s">
        <v>120</v>
      </c>
      <c r="E30" s="63" t="s">
        <v>121</v>
      </c>
      <c r="F30" s="62" t="s">
        <v>128</v>
      </c>
      <c r="G30" s="43" t="s">
        <v>3</v>
      </c>
      <c r="H30" s="44" t="s">
        <v>3</v>
      </c>
      <c r="I30" s="43" t="s">
        <v>3</v>
      </c>
      <c r="J30" s="43" t="s">
        <v>3</v>
      </c>
      <c r="K30" s="27" t="s">
        <v>141</v>
      </c>
      <c r="L30" s="38" t="str">
        <f t="shared" ref="L30:L32" si="21">_xlfn.CONCAT("Conceitos: ", B30)</f>
        <v>Conceitos: Instalação</v>
      </c>
      <c r="M30" s="38" t="str">
        <f t="shared" ref="M30:M32" si="22">_xlfn.CONCAT(C30," ")</f>
        <v xml:space="preserve">Avac </v>
      </c>
      <c r="N30" s="38" t="str">
        <f t="shared" ref="N30:N32" si="23">_xlfn.CONCAT(D30," ")</f>
        <v xml:space="preserve">Projeto.Avac </v>
      </c>
      <c r="O30" s="38" t="str">
        <f t="shared" ref="O30:O32" si="24">_xlfn.CONCAT(E30," ")</f>
        <v xml:space="preserve">ArCond </v>
      </c>
      <c r="P30" s="38" t="str">
        <f t="shared" ref="P30:P32" si="25">_xlfn.CONCAT(F30," ")</f>
        <v xml:space="preserve">P_InsuflaDutoConexão </v>
      </c>
      <c r="Q30" s="38" t="str">
        <f t="shared" ref="Q30:Q32" si="26">_xlfn.CONCAT(SUBSTITUTE(L30, "null", " ")," ",SUBSTITUTE(M30, "null", " ")," ",SUBSTITUTE(N30, "null", " ")," ",SUBSTITUTE(O30, "null", " ")," ", SUBSTITUTE(F30, "null", " "))</f>
        <v>Conceitos: Instalação Avac  Projeto.Avac  ArCond  P_InsuflaDutoConexão</v>
      </c>
      <c r="R30" s="38" t="str">
        <f t="shared" ref="R30:R32" si="27">_xlfn.CONCAT("Consultar  ",S30)</f>
        <v>Consultar  -</v>
      </c>
      <c r="S30" s="76" t="s">
        <v>27</v>
      </c>
      <c r="T30" s="76" t="s">
        <v>27</v>
      </c>
      <c r="U30" s="73" t="str">
        <f t="shared" ref="U30:U32" si="28">_xlfn.CONCAT("Hidra-key_",A30)</f>
        <v>Hidra-key_30</v>
      </c>
    </row>
    <row r="31" spans="1:21" s="46" customFormat="1" ht="8.25" customHeight="1" x14ac:dyDescent="0.3">
      <c r="A31" s="71">
        <v>31</v>
      </c>
      <c r="B31" s="58" t="s">
        <v>81</v>
      </c>
      <c r="C31" s="72" t="s">
        <v>116</v>
      </c>
      <c r="D31" s="58" t="s">
        <v>120</v>
      </c>
      <c r="E31" s="63" t="s">
        <v>121</v>
      </c>
      <c r="F31" s="62" t="s">
        <v>129</v>
      </c>
      <c r="G31" s="43" t="s">
        <v>3</v>
      </c>
      <c r="H31" s="44" t="s">
        <v>3</v>
      </c>
      <c r="I31" s="43" t="s">
        <v>3</v>
      </c>
      <c r="J31" s="43" t="s">
        <v>3</v>
      </c>
      <c r="K31" s="43" t="s">
        <v>3</v>
      </c>
      <c r="L31" s="38" t="str">
        <f t="shared" si="21"/>
        <v>Conceitos: Instalação</v>
      </c>
      <c r="M31" s="38" t="str">
        <f t="shared" si="22"/>
        <v xml:space="preserve">Avac </v>
      </c>
      <c r="N31" s="38" t="str">
        <f t="shared" si="23"/>
        <v xml:space="preserve">Projeto.Avac </v>
      </c>
      <c r="O31" s="38" t="str">
        <f t="shared" si="24"/>
        <v xml:space="preserve">ArCond </v>
      </c>
      <c r="P31" s="38" t="str">
        <f t="shared" si="25"/>
        <v xml:space="preserve">P_InsuflaDutoAcessório </v>
      </c>
      <c r="Q31" s="38" t="str">
        <f t="shared" si="26"/>
        <v>Conceitos: Instalação Avac  Projeto.Avac  ArCond  P_InsuflaDutoAcessório</v>
      </c>
      <c r="R31" s="38" t="str">
        <f t="shared" si="27"/>
        <v>Consultar  -</v>
      </c>
      <c r="S31" s="76" t="s">
        <v>27</v>
      </c>
      <c r="T31" s="76" t="s">
        <v>27</v>
      </c>
      <c r="U31" s="73" t="str">
        <f t="shared" si="28"/>
        <v>Hidra-key_31</v>
      </c>
    </row>
    <row r="32" spans="1:21" ht="8.25" customHeight="1" x14ac:dyDescent="0.3">
      <c r="A32" s="71">
        <v>32</v>
      </c>
      <c r="B32" s="58" t="s">
        <v>81</v>
      </c>
      <c r="C32" s="72" t="s">
        <v>116</v>
      </c>
      <c r="D32" s="58" t="s">
        <v>120</v>
      </c>
      <c r="E32" s="63" t="s">
        <v>121</v>
      </c>
      <c r="F32" s="62" t="s">
        <v>130</v>
      </c>
      <c r="G32" s="43" t="s">
        <v>3</v>
      </c>
      <c r="H32" s="44" t="s">
        <v>3</v>
      </c>
      <c r="I32" s="43" t="s">
        <v>3</v>
      </c>
      <c r="J32" s="43" t="s">
        <v>3</v>
      </c>
      <c r="K32" s="43" t="s">
        <v>3</v>
      </c>
      <c r="L32" s="38" t="str">
        <f t="shared" si="21"/>
        <v>Conceitos: Instalação</v>
      </c>
      <c r="M32" s="38" t="str">
        <f t="shared" si="22"/>
        <v xml:space="preserve">Avac </v>
      </c>
      <c r="N32" s="38" t="str">
        <f t="shared" si="23"/>
        <v xml:space="preserve">Projeto.Avac </v>
      </c>
      <c r="O32" s="38" t="str">
        <f t="shared" si="24"/>
        <v xml:space="preserve">ArCond </v>
      </c>
      <c r="P32" s="38" t="str">
        <f t="shared" si="25"/>
        <v xml:space="preserve">P_InsuflaDutoDamper </v>
      </c>
      <c r="Q32" s="38" t="str">
        <f t="shared" si="26"/>
        <v>Conceitos: Instalação Avac  Projeto.Avac  ArCond  P_InsuflaDutoDamper</v>
      </c>
      <c r="R32" s="38" t="str">
        <f t="shared" si="27"/>
        <v>Consultar  -</v>
      </c>
      <c r="S32" s="76" t="s">
        <v>27</v>
      </c>
      <c r="T32" s="76" t="s">
        <v>27</v>
      </c>
      <c r="U32" s="73" t="str">
        <f t="shared" si="28"/>
        <v>Hidra-key_32</v>
      </c>
    </row>
    <row r="33" spans="1:21" s="46" customFormat="1" ht="8.25" customHeight="1" x14ac:dyDescent="0.3">
      <c r="A33" s="71">
        <v>33</v>
      </c>
      <c r="B33" s="58" t="s">
        <v>81</v>
      </c>
      <c r="C33" s="72" t="s">
        <v>116</v>
      </c>
      <c r="D33" s="58" t="s">
        <v>120</v>
      </c>
      <c r="E33" s="63" t="s">
        <v>121</v>
      </c>
      <c r="F33" s="62" t="s">
        <v>131</v>
      </c>
      <c r="G33" s="27" t="s">
        <v>3</v>
      </c>
      <c r="H33" s="27" t="s">
        <v>3</v>
      </c>
      <c r="I33" s="43" t="s">
        <v>3</v>
      </c>
      <c r="J33" s="27" t="s">
        <v>3</v>
      </c>
      <c r="K33" s="27" t="s">
        <v>3</v>
      </c>
      <c r="L33" s="38" t="str">
        <f t="shared" ref="L33:L37" si="29">_xlfn.CONCAT("Conceitos: ", B33)</f>
        <v>Conceitos: Instalação</v>
      </c>
      <c r="M33" s="38" t="str">
        <f t="shared" ref="M33:M37" si="30">_xlfn.CONCAT(C33," ")</f>
        <v xml:space="preserve">Avac </v>
      </c>
      <c r="N33" s="38" t="str">
        <f t="shared" ref="N33:N37" si="31">_xlfn.CONCAT(D33," ")</f>
        <v xml:space="preserve">Projeto.Avac </v>
      </c>
      <c r="O33" s="38" t="str">
        <f t="shared" ref="O33:O37" si="32">_xlfn.CONCAT(E33," ")</f>
        <v xml:space="preserve">ArCond </v>
      </c>
      <c r="P33" s="38" t="str">
        <f t="shared" ref="P33:P37" si="33">_xlfn.CONCAT(F33," ")</f>
        <v xml:space="preserve">P_InsuflaDutoTerminal </v>
      </c>
      <c r="Q33" s="38" t="str">
        <f t="shared" ref="Q33:Q37" si="34">_xlfn.CONCAT(SUBSTITUTE(L33, "null", " ")," ",SUBSTITUTE(M33, "null", " ")," ",SUBSTITUTE(N33, "null", " ")," ",SUBSTITUTE(O33, "null", " ")," ", SUBSTITUTE(F33, "null", " "))</f>
        <v>Conceitos: Instalação Avac  Projeto.Avac  ArCond  P_InsuflaDutoTerminal</v>
      </c>
      <c r="R33" s="38" t="str">
        <f t="shared" ref="R33:R37" si="35">_xlfn.CONCAT("Consultar  ",S33)</f>
        <v>Consultar  -</v>
      </c>
      <c r="S33" s="76" t="s">
        <v>27</v>
      </c>
      <c r="T33" s="76" t="s">
        <v>27</v>
      </c>
      <c r="U33" s="73" t="str">
        <f t="shared" ref="U33:U37" si="36">_xlfn.CONCAT("Hidra-key_",A33)</f>
        <v>Hidra-key_33</v>
      </c>
    </row>
    <row r="34" spans="1:21" s="46" customFormat="1" ht="8.25" customHeight="1" x14ac:dyDescent="0.3">
      <c r="A34" s="71">
        <v>34</v>
      </c>
      <c r="B34" s="58" t="s">
        <v>81</v>
      </c>
      <c r="C34" s="58" t="s">
        <v>116</v>
      </c>
      <c r="D34" s="59" t="s">
        <v>120</v>
      </c>
      <c r="E34" s="42" t="s">
        <v>122</v>
      </c>
      <c r="F34" s="62" t="s">
        <v>126</v>
      </c>
      <c r="G34" s="27" t="s">
        <v>3</v>
      </c>
      <c r="H34" s="27" t="s">
        <v>3</v>
      </c>
      <c r="I34" s="43" t="s">
        <v>3</v>
      </c>
      <c r="J34" s="27" t="s">
        <v>3</v>
      </c>
      <c r="K34" s="27" t="s">
        <v>140</v>
      </c>
      <c r="L34" s="38" t="str">
        <f t="shared" si="29"/>
        <v>Conceitos: Instalação</v>
      </c>
      <c r="M34" s="38" t="str">
        <f t="shared" si="30"/>
        <v xml:space="preserve">Avac </v>
      </c>
      <c r="N34" s="38" t="str">
        <f t="shared" si="31"/>
        <v xml:space="preserve">Projeto.Avac </v>
      </c>
      <c r="O34" s="38" t="str">
        <f t="shared" si="32"/>
        <v xml:space="preserve">ArRetorno </v>
      </c>
      <c r="P34" s="38" t="str">
        <f t="shared" si="33"/>
        <v xml:space="preserve">P_RetornoDuto </v>
      </c>
      <c r="Q34" s="38" t="str">
        <f t="shared" si="34"/>
        <v>Conceitos: Instalação Avac  Projeto.Avac  ArRetorno  P_RetornoDuto</v>
      </c>
      <c r="R34" s="38" t="str">
        <f t="shared" si="35"/>
        <v>Consultar  -</v>
      </c>
      <c r="S34" s="76" t="s">
        <v>27</v>
      </c>
      <c r="T34" s="76" t="s">
        <v>27</v>
      </c>
      <c r="U34" s="73" t="str">
        <f t="shared" si="36"/>
        <v>Hidra-key_34</v>
      </c>
    </row>
    <row r="35" spans="1:21" s="46" customFormat="1" ht="8.25" customHeight="1" x14ac:dyDescent="0.3">
      <c r="A35" s="71">
        <v>35</v>
      </c>
      <c r="B35" s="58" t="s">
        <v>81</v>
      </c>
      <c r="C35" s="58" t="s">
        <v>116</v>
      </c>
      <c r="D35" s="59" t="s">
        <v>120</v>
      </c>
      <c r="E35" s="42" t="s">
        <v>122</v>
      </c>
      <c r="F35" s="62" t="s">
        <v>123</v>
      </c>
      <c r="G35" s="27" t="s">
        <v>3</v>
      </c>
      <c r="H35" s="27" t="s">
        <v>3</v>
      </c>
      <c r="I35" s="43" t="s">
        <v>3</v>
      </c>
      <c r="J35" s="27" t="s">
        <v>3</v>
      </c>
      <c r="K35" s="27" t="s">
        <v>141</v>
      </c>
      <c r="L35" s="38" t="str">
        <f t="shared" si="29"/>
        <v>Conceitos: Instalação</v>
      </c>
      <c r="M35" s="38" t="str">
        <f t="shared" si="30"/>
        <v xml:space="preserve">Avac </v>
      </c>
      <c r="N35" s="38" t="str">
        <f t="shared" si="31"/>
        <v xml:space="preserve">Projeto.Avac </v>
      </c>
      <c r="O35" s="38" t="str">
        <f t="shared" si="32"/>
        <v xml:space="preserve">ArRetorno </v>
      </c>
      <c r="P35" s="38" t="str">
        <f t="shared" si="33"/>
        <v xml:space="preserve">P_RetornoDutoConexão </v>
      </c>
      <c r="Q35" s="38" t="str">
        <f t="shared" si="34"/>
        <v>Conceitos: Instalação Avac  Projeto.Avac  ArRetorno  P_RetornoDutoConexão</v>
      </c>
      <c r="R35" s="38" t="str">
        <f t="shared" si="35"/>
        <v>Consultar  -</v>
      </c>
      <c r="S35" s="76" t="s">
        <v>27</v>
      </c>
      <c r="T35" s="76" t="s">
        <v>27</v>
      </c>
      <c r="U35" s="73" t="str">
        <f t="shared" si="36"/>
        <v>Hidra-key_35</v>
      </c>
    </row>
    <row r="36" spans="1:21" s="46" customFormat="1" ht="8.25" customHeight="1" x14ac:dyDescent="0.3">
      <c r="A36" s="71">
        <v>36</v>
      </c>
      <c r="B36" s="58" t="s">
        <v>81</v>
      </c>
      <c r="C36" s="58" t="s">
        <v>116</v>
      </c>
      <c r="D36" s="59" t="s">
        <v>120</v>
      </c>
      <c r="E36" s="42" t="s">
        <v>122</v>
      </c>
      <c r="F36" s="62" t="s">
        <v>124</v>
      </c>
      <c r="G36" s="27" t="s">
        <v>3</v>
      </c>
      <c r="H36" s="27" t="s">
        <v>3</v>
      </c>
      <c r="I36" s="43" t="s">
        <v>3</v>
      </c>
      <c r="J36" s="27" t="s">
        <v>3</v>
      </c>
      <c r="K36" s="27" t="s">
        <v>3</v>
      </c>
      <c r="L36" s="38" t="str">
        <f t="shared" si="29"/>
        <v>Conceitos: Instalação</v>
      </c>
      <c r="M36" s="38" t="str">
        <f t="shared" si="30"/>
        <v xml:space="preserve">Avac </v>
      </c>
      <c r="N36" s="38" t="str">
        <f t="shared" si="31"/>
        <v xml:space="preserve">Projeto.Avac </v>
      </c>
      <c r="O36" s="38" t="str">
        <f t="shared" si="32"/>
        <v xml:space="preserve">ArRetorno </v>
      </c>
      <c r="P36" s="38" t="str">
        <f t="shared" si="33"/>
        <v xml:space="preserve">P_RetornoDutoAcessório </v>
      </c>
      <c r="Q36" s="38" t="str">
        <f t="shared" si="34"/>
        <v>Conceitos: Instalação Avac  Projeto.Avac  ArRetorno  P_RetornoDutoAcessório</v>
      </c>
      <c r="R36" s="38" t="str">
        <f t="shared" si="35"/>
        <v>Consultar  -</v>
      </c>
      <c r="S36" s="76" t="s">
        <v>27</v>
      </c>
      <c r="T36" s="76" t="s">
        <v>27</v>
      </c>
      <c r="U36" s="73" t="str">
        <f t="shared" si="36"/>
        <v>Hidra-key_36</v>
      </c>
    </row>
    <row r="37" spans="1:21" ht="8.25" customHeight="1" x14ac:dyDescent="0.3">
      <c r="A37" s="71">
        <v>37</v>
      </c>
      <c r="B37" s="58" t="s">
        <v>81</v>
      </c>
      <c r="C37" s="58" t="s">
        <v>116</v>
      </c>
      <c r="D37" s="59" t="s">
        <v>120</v>
      </c>
      <c r="E37" s="42" t="s">
        <v>122</v>
      </c>
      <c r="F37" s="62" t="s">
        <v>125</v>
      </c>
      <c r="G37" s="27" t="s">
        <v>3</v>
      </c>
      <c r="H37" s="27" t="s">
        <v>3</v>
      </c>
      <c r="I37" s="43" t="s">
        <v>3</v>
      </c>
      <c r="J37" s="27" t="s">
        <v>3</v>
      </c>
      <c r="K37" s="27" t="s">
        <v>3</v>
      </c>
      <c r="L37" s="38" t="str">
        <f t="shared" si="29"/>
        <v>Conceitos: Instalação</v>
      </c>
      <c r="M37" s="38" t="str">
        <f t="shared" si="30"/>
        <v xml:space="preserve">Avac </v>
      </c>
      <c r="N37" s="38" t="str">
        <f t="shared" si="31"/>
        <v xml:space="preserve">Projeto.Avac </v>
      </c>
      <c r="O37" s="38" t="str">
        <f t="shared" si="32"/>
        <v xml:space="preserve">ArRetorno </v>
      </c>
      <c r="P37" s="38" t="str">
        <f t="shared" si="33"/>
        <v xml:space="preserve">P_RetornoDutoDamper </v>
      </c>
      <c r="Q37" s="38" t="str">
        <f t="shared" si="34"/>
        <v>Conceitos: Instalação Avac  Projeto.Avac  ArRetorno  P_RetornoDutoDamper</v>
      </c>
      <c r="R37" s="38" t="str">
        <f t="shared" si="35"/>
        <v>Consultar  -</v>
      </c>
      <c r="S37" s="76" t="s">
        <v>27</v>
      </c>
      <c r="T37" s="76" t="s">
        <v>27</v>
      </c>
      <c r="U37" s="73" t="str">
        <f t="shared" si="36"/>
        <v>Hidra-key_37</v>
      </c>
    </row>
    <row r="38" spans="1:21" s="46" customFormat="1" ht="8.25" customHeight="1" x14ac:dyDescent="0.3">
      <c r="A38" s="71">
        <v>38</v>
      </c>
      <c r="B38" s="58" t="s">
        <v>81</v>
      </c>
      <c r="C38" s="58" t="s">
        <v>116</v>
      </c>
      <c r="D38" s="59" t="s">
        <v>120</v>
      </c>
      <c r="E38" s="42" t="s">
        <v>122</v>
      </c>
      <c r="F38" s="62" t="s">
        <v>137</v>
      </c>
      <c r="G38" s="27" t="s">
        <v>3</v>
      </c>
      <c r="H38" s="27" t="s">
        <v>3</v>
      </c>
      <c r="I38" s="43" t="s">
        <v>3</v>
      </c>
      <c r="J38" s="27" t="s">
        <v>3</v>
      </c>
      <c r="K38" s="27" t="s">
        <v>3</v>
      </c>
      <c r="L38" s="38" t="str">
        <f t="shared" ref="L38:L42" si="37">_xlfn.CONCAT("Conceitos: ", B38)</f>
        <v>Conceitos: Instalação</v>
      </c>
      <c r="M38" s="38" t="str">
        <f t="shared" ref="M38:M42" si="38">_xlfn.CONCAT(C38," ")</f>
        <v xml:space="preserve">Avac </v>
      </c>
      <c r="N38" s="38" t="str">
        <f t="shared" ref="N38:N42" si="39">_xlfn.CONCAT(D38," ")</f>
        <v xml:space="preserve">Projeto.Avac </v>
      </c>
      <c r="O38" s="38" t="str">
        <f t="shared" ref="O38:O42" si="40">_xlfn.CONCAT(E38," ")</f>
        <v xml:space="preserve">ArRetorno </v>
      </c>
      <c r="P38" s="38" t="str">
        <f t="shared" ref="P38:P42" si="41">_xlfn.CONCAT(F38," ")</f>
        <v xml:space="preserve">P_RetornoDutoTerminal </v>
      </c>
      <c r="Q38" s="38" t="str">
        <f t="shared" ref="Q38:Q42" si="42">_xlfn.CONCAT(SUBSTITUTE(L38, "null", " ")," ",SUBSTITUTE(M38, "null", " ")," ",SUBSTITUTE(N38, "null", " ")," ",SUBSTITUTE(O38, "null", " ")," ", SUBSTITUTE(F38, "null", " "))</f>
        <v>Conceitos: Instalação Avac  Projeto.Avac  ArRetorno  P_RetornoDutoTerminal</v>
      </c>
      <c r="R38" s="38" t="str">
        <f t="shared" ref="R38:R42" si="43">_xlfn.CONCAT("Consultar  ",S38)</f>
        <v>Consultar  -</v>
      </c>
      <c r="S38" s="76" t="s">
        <v>27</v>
      </c>
      <c r="T38" s="76" t="s">
        <v>27</v>
      </c>
      <c r="U38" s="73" t="str">
        <f t="shared" ref="U38:U42" si="44">_xlfn.CONCAT("Hidra-key_",A38)</f>
        <v>Hidra-key_38</v>
      </c>
    </row>
    <row r="39" spans="1:21" s="46" customFormat="1" ht="8.25" customHeight="1" x14ac:dyDescent="0.3">
      <c r="A39" s="71">
        <v>39</v>
      </c>
      <c r="B39" s="58" t="s">
        <v>81</v>
      </c>
      <c r="C39" s="58" t="s">
        <v>116</v>
      </c>
      <c r="D39" s="59" t="s">
        <v>120</v>
      </c>
      <c r="E39" s="42" t="s">
        <v>132</v>
      </c>
      <c r="F39" s="62" t="s">
        <v>133</v>
      </c>
      <c r="G39" s="27" t="s">
        <v>3</v>
      </c>
      <c r="H39" s="27" t="s">
        <v>3</v>
      </c>
      <c r="I39" s="43" t="s">
        <v>3</v>
      </c>
      <c r="J39" s="27" t="s">
        <v>3</v>
      </c>
      <c r="K39" s="27" t="s">
        <v>140</v>
      </c>
      <c r="L39" s="38" t="str">
        <f t="shared" si="37"/>
        <v>Conceitos: Instalação</v>
      </c>
      <c r="M39" s="38" t="str">
        <f t="shared" si="38"/>
        <v xml:space="preserve">Avac </v>
      </c>
      <c r="N39" s="38" t="str">
        <f t="shared" si="39"/>
        <v xml:space="preserve">Projeto.Avac </v>
      </c>
      <c r="O39" s="38" t="str">
        <f t="shared" si="40"/>
        <v xml:space="preserve">Exaustão </v>
      </c>
      <c r="P39" s="38" t="str">
        <f t="shared" si="41"/>
        <v xml:space="preserve">P_ExaustãoDuto </v>
      </c>
      <c r="Q39" s="38" t="str">
        <f t="shared" si="42"/>
        <v>Conceitos: Instalação Avac  Projeto.Avac  Exaustão  P_ExaustãoDuto</v>
      </c>
      <c r="R39" s="38" t="str">
        <f t="shared" si="43"/>
        <v>Consultar  -</v>
      </c>
      <c r="S39" s="76" t="s">
        <v>27</v>
      </c>
      <c r="T39" s="76" t="s">
        <v>27</v>
      </c>
      <c r="U39" s="73" t="str">
        <f t="shared" si="44"/>
        <v>Hidra-key_39</v>
      </c>
    </row>
    <row r="40" spans="1:21" s="46" customFormat="1" ht="8.25" customHeight="1" x14ac:dyDescent="0.3">
      <c r="A40" s="71">
        <v>40</v>
      </c>
      <c r="B40" s="58" t="s">
        <v>81</v>
      </c>
      <c r="C40" s="58" t="s">
        <v>116</v>
      </c>
      <c r="D40" s="59" t="s">
        <v>120</v>
      </c>
      <c r="E40" s="42" t="s">
        <v>132</v>
      </c>
      <c r="F40" s="62" t="s">
        <v>134</v>
      </c>
      <c r="G40" s="27" t="s">
        <v>3</v>
      </c>
      <c r="H40" s="27" t="s">
        <v>3</v>
      </c>
      <c r="I40" s="43" t="s">
        <v>3</v>
      </c>
      <c r="J40" s="27" t="s">
        <v>3</v>
      </c>
      <c r="K40" s="27" t="s">
        <v>141</v>
      </c>
      <c r="L40" s="38" t="str">
        <f t="shared" si="37"/>
        <v>Conceitos: Instalação</v>
      </c>
      <c r="M40" s="38" t="str">
        <f t="shared" si="38"/>
        <v xml:space="preserve">Avac </v>
      </c>
      <c r="N40" s="38" t="str">
        <f t="shared" si="39"/>
        <v xml:space="preserve">Projeto.Avac </v>
      </c>
      <c r="O40" s="38" t="str">
        <f t="shared" si="40"/>
        <v xml:space="preserve">Exaustão </v>
      </c>
      <c r="P40" s="38" t="str">
        <f t="shared" si="41"/>
        <v xml:space="preserve">P_ExaustãoDutoConexão </v>
      </c>
      <c r="Q40" s="38" t="str">
        <f t="shared" si="42"/>
        <v>Conceitos: Instalação Avac  Projeto.Avac  Exaustão  P_ExaustãoDutoConexão</v>
      </c>
      <c r="R40" s="38" t="str">
        <f t="shared" si="43"/>
        <v>Consultar  -</v>
      </c>
      <c r="S40" s="76" t="s">
        <v>27</v>
      </c>
      <c r="T40" s="76" t="s">
        <v>27</v>
      </c>
      <c r="U40" s="73" t="str">
        <f t="shared" si="44"/>
        <v>Hidra-key_40</v>
      </c>
    </row>
    <row r="41" spans="1:21" s="46" customFormat="1" ht="8.25" customHeight="1" x14ac:dyDescent="0.3">
      <c r="A41" s="71">
        <v>41</v>
      </c>
      <c r="B41" s="58" t="s">
        <v>81</v>
      </c>
      <c r="C41" s="58" t="s">
        <v>116</v>
      </c>
      <c r="D41" s="59" t="s">
        <v>120</v>
      </c>
      <c r="E41" s="42" t="s">
        <v>132</v>
      </c>
      <c r="F41" s="62" t="s">
        <v>135</v>
      </c>
      <c r="G41" s="27" t="s">
        <v>3</v>
      </c>
      <c r="H41" s="27" t="s">
        <v>3</v>
      </c>
      <c r="I41" s="27" t="s">
        <v>3</v>
      </c>
      <c r="J41" s="27" t="s">
        <v>3</v>
      </c>
      <c r="K41" s="27" t="s">
        <v>3</v>
      </c>
      <c r="L41" s="38" t="str">
        <f t="shared" si="37"/>
        <v>Conceitos: Instalação</v>
      </c>
      <c r="M41" s="38" t="str">
        <f t="shared" si="38"/>
        <v xml:space="preserve">Avac </v>
      </c>
      <c r="N41" s="38" t="str">
        <f t="shared" si="39"/>
        <v xml:space="preserve">Projeto.Avac </v>
      </c>
      <c r="O41" s="38" t="str">
        <f t="shared" si="40"/>
        <v xml:space="preserve">Exaustão </v>
      </c>
      <c r="P41" s="38" t="str">
        <f t="shared" si="41"/>
        <v xml:space="preserve">P_ExaustãoDutoAcessório </v>
      </c>
      <c r="Q41" s="38" t="str">
        <f t="shared" si="42"/>
        <v>Conceitos: Instalação Avac  Projeto.Avac  Exaustão  P_ExaustãoDutoAcessório</v>
      </c>
      <c r="R41" s="38" t="str">
        <f t="shared" si="43"/>
        <v>Consultar  -</v>
      </c>
      <c r="S41" s="76" t="s">
        <v>27</v>
      </c>
      <c r="T41" s="76" t="s">
        <v>27</v>
      </c>
      <c r="U41" s="73" t="str">
        <f t="shared" si="44"/>
        <v>Hidra-key_41</v>
      </c>
    </row>
    <row r="42" spans="1:21" ht="8.25" customHeight="1" x14ac:dyDescent="0.3">
      <c r="A42" s="71">
        <v>42</v>
      </c>
      <c r="B42" s="58" t="s">
        <v>81</v>
      </c>
      <c r="C42" s="58" t="s">
        <v>116</v>
      </c>
      <c r="D42" s="59" t="s">
        <v>120</v>
      </c>
      <c r="E42" s="42" t="s">
        <v>132</v>
      </c>
      <c r="F42" s="62" t="s">
        <v>136</v>
      </c>
      <c r="G42" s="27" t="s">
        <v>3</v>
      </c>
      <c r="H42" s="27" t="s">
        <v>3</v>
      </c>
      <c r="I42" s="27" t="s">
        <v>3</v>
      </c>
      <c r="J42" s="27" t="s">
        <v>3</v>
      </c>
      <c r="K42" s="27" t="s">
        <v>3</v>
      </c>
      <c r="L42" s="38" t="str">
        <f t="shared" si="37"/>
        <v>Conceitos: Instalação</v>
      </c>
      <c r="M42" s="38" t="str">
        <f t="shared" si="38"/>
        <v xml:space="preserve">Avac </v>
      </c>
      <c r="N42" s="38" t="str">
        <f t="shared" si="39"/>
        <v xml:space="preserve">Projeto.Avac </v>
      </c>
      <c r="O42" s="38" t="str">
        <f t="shared" si="40"/>
        <v xml:space="preserve">Exaustão </v>
      </c>
      <c r="P42" s="38" t="str">
        <f t="shared" si="41"/>
        <v xml:space="preserve">P_ExaustãoDutoDamper </v>
      </c>
      <c r="Q42" s="38" t="str">
        <f t="shared" si="42"/>
        <v>Conceitos: Instalação Avac  Projeto.Avac  Exaustão  P_ExaustãoDutoDamper</v>
      </c>
      <c r="R42" s="38" t="str">
        <f t="shared" si="43"/>
        <v>Consultar  -</v>
      </c>
      <c r="S42" s="76" t="s">
        <v>27</v>
      </c>
      <c r="T42" s="76" t="s">
        <v>27</v>
      </c>
      <c r="U42" s="73" t="str">
        <f t="shared" si="44"/>
        <v>Hidra-key_42</v>
      </c>
    </row>
    <row r="43" spans="1:21" ht="8.25" customHeight="1" x14ac:dyDescent="0.3">
      <c r="A43" s="71">
        <v>43</v>
      </c>
      <c r="B43" s="58" t="s">
        <v>81</v>
      </c>
      <c r="C43" s="77" t="s">
        <v>116</v>
      </c>
      <c r="D43" s="78" t="s">
        <v>120</v>
      </c>
      <c r="E43" s="79" t="s">
        <v>132</v>
      </c>
      <c r="F43" s="80" t="s">
        <v>138</v>
      </c>
      <c r="G43" s="31" t="s">
        <v>3</v>
      </c>
      <c r="H43" s="31" t="s">
        <v>3</v>
      </c>
      <c r="I43" s="31" t="s">
        <v>3</v>
      </c>
      <c r="J43" s="31" t="s">
        <v>3</v>
      </c>
      <c r="K43" s="31" t="s">
        <v>3</v>
      </c>
      <c r="L43" s="60" t="str">
        <f t="shared" ref="L43" si="45">_xlfn.CONCAT("Conceitos: ", B43)</f>
        <v>Conceitos: Instalação</v>
      </c>
      <c r="M43" s="60" t="str">
        <f t="shared" ref="M43" si="46">_xlfn.CONCAT(C43," ")</f>
        <v xml:space="preserve">Avac </v>
      </c>
      <c r="N43" s="60" t="str">
        <f t="shared" ref="N43" si="47">_xlfn.CONCAT(D43," ")</f>
        <v xml:space="preserve">Projeto.Avac </v>
      </c>
      <c r="O43" s="60" t="str">
        <f t="shared" ref="O43" si="48">_xlfn.CONCAT(E43," ")</f>
        <v xml:space="preserve">Exaustão </v>
      </c>
      <c r="P43" s="60" t="str">
        <f t="shared" ref="P43" si="49">_xlfn.CONCAT(F43," ")</f>
        <v xml:space="preserve">P_ExaustãoDutoTerminal </v>
      </c>
      <c r="Q43" s="60" t="str">
        <f t="shared" ref="Q43" si="50">_xlfn.CONCAT(SUBSTITUTE(L43, "null", " ")," ",SUBSTITUTE(M43, "null", " ")," ",SUBSTITUTE(N43, "null", " ")," ",SUBSTITUTE(O43, "null", " ")," ", SUBSTITUTE(F43, "null", " "))</f>
        <v>Conceitos: Instalação Avac  Projeto.Avac  Exaustão  P_ExaustãoDutoTerminal</v>
      </c>
      <c r="R43" s="60" t="str">
        <f t="shared" ref="R43" si="51">_xlfn.CONCAT("Consultar  ",S43)</f>
        <v>Consultar  -</v>
      </c>
      <c r="S43" s="61" t="s">
        <v>27</v>
      </c>
      <c r="T43" s="61" t="s">
        <v>27</v>
      </c>
      <c r="U43" s="81" t="str">
        <f t="shared" ref="U43" si="52">_xlfn.CONCAT("Hidra-key_",A43)</f>
        <v>Hidra-key_43</v>
      </c>
    </row>
  </sheetData>
  <phoneticPr fontId="1" type="noConversion"/>
  <conditionalFormatting sqref="F1">
    <cfRule type="duplicateValues" dxfId="41" priority="114"/>
    <cfRule type="duplicateValues" dxfId="40" priority="115"/>
  </conditionalFormatting>
  <conditionalFormatting sqref="F3">
    <cfRule type="duplicateValues" dxfId="39" priority="147"/>
    <cfRule type="duplicateValues" dxfId="38" priority="148"/>
    <cfRule type="duplicateValues" dxfId="37" priority="149"/>
    <cfRule type="duplicateValues" dxfId="36" priority="150"/>
    <cfRule type="duplicateValues" dxfId="35" priority="151"/>
    <cfRule type="duplicateValues" dxfId="34" priority="152"/>
  </conditionalFormatting>
  <conditionalFormatting sqref="F15:F43">
    <cfRule type="duplicateValues" dxfId="33" priority="175"/>
    <cfRule type="duplicateValues" dxfId="32" priority="176"/>
    <cfRule type="duplicateValues" dxfId="31" priority="177"/>
    <cfRule type="duplicateValues" dxfId="30" priority="178"/>
    <cfRule type="duplicateValues" dxfId="29" priority="179"/>
  </conditionalFormatting>
  <conditionalFormatting sqref="F44:F1048576 F1">
    <cfRule type="duplicateValues" dxfId="28" priority="50"/>
    <cfRule type="duplicateValues" dxfId="27" priority="63"/>
    <cfRule type="duplicateValues" dxfId="26" priority="64"/>
    <cfRule type="duplicateValues" dxfId="25" priority="65"/>
    <cfRule type="duplicateValues" dxfId="24" priority="66"/>
    <cfRule type="duplicateValues" dxfId="23" priority="67"/>
    <cfRule type="duplicateValues" dxfId="22" priority="69"/>
    <cfRule type="duplicateValues" dxfId="21" priority="70"/>
    <cfRule type="duplicateValues" dxfId="20" priority="71"/>
  </conditionalFormatting>
  <conditionalFormatting sqref="G1:K1048576">
    <cfRule type="cellIs" dxfId="19" priority="62" operator="equal">
      <formula>"null"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3"/>
  <sheetViews>
    <sheetView zoomScale="175" zoomScaleNormal="175" workbookViewId="0">
      <pane ySplit="1" topLeftCell="A2" activePane="bottomLeft" state="frozen"/>
      <selection activeCell="B22" sqref="B22"/>
      <selection pane="bottomLeft" activeCell="Q2" sqref="Q2"/>
    </sheetView>
  </sheetViews>
  <sheetFormatPr defaultColWidth="11.109375" defaultRowHeight="9" customHeight="1" x14ac:dyDescent="0.3"/>
  <cols>
    <col min="1" max="1" width="2.88671875" style="20" customWidth="1"/>
    <col min="2" max="2" width="6.5546875" style="21" customWidth="1"/>
    <col min="3" max="3" width="6.77734375" style="21" customWidth="1"/>
    <col min="4" max="4" width="6.88671875" style="20" customWidth="1"/>
    <col min="5" max="5" width="6.88671875" style="21" customWidth="1"/>
    <col min="6" max="6" width="8.33203125" style="21" customWidth="1"/>
    <col min="7" max="7" width="5.6640625" style="20" customWidth="1"/>
    <col min="8" max="8" width="6.6640625" style="20" customWidth="1"/>
    <col min="9" max="9" width="5.88671875" style="20" customWidth="1"/>
    <col min="10" max="10" width="6.33203125" style="20" customWidth="1"/>
    <col min="11" max="11" width="6.109375" style="20" customWidth="1"/>
    <col min="12" max="12" width="5.6640625" style="20" customWidth="1"/>
    <col min="13" max="13" width="5.88671875" style="20" customWidth="1"/>
    <col min="14" max="14" width="5.6640625" style="20" customWidth="1"/>
    <col min="15" max="15" width="6.6640625" style="20" customWidth="1"/>
    <col min="16" max="16" width="6.33203125" style="20" customWidth="1"/>
    <col min="17" max="17" width="5.77734375" style="20" customWidth="1"/>
    <col min="18" max="18" width="36.33203125" style="21" customWidth="1"/>
    <col min="19" max="19" width="10.33203125" style="21" customWidth="1"/>
    <col min="20" max="20" width="6.5546875" style="21" customWidth="1"/>
    <col min="21" max="21" width="28.6640625" style="21" customWidth="1"/>
    <col min="22" max="22" width="9.109375" style="21" customWidth="1"/>
    <col min="23" max="16384" width="11.109375" style="12"/>
  </cols>
  <sheetData>
    <row r="1" spans="1:22" s="4" customFormat="1" ht="33.75" customHeight="1" x14ac:dyDescent="0.3">
      <c r="A1" s="3" t="s">
        <v>24</v>
      </c>
      <c r="B1" s="47" t="s">
        <v>40</v>
      </c>
      <c r="C1" s="47" t="s">
        <v>41</v>
      </c>
      <c r="D1" s="47" t="s">
        <v>42</v>
      </c>
      <c r="E1" s="47" t="s">
        <v>43</v>
      </c>
      <c r="F1" s="47" t="s">
        <v>44</v>
      </c>
      <c r="G1" s="47" t="s">
        <v>45</v>
      </c>
      <c r="H1" s="47" t="s">
        <v>46</v>
      </c>
      <c r="I1" s="47" t="s">
        <v>47</v>
      </c>
      <c r="J1" s="47" t="s">
        <v>48</v>
      </c>
      <c r="K1" s="47" t="s">
        <v>49</v>
      </c>
      <c r="L1" s="47" t="s">
        <v>50</v>
      </c>
      <c r="M1" s="47" t="s">
        <v>51</v>
      </c>
      <c r="N1" s="47" t="s">
        <v>52</v>
      </c>
      <c r="O1" s="47" t="s">
        <v>53</v>
      </c>
      <c r="P1" s="47" t="s">
        <v>54</v>
      </c>
      <c r="Q1" s="47" t="s">
        <v>55</v>
      </c>
      <c r="R1" s="47" t="s">
        <v>60</v>
      </c>
      <c r="S1" s="47" t="s">
        <v>59</v>
      </c>
      <c r="T1" s="47" t="s">
        <v>56</v>
      </c>
      <c r="U1" s="47" t="s">
        <v>58</v>
      </c>
      <c r="V1" s="48" t="s">
        <v>57</v>
      </c>
    </row>
    <row r="2" spans="1:22" ht="8.4" customHeight="1" x14ac:dyDescent="0.3">
      <c r="A2" s="3">
        <v>2</v>
      </c>
      <c r="B2" s="5" t="s">
        <v>25</v>
      </c>
      <c r="C2" s="5" t="str">
        <f t="shared" ref="C2:C3" si="0">F2</f>
        <v>de.Avac</v>
      </c>
      <c r="D2" s="39" t="s">
        <v>0</v>
      </c>
      <c r="E2" s="6" t="s">
        <v>26</v>
      </c>
      <c r="F2" s="6" t="s">
        <v>115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56" t="s">
        <v>81</v>
      </c>
      <c r="Q2" s="56" t="s">
        <v>116</v>
      </c>
      <c r="R2" s="8" t="str">
        <f t="shared" ref="R2:R5" si="1">_xlfn.CONCAT("Propriedade: ",  F2, "    Domínio: ", P2, "     Range: ", Q2)</f>
        <v>Propriedade: de.Avac    Domínio: Instalação     Range: Avac</v>
      </c>
      <c r="S2" s="8" t="str">
        <f t="shared" ref="S2:S5" si="2">_xlfn.CONCAT("Valor:  ", C2)</f>
        <v>Valor:  de.Avac</v>
      </c>
      <c r="T2" s="9" t="s">
        <v>3</v>
      </c>
      <c r="U2" s="10" t="str">
        <f t="shared" ref="U2" si="3">_xlfn.CONCAT("Refere-se a propriedade  ",F2, "  &gt;  ",C2)</f>
        <v>Refere-se a propriedade  de.Avac  &gt;  de.Avac</v>
      </c>
      <c r="V2" s="11" t="str">
        <f t="shared" ref="V2" si="4">C2</f>
        <v>de.Avac</v>
      </c>
    </row>
    <row r="3" spans="1:22" ht="8.4" customHeight="1" x14ac:dyDescent="0.3">
      <c r="A3" s="3">
        <v>3</v>
      </c>
      <c r="B3" s="13" t="str">
        <f>E3</f>
        <v>de.Avac</v>
      </c>
      <c r="C3" s="13" t="str">
        <f t="shared" si="0"/>
        <v>classebim</v>
      </c>
      <c r="D3" s="40" t="s">
        <v>0</v>
      </c>
      <c r="E3" s="14" t="str">
        <f>F2</f>
        <v>de.Avac</v>
      </c>
      <c r="F3" s="15" t="s">
        <v>82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57" t="str">
        <f>P2</f>
        <v>Instalação</v>
      </c>
      <c r="Q3" s="59" t="str">
        <f>Q2</f>
        <v>Avac</v>
      </c>
      <c r="R3" s="8" t="str">
        <f t="shared" si="1"/>
        <v>Propriedade: classebim    Domínio: Instalação     Range: Avac</v>
      </c>
      <c r="S3" s="8" t="str">
        <f t="shared" si="2"/>
        <v>Valor:  classebim</v>
      </c>
      <c r="T3" s="9" t="s">
        <v>3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7.5" customHeight="1" x14ac:dyDescent="0.3">
      <c r="A4" s="3">
        <v>4</v>
      </c>
      <c r="B4" s="17" t="str">
        <f t="shared" ref="B4" si="5">E4</f>
        <v>classebim</v>
      </c>
      <c r="C4" s="1" t="str">
        <f t="shared" ref="C4" si="6">MID(F4,FIND(".",F4,1)+1,100)</f>
        <v>categoria</v>
      </c>
      <c r="D4" s="41" t="s">
        <v>0</v>
      </c>
      <c r="E4" s="2" t="str">
        <f>F3</f>
        <v>classebim</v>
      </c>
      <c r="F4" s="49" t="s">
        <v>83</v>
      </c>
      <c r="G4" s="19" t="s">
        <v>28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19" t="s">
        <v>3</v>
      </c>
      <c r="O4" s="19" t="s">
        <v>3</v>
      </c>
      <c r="P4" s="57" t="str">
        <f t="shared" ref="P4:P20" si="7">P3</f>
        <v>Instalação</v>
      </c>
      <c r="Q4" s="59" t="str">
        <f t="shared" ref="Q4:Q20" si="8">Q3</f>
        <v>Avac</v>
      </c>
      <c r="R4" s="8" t="str">
        <f t="shared" si="1"/>
        <v>Propriedade: é.categoria    Domínio: Instalação     Range: Avac</v>
      </c>
      <c r="S4" s="8" t="str">
        <f t="shared" si="2"/>
        <v>Valor:  categoria</v>
      </c>
      <c r="T4" s="9" t="s">
        <v>3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8.4" customHeight="1" x14ac:dyDescent="0.3">
      <c r="A5" s="3">
        <v>5</v>
      </c>
      <c r="B5" s="17" t="str">
        <f t="shared" ref="B5" si="9">E5</f>
        <v>classebim</v>
      </c>
      <c r="C5" s="1" t="str">
        <f t="shared" ref="C5" si="10">MID(F5,FIND(".",F5,1)+1,100)</f>
        <v>tipo</v>
      </c>
      <c r="D5" s="41" t="s">
        <v>0</v>
      </c>
      <c r="E5" s="2" t="str">
        <f>F3</f>
        <v>classebim</v>
      </c>
      <c r="F5" s="49" t="s">
        <v>87</v>
      </c>
      <c r="G5" s="19" t="s">
        <v>3</v>
      </c>
      <c r="H5" s="19" t="s">
        <v>3</v>
      </c>
      <c r="I5" s="19" t="s">
        <v>3</v>
      </c>
      <c r="J5" s="19" t="s">
        <v>3</v>
      </c>
      <c r="K5" s="19" t="s">
        <v>3</v>
      </c>
      <c r="L5" s="19" t="s">
        <v>3</v>
      </c>
      <c r="M5" s="19" t="s">
        <v>3</v>
      </c>
      <c r="N5" s="19" t="s">
        <v>3</v>
      </c>
      <c r="O5" s="19" t="s">
        <v>3</v>
      </c>
      <c r="P5" s="57" t="str">
        <f t="shared" si="7"/>
        <v>Instalação</v>
      </c>
      <c r="Q5" s="59" t="str">
        <f t="shared" si="8"/>
        <v>Avac</v>
      </c>
      <c r="R5" s="8" t="str">
        <f t="shared" si="1"/>
        <v>Propriedade: tem.tipo    Domínio: Instalação     Range: Avac</v>
      </c>
      <c r="S5" s="8" t="str">
        <f t="shared" si="2"/>
        <v>Valor:  tipo</v>
      </c>
      <c r="T5" s="9" t="s">
        <v>3</v>
      </c>
      <c r="U5" s="10" t="str">
        <f>_xlfn.CONCAT("Refere-se a propriedade  ",F5, "  &gt;  ",C5)</f>
        <v>Refere-se a propriedade  tem.tipo  &gt;  tipo</v>
      </c>
      <c r="V5" s="11" t="str">
        <f>C5</f>
        <v>tipo</v>
      </c>
    </row>
    <row r="6" spans="1:22" ht="8.4" customHeight="1" x14ac:dyDescent="0.3">
      <c r="A6" s="3">
        <v>6</v>
      </c>
      <c r="B6" s="5" t="s">
        <v>25</v>
      </c>
      <c r="C6" s="5" t="str">
        <f t="shared" ref="C6:C7" si="11">F6</f>
        <v>de.Avac</v>
      </c>
      <c r="D6" s="39" t="s">
        <v>0</v>
      </c>
      <c r="E6" s="6" t="s">
        <v>26</v>
      </c>
      <c r="F6" s="6" t="s">
        <v>115</v>
      </c>
      <c r="G6" s="7" t="s">
        <v>3</v>
      </c>
      <c r="H6" s="7" t="s">
        <v>3</v>
      </c>
      <c r="I6" s="7" t="s">
        <v>3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 t="s">
        <v>3</v>
      </c>
      <c r="P6" s="57" t="str">
        <f t="shared" si="7"/>
        <v>Instalação</v>
      </c>
      <c r="Q6" s="59" t="str">
        <f t="shared" si="8"/>
        <v>Avac</v>
      </c>
      <c r="R6" s="8" t="str">
        <f t="shared" ref="R6:R12" si="12">_xlfn.CONCAT("Propriedade: ",  F6, "    Domínio: ", P6, "     Range: ", Q6)</f>
        <v>Propriedade: de.Avac    Domínio: Instalação     Range: Avac</v>
      </c>
      <c r="S6" s="8" t="str">
        <f t="shared" ref="S6:S12" si="13">_xlfn.CONCAT("Valor:  ", C6)</f>
        <v>Valor:  de.Avac</v>
      </c>
      <c r="T6" s="9" t="s">
        <v>3</v>
      </c>
      <c r="U6" s="10" t="str">
        <f t="shared" ref="U6:U10" si="14">_xlfn.CONCAT("Refere-se a propriedade  ",F6, "  &gt;  ",C6)</f>
        <v>Refere-se a propriedade  de.Avac  &gt;  de.Avac</v>
      </c>
      <c r="V6" s="11" t="str">
        <f t="shared" ref="V6:V10" si="15">C6</f>
        <v>de.Avac</v>
      </c>
    </row>
    <row r="7" spans="1:22" ht="8.4" customHeight="1" x14ac:dyDescent="0.3">
      <c r="A7" s="3">
        <v>7</v>
      </c>
      <c r="B7" s="13" t="str">
        <f>E7</f>
        <v>de.Avac</v>
      </c>
      <c r="C7" s="13" t="str">
        <f t="shared" si="11"/>
        <v>dutos</v>
      </c>
      <c r="D7" s="40" t="s">
        <v>0</v>
      </c>
      <c r="E7" s="14" t="str">
        <f>F6</f>
        <v>de.Avac</v>
      </c>
      <c r="F7" s="15" t="s">
        <v>88</v>
      </c>
      <c r="G7" s="16" t="s">
        <v>3</v>
      </c>
      <c r="H7" s="16" t="s">
        <v>3</v>
      </c>
      <c r="I7" s="16" t="s">
        <v>3</v>
      </c>
      <c r="J7" s="16" t="s">
        <v>3</v>
      </c>
      <c r="K7" s="16" t="s">
        <v>3</v>
      </c>
      <c r="L7" s="16" t="s">
        <v>3</v>
      </c>
      <c r="M7" s="16" t="s">
        <v>3</v>
      </c>
      <c r="N7" s="16" t="s">
        <v>3</v>
      </c>
      <c r="O7" s="16" t="s">
        <v>3</v>
      </c>
      <c r="P7" s="57" t="str">
        <f t="shared" si="7"/>
        <v>Instalação</v>
      </c>
      <c r="Q7" s="59" t="str">
        <f t="shared" si="8"/>
        <v>Avac</v>
      </c>
      <c r="R7" s="8" t="str">
        <f t="shared" si="12"/>
        <v>Propriedade: dutos    Domínio: Instalação     Range: Avac</v>
      </c>
      <c r="S7" s="8" t="str">
        <f t="shared" si="13"/>
        <v>Valor:  dutos</v>
      </c>
      <c r="T7" s="9" t="s">
        <v>3</v>
      </c>
      <c r="U7" s="10" t="str">
        <f t="shared" si="14"/>
        <v>Refere-se a propriedade  dutos  &gt;  dutos</v>
      </c>
      <c r="V7" s="11" t="str">
        <f t="shared" si="15"/>
        <v>dutos</v>
      </c>
    </row>
    <row r="8" spans="1:22" ht="8.4" customHeight="1" x14ac:dyDescent="0.3">
      <c r="A8" s="3">
        <v>8</v>
      </c>
      <c r="B8" s="17" t="str">
        <f t="shared" ref="B8:B9" si="16">E8</f>
        <v>dutos</v>
      </c>
      <c r="C8" s="1" t="str">
        <f t="shared" ref="C8:C9" si="17">MID(F8,FIND(".",F8,1)+1,100)</f>
        <v>identidade</v>
      </c>
      <c r="D8" s="41" t="s">
        <v>0</v>
      </c>
      <c r="E8" s="2" t="str">
        <f>F7</f>
        <v>dutos</v>
      </c>
      <c r="F8" s="18" t="s">
        <v>66</v>
      </c>
      <c r="G8" s="19" t="s">
        <v>28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67</v>
      </c>
      <c r="M8" s="19" t="s">
        <v>3</v>
      </c>
      <c r="N8" s="19" t="s">
        <v>3</v>
      </c>
      <c r="O8" s="19" t="s">
        <v>3</v>
      </c>
      <c r="P8" s="57" t="str">
        <f t="shared" si="7"/>
        <v>Instalação</v>
      </c>
      <c r="Q8" s="59" t="str">
        <f t="shared" si="8"/>
        <v>Avac</v>
      </c>
      <c r="R8" s="8" t="str">
        <f>_xlfn.CONCAT("Propriedade: ",  F8, "    Domínio: ", P8, "     Range: ", Q8)</f>
        <v>Propriedade: tem.identidade    Domínio: Instalação     Range: Avac</v>
      </c>
      <c r="S8" s="8" t="str">
        <f t="shared" si="13"/>
        <v>Valor:  identidade</v>
      </c>
      <c r="T8" s="9" t="s">
        <v>3</v>
      </c>
      <c r="U8" s="10" t="str">
        <f t="shared" si="14"/>
        <v>Refere-se a propriedade  tem.identidade  &gt;  identidade</v>
      </c>
      <c r="V8" s="11" t="str">
        <f t="shared" si="15"/>
        <v>identidade</v>
      </c>
    </row>
    <row r="9" spans="1:22" ht="7.2" customHeight="1" x14ac:dyDescent="0.3">
      <c r="A9" s="3">
        <v>9</v>
      </c>
      <c r="B9" s="17" t="str">
        <f t="shared" si="16"/>
        <v>dutos</v>
      </c>
      <c r="C9" s="1" t="str">
        <f t="shared" si="17"/>
        <v>ID</v>
      </c>
      <c r="D9" s="41" t="s">
        <v>0</v>
      </c>
      <c r="E9" s="2" t="str">
        <f>E8</f>
        <v>dutos</v>
      </c>
      <c r="F9" s="18" t="s">
        <v>84</v>
      </c>
      <c r="G9" s="19" t="s">
        <v>28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67</v>
      </c>
      <c r="M9" s="19" t="s">
        <v>3</v>
      </c>
      <c r="N9" s="19" t="s">
        <v>3</v>
      </c>
      <c r="O9" s="19" t="s">
        <v>3</v>
      </c>
      <c r="P9" s="57" t="str">
        <f t="shared" si="7"/>
        <v>Instalação</v>
      </c>
      <c r="Q9" s="59" t="str">
        <f t="shared" si="8"/>
        <v>Avac</v>
      </c>
      <c r="R9" s="8" t="str">
        <f>_xlfn.CONCAT("Propriedade: ",  F9, "    Domínio: ", P9, "     Range: ", Q9)</f>
        <v>Propriedade: tem.ID    Domínio: Instalação     Range: Avac</v>
      </c>
      <c r="S9" s="8" t="str">
        <f t="shared" si="13"/>
        <v>Valor:  ID</v>
      </c>
      <c r="T9" s="9" t="s">
        <v>3</v>
      </c>
      <c r="U9" s="10" t="str">
        <f t="shared" si="14"/>
        <v>Refere-se a propriedade  tem.ID  &gt;  ID</v>
      </c>
      <c r="V9" s="11" t="str">
        <f t="shared" si="15"/>
        <v>ID</v>
      </c>
    </row>
    <row r="10" spans="1:22" ht="8.4" customHeight="1" x14ac:dyDescent="0.3">
      <c r="A10" s="3">
        <v>10</v>
      </c>
      <c r="B10" s="17" t="str">
        <f t="shared" ref="B10:B15" si="18">E10</f>
        <v>dutos</v>
      </c>
      <c r="C10" s="1" t="str">
        <f t="shared" ref="C10" si="19">MID(F10,FIND(".",F10,1)+1,100)</f>
        <v>tema</v>
      </c>
      <c r="D10" s="41" t="s">
        <v>0</v>
      </c>
      <c r="E10" s="2" t="str">
        <f>E9</f>
        <v>dutos</v>
      </c>
      <c r="F10" s="18" t="s">
        <v>78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57" t="str">
        <f t="shared" si="7"/>
        <v>Instalação</v>
      </c>
      <c r="Q10" s="59" t="str">
        <f t="shared" si="8"/>
        <v>Avac</v>
      </c>
      <c r="R10" s="8" t="str">
        <f t="shared" si="12"/>
        <v>Propriedade: é.tema    Domínio: Instalação     Range: Avac</v>
      </c>
      <c r="S10" s="8" t="str">
        <f t="shared" si="13"/>
        <v>Valor:  tema</v>
      </c>
      <c r="T10" s="9" t="s">
        <v>3</v>
      </c>
      <c r="U10" s="10" t="str">
        <f t="shared" si="14"/>
        <v>Refere-se a propriedade  é.tema  &gt;  tema</v>
      </c>
      <c r="V10" s="11" t="str">
        <f t="shared" si="15"/>
        <v>tema</v>
      </c>
    </row>
    <row r="11" spans="1:22" ht="8.4" customHeight="1" x14ac:dyDescent="0.3">
      <c r="A11" s="3">
        <v>11</v>
      </c>
      <c r="B11" s="17" t="str">
        <f t="shared" si="18"/>
        <v>dutos</v>
      </c>
      <c r="C11" s="1" t="str">
        <f t="shared" ref="C11:C12" si="20">MID(F11,FIND(".",F11,1)+1,100)</f>
        <v>diámetro</v>
      </c>
      <c r="D11" s="41" t="s">
        <v>0</v>
      </c>
      <c r="E11" s="2" t="str">
        <f t="shared" ref="E11:E15" si="21">E10</f>
        <v>dutos</v>
      </c>
      <c r="F11" s="18" t="s">
        <v>72</v>
      </c>
      <c r="G11" s="19" t="s">
        <v>3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57" t="str">
        <f t="shared" si="7"/>
        <v>Instalação</v>
      </c>
      <c r="Q11" s="59" t="str">
        <f t="shared" si="8"/>
        <v>Avac</v>
      </c>
      <c r="R11" s="8" t="str">
        <f t="shared" si="12"/>
        <v>Propriedade: tem.diámetro    Domínio: Instalação     Range: Avac</v>
      </c>
      <c r="S11" s="8" t="str">
        <f t="shared" si="13"/>
        <v>Valor:  diámetro</v>
      </c>
      <c r="T11" s="9" t="s">
        <v>3</v>
      </c>
      <c r="U11" s="10" t="str">
        <f>_xlfn.CONCAT("Refere-se a propriedade  ",F11, "  &gt;  ",C11)</f>
        <v>Refere-se a propriedade  tem.diámetro  &gt;  diámetro</v>
      </c>
      <c r="V11" s="11" t="str">
        <f>C11</f>
        <v>diámetro</v>
      </c>
    </row>
    <row r="12" spans="1:22" ht="8.4" customHeight="1" x14ac:dyDescent="0.3">
      <c r="A12" s="3">
        <v>12</v>
      </c>
      <c r="B12" s="17" t="str">
        <f t="shared" si="18"/>
        <v>dutos</v>
      </c>
      <c r="C12" s="1" t="str">
        <f t="shared" si="20"/>
        <v>material</v>
      </c>
      <c r="D12" s="41" t="s">
        <v>0</v>
      </c>
      <c r="E12" s="2" t="str">
        <f t="shared" si="21"/>
        <v>dutos</v>
      </c>
      <c r="F12" s="18" t="s">
        <v>73</v>
      </c>
      <c r="G12" s="19" t="s">
        <v>3</v>
      </c>
      <c r="H12" s="19" t="s">
        <v>3</v>
      </c>
      <c r="I12" s="19" t="s">
        <v>3</v>
      </c>
      <c r="J12" s="19" t="s">
        <v>3</v>
      </c>
      <c r="K12" s="19" t="s">
        <v>3</v>
      </c>
      <c r="L12" s="19" t="s">
        <v>3</v>
      </c>
      <c r="M12" s="19" t="s">
        <v>3</v>
      </c>
      <c r="N12" s="19" t="s">
        <v>3</v>
      </c>
      <c r="O12" s="19" t="s">
        <v>3</v>
      </c>
      <c r="P12" s="57" t="str">
        <f t="shared" si="7"/>
        <v>Instalação</v>
      </c>
      <c r="Q12" s="59" t="str">
        <f t="shared" si="8"/>
        <v>Avac</v>
      </c>
      <c r="R12" s="8" t="str">
        <f t="shared" si="12"/>
        <v>Propriedade: tem.material    Domínio: Instalação     Range: Avac</v>
      </c>
      <c r="S12" s="8" t="str">
        <f t="shared" si="13"/>
        <v>Valor:  material</v>
      </c>
      <c r="T12" s="9" t="s">
        <v>3</v>
      </c>
      <c r="U12" s="10" t="str">
        <f>_xlfn.CONCAT("Refere-se a propriedade  ",F12, "  &gt;  ",C12)</f>
        <v>Refere-se a propriedade  tem.material  &gt;  material</v>
      </c>
      <c r="V12" s="11" t="str">
        <f>C12</f>
        <v>material</v>
      </c>
    </row>
    <row r="13" spans="1:22" ht="8.4" customHeight="1" x14ac:dyDescent="0.3">
      <c r="A13" s="3">
        <v>13</v>
      </c>
      <c r="B13" s="17" t="str">
        <f t="shared" si="18"/>
        <v>dutos</v>
      </c>
      <c r="C13" s="1" t="str">
        <f t="shared" ref="C13" si="22">MID(F13,FIND(".",F13,1)+1,100)</f>
        <v>isolamento</v>
      </c>
      <c r="D13" s="41" t="s">
        <v>0</v>
      </c>
      <c r="E13" s="2" t="str">
        <f t="shared" si="21"/>
        <v>dutos</v>
      </c>
      <c r="F13" s="49" t="s">
        <v>74</v>
      </c>
      <c r="G13" s="19" t="s">
        <v>3</v>
      </c>
      <c r="H13" s="19" t="s">
        <v>3</v>
      </c>
      <c r="I13" s="19" t="s">
        <v>3</v>
      </c>
      <c r="J13" s="19" t="s">
        <v>3</v>
      </c>
      <c r="K13" s="19" t="s">
        <v>3</v>
      </c>
      <c r="L13" s="19" t="s">
        <v>3</v>
      </c>
      <c r="M13" s="19" t="s">
        <v>3</v>
      </c>
      <c r="N13" s="19" t="s">
        <v>3</v>
      </c>
      <c r="O13" s="19" t="s">
        <v>3</v>
      </c>
      <c r="P13" s="57" t="str">
        <f t="shared" si="7"/>
        <v>Instalação</v>
      </c>
      <c r="Q13" s="59" t="str">
        <f t="shared" si="8"/>
        <v>Avac</v>
      </c>
      <c r="R13" s="8" t="str">
        <f t="shared" ref="R13:R20" si="23">_xlfn.CONCAT("Propriedade: ",  F13, "    Domínio: ", P13, "     Range: ", Q13)</f>
        <v>Propriedade: tem.isolamento    Domínio: Instalação     Range: Avac</v>
      </c>
      <c r="S13" s="8" t="str">
        <f t="shared" ref="S13:S20" si="24">_xlfn.CONCAT("Valor:  ", C13)</f>
        <v>Valor:  isolamento</v>
      </c>
      <c r="T13" s="9" t="s">
        <v>3</v>
      </c>
      <c r="U13" s="10" t="str">
        <f t="shared" ref="U13:U20" si="25">_xlfn.CONCAT("Refere-se a propriedade  ",F13, "  &gt;  ",C13)</f>
        <v>Refere-se a propriedade  tem.isolamento  &gt;  isolamento</v>
      </c>
      <c r="V13" s="11" t="str">
        <f t="shared" ref="V13:V20" si="26">C13</f>
        <v>isolamento</v>
      </c>
    </row>
    <row r="14" spans="1:22" ht="8.4" customHeight="1" x14ac:dyDescent="0.3">
      <c r="A14" s="3">
        <v>14</v>
      </c>
      <c r="B14" s="17" t="str">
        <f t="shared" si="18"/>
        <v>dutos</v>
      </c>
      <c r="C14" s="1" t="str">
        <f t="shared" ref="C14" si="27">MID(F14,FIND(".",F14,1)+1,100)</f>
        <v>identificador</v>
      </c>
      <c r="D14" s="41" t="s">
        <v>0</v>
      </c>
      <c r="E14" s="2" t="str">
        <f t="shared" si="21"/>
        <v>dutos</v>
      </c>
      <c r="F14" s="18" t="s">
        <v>71</v>
      </c>
      <c r="G14" s="19" t="s">
        <v>3</v>
      </c>
      <c r="H14" s="19" t="s">
        <v>3</v>
      </c>
      <c r="I14" s="19" t="s">
        <v>3</v>
      </c>
      <c r="J14" s="19" t="s">
        <v>3</v>
      </c>
      <c r="K14" s="19" t="s">
        <v>3</v>
      </c>
      <c r="L14" s="19" t="s">
        <v>3</v>
      </c>
      <c r="M14" s="19" t="s">
        <v>3</v>
      </c>
      <c r="N14" s="19" t="s">
        <v>3</v>
      </c>
      <c r="O14" s="19" t="s">
        <v>3</v>
      </c>
      <c r="P14" s="57" t="str">
        <f t="shared" si="7"/>
        <v>Instalação</v>
      </c>
      <c r="Q14" s="59" t="str">
        <f t="shared" si="8"/>
        <v>Avac</v>
      </c>
      <c r="R14" s="8" t="str">
        <f t="shared" ref="R14" si="28">_xlfn.CONCAT("Propriedade: ",  F14, "    Domínio: ", P14, "     Range: ", Q14)</f>
        <v>Propriedade: tem.identificador    Domínio: Instalação     Range: Avac</v>
      </c>
      <c r="S14" s="8" t="str">
        <f t="shared" ref="S14" si="29">_xlfn.CONCAT("Valor:  ", C14)</f>
        <v>Valor:  identificador</v>
      </c>
      <c r="T14" s="9" t="s">
        <v>3</v>
      </c>
      <c r="U14" s="10" t="str">
        <f t="shared" ref="U14" si="30">_xlfn.CONCAT("Refere-se a propriedade  ",F14, "  &gt;  ",C14)</f>
        <v>Refere-se a propriedade  tem.identificador  &gt;  identificador</v>
      </c>
      <c r="V14" s="11" t="str">
        <f t="shared" ref="V14" si="31">C14</f>
        <v>identificador</v>
      </c>
    </row>
    <row r="15" spans="1:22" ht="8.4" customHeight="1" x14ac:dyDescent="0.3">
      <c r="A15" s="3">
        <v>15</v>
      </c>
      <c r="B15" s="17" t="str">
        <f t="shared" si="18"/>
        <v>dutos</v>
      </c>
      <c r="C15" s="1" t="str">
        <f t="shared" ref="C15" si="32">MID(F15,FIND(".",F15,1)+1,100)</f>
        <v>descrição</v>
      </c>
      <c r="D15" s="41" t="s">
        <v>0</v>
      </c>
      <c r="E15" s="2" t="str">
        <f t="shared" si="21"/>
        <v>dutos</v>
      </c>
      <c r="F15" s="18" t="s">
        <v>65</v>
      </c>
      <c r="G15" s="19" t="s">
        <v>28</v>
      </c>
      <c r="H15" s="19" t="s">
        <v>3</v>
      </c>
      <c r="I15" s="19" t="s">
        <v>3</v>
      </c>
      <c r="J15" s="19" t="s">
        <v>3</v>
      </c>
      <c r="K15" s="19" t="s">
        <v>3</v>
      </c>
      <c r="L15" s="19" t="s">
        <v>3</v>
      </c>
      <c r="M15" s="19" t="s">
        <v>3</v>
      </c>
      <c r="N15" s="19" t="s">
        <v>3</v>
      </c>
      <c r="O15" s="19" t="s">
        <v>3</v>
      </c>
      <c r="P15" s="57" t="str">
        <f t="shared" si="7"/>
        <v>Instalação</v>
      </c>
      <c r="Q15" s="59" t="str">
        <f t="shared" si="8"/>
        <v>Avac</v>
      </c>
      <c r="R15" s="8" t="str">
        <f t="shared" si="23"/>
        <v>Propriedade: tem.descrição    Domínio: Instalação     Range: Avac</v>
      </c>
      <c r="S15" s="8" t="str">
        <f t="shared" si="24"/>
        <v>Valor:  descrição</v>
      </c>
      <c r="T15" s="9" t="s">
        <v>3</v>
      </c>
      <c r="U15" s="10" t="str">
        <f t="shared" si="25"/>
        <v>Refere-se a propriedade  tem.descrição  &gt;  descrição</v>
      </c>
      <c r="V15" s="11" t="str">
        <f t="shared" si="26"/>
        <v>descrição</v>
      </c>
    </row>
    <row r="16" spans="1:22" ht="8.4" customHeight="1" x14ac:dyDescent="0.3">
      <c r="A16" s="3">
        <v>16</v>
      </c>
      <c r="B16" s="13" t="str">
        <f>E16</f>
        <v>de.Avac</v>
      </c>
      <c r="C16" s="13" t="str">
        <f>F16</f>
        <v>funcional</v>
      </c>
      <c r="D16" s="40" t="s">
        <v>0</v>
      </c>
      <c r="E16" s="54" t="str">
        <f>E7</f>
        <v>de.Avac</v>
      </c>
      <c r="F16" s="55" t="s">
        <v>79</v>
      </c>
      <c r="G16" s="16" t="s">
        <v>3</v>
      </c>
      <c r="H16" s="16" t="s">
        <v>3</v>
      </c>
      <c r="I16" s="16" t="s">
        <v>3</v>
      </c>
      <c r="J16" s="16" t="s">
        <v>3</v>
      </c>
      <c r="K16" s="16" t="s">
        <v>3</v>
      </c>
      <c r="L16" s="16" t="s">
        <v>3</v>
      </c>
      <c r="M16" s="16" t="s">
        <v>3</v>
      </c>
      <c r="N16" s="16" t="s">
        <v>3</v>
      </c>
      <c r="O16" s="16" t="s">
        <v>3</v>
      </c>
      <c r="P16" s="57" t="str">
        <f t="shared" si="7"/>
        <v>Instalação</v>
      </c>
      <c r="Q16" s="59" t="str">
        <f t="shared" si="8"/>
        <v>Avac</v>
      </c>
      <c r="R16" s="8" t="str">
        <f t="shared" si="23"/>
        <v>Propriedade: funcional    Domínio: Instalação     Range: Avac</v>
      </c>
      <c r="S16" s="8" t="str">
        <f t="shared" si="24"/>
        <v>Valor:  funcional</v>
      </c>
      <c r="T16" s="9" t="s">
        <v>3</v>
      </c>
      <c r="U16" s="10" t="str">
        <f t="shared" si="25"/>
        <v>Refere-se a propriedade  funcional  &gt;  funcional</v>
      </c>
      <c r="V16" s="11" t="str">
        <f t="shared" si="26"/>
        <v>funcional</v>
      </c>
    </row>
    <row r="17" spans="1:22" ht="8.4" customHeight="1" x14ac:dyDescent="0.3">
      <c r="A17" s="3">
        <v>17</v>
      </c>
      <c r="B17" s="17" t="str">
        <f>Tabla2[[#This Row],[SuperProp
(4)]]</f>
        <v>funcional</v>
      </c>
      <c r="C17" s="1" t="str">
        <f t="shared" ref="C17" si="33">MID(F17,FIND(".",F17,1)+1,100)</f>
        <v>sistema</v>
      </c>
      <c r="D17" s="41" t="s">
        <v>0</v>
      </c>
      <c r="E17" s="2" t="str">
        <f>F16</f>
        <v>funcional</v>
      </c>
      <c r="F17" s="49" t="s">
        <v>77</v>
      </c>
      <c r="G17" s="19" t="s">
        <v>3</v>
      </c>
      <c r="H17" s="19" t="s">
        <v>3</v>
      </c>
      <c r="I17" s="19" t="s">
        <v>3</v>
      </c>
      <c r="J17" s="19" t="s">
        <v>3</v>
      </c>
      <c r="K17" s="19" t="s">
        <v>3</v>
      </c>
      <c r="L17" s="19" t="s">
        <v>3</v>
      </c>
      <c r="M17" s="19" t="s">
        <v>3</v>
      </c>
      <c r="N17" s="19" t="s">
        <v>3</v>
      </c>
      <c r="O17" s="19" t="s">
        <v>3</v>
      </c>
      <c r="P17" s="57" t="str">
        <f t="shared" si="7"/>
        <v>Instalação</v>
      </c>
      <c r="Q17" s="59" t="str">
        <f t="shared" si="8"/>
        <v>Avac</v>
      </c>
      <c r="R17" s="8" t="str">
        <f t="shared" ref="R17" si="34">_xlfn.CONCAT("Propriedade: ",  F17, "    Domínio: ", P17, "     Range: ", Q17)</f>
        <v>Propriedade: tem.sistema    Domínio: Instalação     Range: Avac</v>
      </c>
      <c r="S17" s="8" t="str">
        <f t="shared" ref="S17" si="35">_xlfn.CONCAT("Valor:  ", C17)</f>
        <v>Valor:  sistema</v>
      </c>
      <c r="T17" s="9" t="s">
        <v>3</v>
      </c>
      <c r="U17" s="10" t="str">
        <f t="shared" ref="U17" si="36">_xlfn.CONCAT("Refere-se a propriedade  ",F17, "  &gt;  ",C17)</f>
        <v>Refere-se a propriedade  tem.sistema  &gt;  sistema</v>
      </c>
      <c r="V17" s="11" t="str">
        <f t="shared" ref="V17" si="37">C17</f>
        <v>sistema</v>
      </c>
    </row>
    <row r="18" spans="1:22" ht="8.4" customHeight="1" x14ac:dyDescent="0.3">
      <c r="A18" s="3">
        <v>18</v>
      </c>
      <c r="B18" s="17" t="str">
        <f>Tabla2[[#This Row],[SuperProp
(4)]]</f>
        <v>funcional</v>
      </c>
      <c r="C18" s="1" t="str">
        <f t="shared" ref="C18:C20" si="38">MID(F18,FIND(".",F18,1)+1,100)</f>
        <v>vazão</v>
      </c>
      <c r="D18" s="41" t="s">
        <v>0</v>
      </c>
      <c r="E18" s="2" t="str">
        <f>F16</f>
        <v>funcional</v>
      </c>
      <c r="F18" s="49" t="s">
        <v>75</v>
      </c>
      <c r="G18" s="19" t="s">
        <v>3</v>
      </c>
      <c r="H18" s="19" t="s">
        <v>3</v>
      </c>
      <c r="I18" s="19" t="s">
        <v>3</v>
      </c>
      <c r="J18" s="19" t="s">
        <v>3</v>
      </c>
      <c r="K18" s="19" t="s">
        <v>3</v>
      </c>
      <c r="L18" s="19" t="s">
        <v>3</v>
      </c>
      <c r="M18" s="19" t="s">
        <v>3</v>
      </c>
      <c r="N18" s="19" t="s">
        <v>3</v>
      </c>
      <c r="O18" s="19" t="s">
        <v>3</v>
      </c>
      <c r="P18" s="57" t="str">
        <f t="shared" si="7"/>
        <v>Instalação</v>
      </c>
      <c r="Q18" s="59" t="str">
        <f t="shared" si="8"/>
        <v>Avac</v>
      </c>
      <c r="R18" s="8" t="str">
        <f t="shared" si="23"/>
        <v>Propriedade: tem.vazão    Domínio: Instalação     Range: Avac</v>
      </c>
      <c r="S18" s="8" t="str">
        <f t="shared" si="24"/>
        <v>Valor:  vazão</v>
      </c>
      <c r="T18" s="9" t="s">
        <v>3</v>
      </c>
      <c r="U18" s="10" t="str">
        <f t="shared" si="25"/>
        <v>Refere-se a propriedade  tem.vazão  &gt;  vazão</v>
      </c>
      <c r="V18" s="11" t="str">
        <f t="shared" si="26"/>
        <v>vazão</v>
      </c>
    </row>
    <row r="19" spans="1:22" ht="8.4" customHeight="1" x14ac:dyDescent="0.3">
      <c r="A19" s="3">
        <v>19</v>
      </c>
      <c r="B19" s="17" t="str">
        <f>Tabla2[[#This Row],[SuperProp
(4)]]</f>
        <v>funcional</v>
      </c>
      <c r="C19" s="50" t="str">
        <f t="shared" si="38"/>
        <v>fluído</v>
      </c>
      <c r="D19" s="51" t="s">
        <v>0</v>
      </c>
      <c r="E19" s="52" t="str">
        <f>E18</f>
        <v>funcional</v>
      </c>
      <c r="F19" s="18" t="s">
        <v>76</v>
      </c>
      <c r="G19" s="53" t="s">
        <v>3</v>
      </c>
      <c r="H19" s="53" t="s">
        <v>3</v>
      </c>
      <c r="I19" s="53" t="s">
        <v>3</v>
      </c>
      <c r="J19" s="53" t="s">
        <v>3</v>
      </c>
      <c r="K19" s="53" t="s">
        <v>3</v>
      </c>
      <c r="L19" s="53" t="s">
        <v>3</v>
      </c>
      <c r="M19" s="53" t="s">
        <v>3</v>
      </c>
      <c r="N19" s="53" t="s">
        <v>3</v>
      </c>
      <c r="O19" s="53" t="s">
        <v>3</v>
      </c>
      <c r="P19" s="57" t="str">
        <f t="shared" si="7"/>
        <v>Instalação</v>
      </c>
      <c r="Q19" s="59" t="str">
        <f t="shared" si="8"/>
        <v>Avac</v>
      </c>
      <c r="R19" s="8" t="str">
        <f t="shared" si="23"/>
        <v>Propriedade: tem.fluído    Domínio: Instalação     Range: Avac</v>
      </c>
      <c r="S19" s="8" t="str">
        <f t="shared" si="24"/>
        <v>Valor:  fluído</v>
      </c>
      <c r="T19" s="9" t="s">
        <v>3</v>
      </c>
      <c r="U19" s="10" t="str">
        <f t="shared" si="25"/>
        <v>Refere-se a propriedade  tem.fluído  &gt;  fluído</v>
      </c>
      <c r="V19" s="11" t="str">
        <f t="shared" si="26"/>
        <v>fluído</v>
      </c>
    </row>
    <row r="20" spans="1:22" ht="7.5" customHeight="1" x14ac:dyDescent="0.3">
      <c r="A20" s="3">
        <v>20</v>
      </c>
      <c r="B20" s="64" t="str">
        <f>E20</f>
        <v>funcional</v>
      </c>
      <c r="C20" s="50" t="str">
        <f t="shared" si="38"/>
        <v>conectado.a</v>
      </c>
      <c r="D20" s="51" t="s">
        <v>0</v>
      </c>
      <c r="E20" s="52" t="str">
        <f>E19</f>
        <v>funcional</v>
      </c>
      <c r="F20" s="65" t="s">
        <v>85</v>
      </c>
      <c r="G20" s="53" t="s">
        <v>3</v>
      </c>
      <c r="H20" s="53" t="s">
        <v>3</v>
      </c>
      <c r="I20" s="53" t="s">
        <v>3</v>
      </c>
      <c r="J20" s="53" t="s">
        <v>3</v>
      </c>
      <c r="K20" s="53" t="s">
        <v>3</v>
      </c>
      <c r="L20" s="53" t="s">
        <v>3</v>
      </c>
      <c r="M20" s="53" t="s">
        <v>3</v>
      </c>
      <c r="N20" s="53" t="s">
        <v>3</v>
      </c>
      <c r="O20" s="53" t="s">
        <v>3</v>
      </c>
      <c r="P20" s="57" t="str">
        <f t="shared" si="7"/>
        <v>Instalação</v>
      </c>
      <c r="Q20" s="59" t="str">
        <f t="shared" si="8"/>
        <v>Avac</v>
      </c>
      <c r="R20" s="66" t="str">
        <f t="shared" si="23"/>
        <v>Propriedade: é.conectado.a    Domínio: Instalação     Range: Avac</v>
      </c>
      <c r="S20" s="66" t="str">
        <f t="shared" si="24"/>
        <v>Valor:  conectado.a</v>
      </c>
      <c r="T20" s="67" t="s">
        <v>3</v>
      </c>
      <c r="U20" s="68" t="str">
        <f t="shared" si="25"/>
        <v>Refere-se a propriedade  é.conectado.a  &gt;  conectado.a</v>
      </c>
      <c r="V20" s="69" t="str">
        <f t="shared" si="26"/>
        <v>conectado.a</v>
      </c>
    </row>
    <row r="21" spans="1:22" ht="9" customHeight="1" x14ac:dyDescent="0.3">
      <c r="G21" s="21"/>
      <c r="H21" s="21"/>
      <c r="I21" s="21"/>
      <c r="J21" s="21"/>
      <c r="K21" s="21"/>
      <c r="L21" s="21"/>
      <c r="M21" s="21"/>
      <c r="N21" s="21"/>
      <c r="O21" s="21"/>
    </row>
    <row r="22" spans="1:22" ht="9" customHeight="1" x14ac:dyDescent="0.3">
      <c r="G22" s="21"/>
      <c r="H22" s="21"/>
      <c r="I22" s="21"/>
      <c r="J22" s="21"/>
      <c r="K22" s="21"/>
      <c r="L22" s="21"/>
      <c r="M22" s="21"/>
      <c r="N22" s="21"/>
      <c r="O22" s="21"/>
    </row>
    <row r="23" spans="1:22" ht="9" customHeight="1" x14ac:dyDescent="0.3">
      <c r="G23" s="21"/>
      <c r="H23" s="21"/>
      <c r="I23" s="21"/>
      <c r="J23" s="21"/>
      <c r="K23" s="21"/>
      <c r="L23" s="21"/>
      <c r="M23" s="21"/>
      <c r="N23" s="21"/>
    </row>
  </sheetData>
  <phoneticPr fontId="1" type="noConversion"/>
  <conditionalFormatting sqref="B2 D2:E2">
    <cfRule type="cellIs" dxfId="18" priority="19" operator="equal">
      <formula>"null"</formula>
    </cfRule>
  </conditionalFormatting>
  <conditionalFormatting sqref="B4:B6">
    <cfRule type="cellIs" dxfId="17" priority="3" operator="equal">
      <formula>"null"</formula>
    </cfRule>
  </conditionalFormatting>
  <conditionalFormatting sqref="B8:B15 E8:E15">
    <cfRule type="cellIs" dxfId="16" priority="14" operator="equal">
      <formula>"null"</formula>
    </cfRule>
  </conditionalFormatting>
  <conditionalFormatting sqref="B17:B20 E17:E20">
    <cfRule type="cellIs" dxfId="15" priority="8" operator="equal">
      <formula>"null"</formula>
    </cfRule>
  </conditionalFormatting>
  <conditionalFormatting sqref="D3:D5">
    <cfRule type="cellIs" dxfId="14" priority="4" operator="equal">
      <formula>"null"</formula>
    </cfRule>
  </conditionalFormatting>
  <conditionalFormatting sqref="D7:D20">
    <cfRule type="cellIs" dxfId="13" priority="7" operator="equal">
      <formula>"null"</formula>
    </cfRule>
  </conditionalFormatting>
  <conditionalFormatting sqref="D6:E6">
    <cfRule type="cellIs" dxfId="12" priority="48" operator="equal">
      <formula>"null"</formula>
    </cfRule>
  </conditionalFormatting>
  <conditionalFormatting sqref="E3">
    <cfRule type="cellIs" dxfId="11" priority="18" operator="equal">
      <formula>"null"</formula>
    </cfRule>
  </conditionalFormatting>
  <conditionalFormatting sqref="E4:E5">
    <cfRule type="cellIs" dxfId="10" priority="5" operator="equal">
      <formula>"null"</formula>
    </cfRule>
  </conditionalFormatting>
  <conditionalFormatting sqref="E7">
    <cfRule type="cellIs" dxfId="9" priority="45" operator="equal">
      <formula>"null"</formula>
    </cfRule>
  </conditionalFormatting>
  <conditionalFormatting sqref="E16">
    <cfRule type="cellIs" dxfId="8" priority="21" operator="equal">
      <formula>"null"</formula>
    </cfRule>
  </conditionalFormatting>
  <conditionalFormatting sqref="G1:O3 G4:G5 G5:O20">
    <cfRule type="cellIs" dxfId="7" priority="9" operator="equal">
      <formula>"null"</formula>
    </cfRule>
  </conditionalFormatting>
  <conditionalFormatting sqref="H4:O4">
    <cfRule type="cellIs" dxfId="6" priority="2" operator="equal">
      <formula>"null"</formula>
    </cfRule>
  </conditionalFormatting>
  <conditionalFormatting sqref="O20">
    <cfRule type="cellIs" dxfId="5" priority="11" operator="equal">
      <formula>"null"</formula>
    </cfRule>
  </conditionalFormatting>
  <conditionalFormatting sqref="O23 G24:O1048576">
    <cfRule type="cellIs" dxfId="4" priority="61" operator="equal">
      <formula>"null"</formula>
    </cfRule>
  </conditionalFormatting>
  <conditionalFormatting sqref="Q1">
    <cfRule type="cellIs" dxfId="3" priority="41" operator="equal">
      <formula>"null"</formula>
    </cfRule>
  </conditionalFormatting>
  <conditionalFormatting sqref="Q23:Q1048576">
    <cfRule type="cellIs" dxfId="2" priority="59" operator="equal">
      <formula>"null"</formula>
    </cfRule>
  </conditionalFormatting>
  <conditionalFormatting sqref="T2:T20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6 C16 C5" formula="1"/>
    <ignoredError sqref="B17:B19 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C6" sqref="C6"/>
    </sheetView>
  </sheetViews>
  <sheetFormatPr defaultColWidth="11.109375" defaultRowHeight="7.95" customHeight="1" x14ac:dyDescent="0.15"/>
  <cols>
    <col min="1" max="1" width="2.88671875" style="20" bestFit="1" customWidth="1"/>
    <col min="2" max="10" width="6.5546875" style="21" customWidth="1"/>
    <col min="11" max="21" width="6.5546875" style="29" customWidth="1"/>
    <col min="22" max="16384" width="11.109375" style="29"/>
  </cols>
  <sheetData>
    <row r="1" spans="1:21" s="25" customFormat="1" ht="26.25" customHeight="1" x14ac:dyDescent="0.15">
      <c r="A1" s="22" t="s">
        <v>24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  <c r="R1" s="23" t="s">
        <v>20</v>
      </c>
      <c r="S1" s="23" t="s">
        <v>21</v>
      </c>
      <c r="T1" s="23" t="s">
        <v>22</v>
      </c>
      <c r="U1" s="24" t="s">
        <v>23</v>
      </c>
    </row>
    <row r="2" spans="1:21" ht="13.5" customHeight="1" x14ac:dyDescent="0.15">
      <c r="A2" s="26">
        <v>2</v>
      </c>
      <c r="B2" s="27" t="s">
        <v>89</v>
      </c>
      <c r="C2" s="27" t="s">
        <v>90</v>
      </c>
      <c r="D2" s="27" t="s">
        <v>3</v>
      </c>
      <c r="E2" s="27" t="s">
        <v>3</v>
      </c>
      <c r="F2" s="27" t="s">
        <v>3</v>
      </c>
      <c r="G2" s="27" t="s">
        <v>3</v>
      </c>
      <c r="H2" s="27" t="s">
        <v>3</v>
      </c>
      <c r="I2" s="27" t="s">
        <v>3</v>
      </c>
      <c r="J2" s="27" t="s">
        <v>3</v>
      </c>
      <c r="K2" s="27" t="s">
        <v>3</v>
      </c>
      <c r="L2" s="27" t="s">
        <v>3</v>
      </c>
      <c r="M2" s="27" t="s">
        <v>3</v>
      </c>
      <c r="N2" s="27" t="s">
        <v>3</v>
      </c>
      <c r="O2" s="27" t="s">
        <v>3</v>
      </c>
      <c r="P2" s="27" t="s">
        <v>3</v>
      </c>
      <c r="Q2" s="27" t="s">
        <v>3</v>
      </c>
      <c r="R2" s="27" t="s">
        <v>3</v>
      </c>
      <c r="S2" s="27" t="s">
        <v>3</v>
      </c>
      <c r="T2" s="27" t="s">
        <v>3</v>
      </c>
      <c r="U2" s="28" t="s">
        <v>3</v>
      </c>
    </row>
    <row r="3" spans="1:21" ht="13.5" customHeight="1" x14ac:dyDescent="0.15">
      <c r="A3" s="30">
        <v>3</v>
      </c>
      <c r="B3" s="31" t="s">
        <v>3</v>
      </c>
      <c r="C3" s="31" t="s">
        <v>3</v>
      </c>
      <c r="D3" s="31" t="s">
        <v>3</v>
      </c>
      <c r="E3" s="31" t="s">
        <v>3</v>
      </c>
      <c r="F3" s="31" t="s">
        <v>3</v>
      </c>
      <c r="G3" s="31" t="s">
        <v>3</v>
      </c>
      <c r="H3" s="31" t="s">
        <v>3</v>
      </c>
      <c r="I3" s="31" t="s">
        <v>3</v>
      </c>
      <c r="J3" s="31" t="s">
        <v>3</v>
      </c>
      <c r="K3" s="31" t="s">
        <v>3</v>
      </c>
      <c r="L3" s="31" t="s">
        <v>3</v>
      </c>
      <c r="M3" s="31" t="s">
        <v>3</v>
      </c>
      <c r="N3" s="31" t="s">
        <v>3</v>
      </c>
      <c r="O3" s="31" t="s">
        <v>3</v>
      </c>
      <c r="P3" s="31" t="s">
        <v>3</v>
      </c>
      <c r="Q3" s="31" t="s">
        <v>3</v>
      </c>
      <c r="R3" s="31" t="s">
        <v>3</v>
      </c>
      <c r="S3" s="31" t="s">
        <v>3</v>
      </c>
      <c r="T3" s="31" t="s">
        <v>3</v>
      </c>
      <c r="U3" s="32" t="s">
        <v>3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2024-04-01T19:57:14Z</dcterms:modified>
</cp:coreProperties>
</file>