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1C839AA7-76DD-4E6D-8928-798A414401D0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0" i="23" l="1"/>
  <c r="R31" i="23"/>
  <c r="U28" i="23"/>
  <c r="R28" i="23"/>
  <c r="P28" i="23"/>
  <c r="O28" i="23"/>
  <c r="N28" i="23"/>
  <c r="M28" i="23"/>
  <c r="L28" i="23"/>
  <c r="Q28" i="23" s="1"/>
  <c r="B20" i="9"/>
  <c r="E19" i="9"/>
  <c r="Q20" i="9"/>
  <c r="P20" i="9"/>
  <c r="R20" i="9" s="1"/>
  <c r="E20" i="9"/>
  <c r="C20" i="9"/>
  <c r="V20" i="9" s="1"/>
  <c r="U19" i="9"/>
  <c r="R19" i="9"/>
  <c r="Q19" i="9"/>
  <c r="P19" i="9"/>
  <c r="B19" i="9"/>
  <c r="C19" i="9"/>
  <c r="S19" i="9" s="1"/>
  <c r="L10" i="23"/>
  <c r="M10" i="23"/>
  <c r="N10" i="23"/>
  <c r="O10" i="23"/>
  <c r="P10" i="23"/>
  <c r="R10" i="23"/>
  <c r="U10" i="23"/>
  <c r="L11" i="23"/>
  <c r="M11" i="23"/>
  <c r="N11" i="23"/>
  <c r="O11" i="23"/>
  <c r="P11" i="23"/>
  <c r="R11" i="23"/>
  <c r="U11" i="23"/>
  <c r="U12" i="23"/>
  <c r="R12" i="23"/>
  <c r="P12" i="23"/>
  <c r="O12" i="23"/>
  <c r="N12" i="23"/>
  <c r="M12" i="23"/>
  <c r="L12" i="23"/>
  <c r="U30" i="23"/>
  <c r="P30" i="23"/>
  <c r="O30" i="23"/>
  <c r="N30" i="23"/>
  <c r="M30" i="23"/>
  <c r="L30" i="23"/>
  <c r="U29" i="23"/>
  <c r="R29" i="23"/>
  <c r="P29" i="23"/>
  <c r="O29" i="23"/>
  <c r="N29" i="23"/>
  <c r="M29" i="23"/>
  <c r="L29" i="23"/>
  <c r="L31" i="23"/>
  <c r="Q31" i="23" s="1"/>
  <c r="M31" i="23"/>
  <c r="N31" i="23"/>
  <c r="O31" i="23"/>
  <c r="P31" i="23"/>
  <c r="U31" i="23"/>
  <c r="U9" i="23"/>
  <c r="R9" i="23"/>
  <c r="P9" i="23"/>
  <c r="O9" i="23"/>
  <c r="N9" i="23"/>
  <c r="M9" i="23"/>
  <c r="L9" i="23"/>
  <c r="U8" i="23"/>
  <c r="R8" i="23"/>
  <c r="P8" i="23"/>
  <c r="O8" i="23"/>
  <c r="N8" i="23"/>
  <c r="M8" i="23"/>
  <c r="L8" i="23"/>
  <c r="U7" i="23"/>
  <c r="R7" i="23"/>
  <c r="P7" i="23"/>
  <c r="O7" i="23"/>
  <c r="N7" i="23"/>
  <c r="M7" i="23"/>
  <c r="L7" i="23"/>
  <c r="U6" i="23"/>
  <c r="R6" i="23"/>
  <c r="P6" i="23"/>
  <c r="O6" i="23"/>
  <c r="N6" i="23"/>
  <c r="M6" i="23"/>
  <c r="L6" i="23"/>
  <c r="U5" i="23"/>
  <c r="R5" i="23"/>
  <c r="P5" i="23"/>
  <c r="O5" i="23"/>
  <c r="N5" i="23"/>
  <c r="M5" i="23"/>
  <c r="L5" i="23"/>
  <c r="U4" i="23"/>
  <c r="R4" i="23"/>
  <c r="P4" i="23"/>
  <c r="O4" i="23"/>
  <c r="N4" i="23"/>
  <c r="M4" i="23"/>
  <c r="L4" i="23"/>
  <c r="U3" i="23"/>
  <c r="R3" i="23"/>
  <c r="P3" i="23"/>
  <c r="O3" i="23"/>
  <c r="N3" i="23"/>
  <c r="M3" i="23"/>
  <c r="L3" i="23"/>
  <c r="Q3" i="23" s="1"/>
  <c r="U2" i="23"/>
  <c r="R2" i="23"/>
  <c r="P2" i="23"/>
  <c r="O2" i="23"/>
  <c r="N2" i="23"/>
  <c r="M2" i="23"/>
  <c r="L2" i="23"/>
  <c r="U13" i="23"/>
  <c r="R13" i="23"/>
  <c r="P13" i="23"/>
  <c r="O13" i="23"/>
  <c r="N13" i="23"/>
  <c r="M13" i="23"/>
  <c r="L13" i="23"/>
  <c r="Q29" i="23" l="1"/>
  <c r="Q2" i="23"/>
  <c r="Q10" i="23"/>
  <c r="S20" i="9"/>
  <c r="U20" i="9"/>
  <c r="V19" i="9"/>
  <c r="Q11" i="23"/>
  <c r="Q12" i="23"/>
  <c r="Q30" i="23"/>
  <c r="Q9" i="23"/>
  <c r="Q8" i="23"/>
  <c r="Q7" i="23"/>
  <c r="Q6" i="23"/>
  <c r="Q5" i="23"/>
  <c r="Q4" i="23"/>
  <c r="Q13" i="23"/>
  <c r="U15" i="23" l="1"/>
  <c r="R15" i="23"/>
  <c r="P15" i="23"/>
  <c r="O15" i="23"/>
  <c r="N15" i="23"/>
  <c r="M15" i="23"/>
  <c r="L15" i="23"/>
  <c r="U21" i="23"/>
  <c r="R21" i="23"/>
  <c r="P21" i="23"/>
  <c r="O21" i="23"/>
  <c r="N21" i="23"/>
  <c r="M21" i="23"/>
  <c r="L21" i="23"/>
  <c r="U22" i="23"/>
  <c r="R22" i="23"/>
  <c r="P22" i="23"/>
  <c r="O22" i="23"/>
  <c r="N22" i="23"/>
  <c r="M22" i="23"/>
  <c r="L22" i="23"/>
  <c r="U16" i="23"/>
  <c r="R16" i="23"/>
  <c r="P16" i="23"/>
  <c r="O16" i="23"/>
  <c r="N16" i="23"/>
  <c r="M16" i="23"/>
  <c r="L16" i="23"/>
  <c r="U24" i="23"/>
  <c r="R24" i="23"/>
  <c r="P24" i="23"/>
  <c r="O24" i="23"/>
  <c r="N24" i="23"/>
  <c r="M24" i="23"/>
  <c r="L24" i="23"/>
  <c r="U23" i="23"/>
  <c r="R23" i="23"/>
  <c r="P23" i="23"/>
  <c r="O23" i="23"/>
  <c r="N23" i="23"/>
  <c r="M23" i="23"/>
  <c r="L23" i="23"/>
  <c r="Q15" i="23" l="1"/>
  <c r="Q22" i="23"/>
  <c r="Q24" i="23"/>
  <c r="Q21" i="23"/>
  <c r="Q23" i="23"/>
  <c r="Q16" i="23"/>
  <c r="U27" i="23" l="1"/>
  <c r="R27" i="23"/>
  <c r="P27" i="23"/>
  <c r="O27" i="23"/>
  <c r="N27" i="23"/>
  <c r="M27" i="23"/>
  <c r="L27" i="23"/>
  <c r="U17" i="23"/>
  <c r="R17" i="23"/>
  <c r="P17" i="23"/>
  <c r="O17" i="23"/>
  <c r="N17" i="23"/>
  <c r="M17" i="23"/>
  <c r="L17" i="23"/>
  <c r="U26" i="23"/>
  <c r="R26" i="23"/>
  <c r="P26" i="23"/>
  <c r="O26" i="23"/>
  <c r="N26" i="23"/>
  <c r="M26" i="23"/>
  <c r="L26" i="23"/>
  <c r="U25" i="23"/>
  <c r="R25" i="23"/>
  <c r="P25" i="23"/>
  <c r="O25" i="23"/>
  <c r="N25" i="23"/>
  <c r="M25" i="23"/>
  <c r="L25" i="23"/>
  <c r="U20" i="23"/>
  <c r="R20" i="23"/>
  <c r="P20" i="23"/>
  <c r="O20" i="23"/>
  <c r="N20" i="23"/>
  <c r="M20" i="23"/>
  <c r="L20" i="23"/>
  <c r="U19" i="23"/>
  <c r="R19" i="23"/>
  <c r="P19" i="23"/>
  <c r="O19" i="23"/>
  <c r="N19" i="23"/>
  <c r="M19" i="23"/>
  <c r="L19" i="23"/>
  <c r="U18" i="23"/>
  <c r="R18" i="23"/>
  <c r="P18" i="23"/>
  <c r="O18" i="23"/>
  <c r="N18" i="23"/>
  <c r="M18" i="23"/>
  <c r="L18" i="23"/>
  <c r="U14" i="23"/>
  <c r="E4" i="9"/>
  <c r="Q20" i="23" l="1"/>
  <c r="Q17" i="23"/>
  <c r="Q27" i="23"/>
  <c r="Q26" i="23"/>
  <c r="Q25" i="23"/>
  <c r="Q19" i="23"/>
  <c r="Q18" i="23"/>
  <c r="C9" i="9" l="1"/>
  <c r="V9" i="9" s="1"/>
  <c r="C4" i="9"/>
  <c r="V4" i="9" s="1"/>
  <c r="B4" i="9"/>
  <c r="E3" i="9"/>
  <c r="B3" i="9" s="1"/>
  <c r="C3" i="9"/>
  <c r="V3" i="9" s="1"/>
  <c r="P3" i="9"/>
  <c r="P4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R3" i="9" l="1"/>
  <c r="S9" i="9"/>
  <c r="U9" i="9"/>
  <c r="P5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R4" i="9"/>
  <c r="S4" i="9"/>
  <c r="S3" i="9"/>
  <c r="U4" i="9"/>
  <c r="U3" i="9"/>
  <c r="R9" i="9" l="1"/>
  <c r="C8" i="9"/>
  <c r="V8" i="9" s="1"/>
  <c r="E12" i="9"/>
  <c r="B12" i="9" s="1"/>
  <c r="C10" i="9"/>
  <c r="U10" i="9" s="1"/>
  <c r="C7" i="9"/>
  <c r="U7" i="9" s="1"/>
  <c r="E6" i="9"/>
  <c r="C6" i="9"/>
  <c r="U6" i="9" s="1"/>
  <c r="E11" i="9"/>
  <c r="B11" i="9" s="1"/>
  <c r="C11" i="9"/>
  <c r="V11" i="9" s="1"/>
  <c r="C15" i="9"/>
  <c r="S15" i="9" s="1"/>
  <c r="C14" i="9"/>
  <c r="V14" i="9" s="1"/>
  <c r="C12" i="9"/>
  <c r="U12" i="9" s="1"/>
  <c r="C13" i="9"/>
  <c r="E17" i="9"/>
  <c r="B17" i="9" s="1"/>
  <c r="C17" i="9"/>
  <c r="V17" i="9" s="1"/>
  <c r="B6" i="9" l="1"/>
  <c r="E9" i="9"/>
  <c r="B9" i="9" s="1"/>
  <c r="E8" i="9"/>
  <c r="B8" i="9" s="1"/>
  <c r="S8" i="9"/>
  <c r="U8" i="9"/>
  <c r="S7" i="9"/>
  <c r="S10" i="9"/>
  <c r="E7" i="9"/>
  <c r="V10" i="9"/>
  <c r="V7" i="9"/>
  <c r="S6" i="9"/>
  <c r="V6" i="9"/>
  <c r="S11" i="9"/>
  <c r="U11" i="9"/>
  <c r="U15" i="9"/>
  <c r="V15" i="9"/>
  <c r="S14" i="9"/>
  <c r="U14" i="9"/>
  <c r="E13" i="9"/>
  <c r="E14" i="9" s="1"/>
  <c r="E15" i="9" s="1"/>
  <c r="S12" i="9"/>
  <c r="V12" i="9"/>
  <c r="S17" i="9"/>
  <c r="U17" i="9"/>
  <c r="B15" i="9" l="1"/>
  <c r="B14" i="9"/>
  <c r="B7" i="9"/>
  <c r="E10" i="9"/>
  <c r="B10" i="9" s="1"/>
  <c r="B13" i="9"/>
  <c r="E18" i="9"/>
  <c r="B18" i="9" s="1"/>
  <c r="C16" i="9"/>
  <c r="C18" i="9"/>
  <c r="V16" i="9" l="1"/>
  <c r="S16" i="9"/>
  <c r="U16" i="9"/>
  <c r="V18" i="9"/>
  <c r="U18" i="9"/>
  <c r="S18" i="9"/>
  <c r="R14" i="23" l="1"/>
  <c r="O14" i="23"/>
  <c r="P14" i="23"/>
  <c r="N14" i="23"/>
  <c r="L14" i="23"/>
  <c r="M14" i="23"/>
  <c r="R8" i="9" l="1"/>
  <c r="R6" i="9"/>
  <c r="Q14" i="23"/>
  <c r="E5" i="9"/>
  <c r="E16" i="9" s="1"/>
  <c r="U13" i="9"/>
  <c r="R7" i="9" l="1"/>
  <c r="B16" i="9"/>
  <c r="S13" i="9"/>
  <c r="V13" i="9"/>
  <c r="R10" i="9" l="1"/>
  <c r="C2" i="9"/>
  <c r="C5" i="9"/>
  <c r="B5" i="9"/>
  <c r="R11" i="9" l="1"/>
  <c r="U5" i="9"/>
  <c r="V5" i="9"/>
  <c r="R12" i="9" l="1"/>
  <c r="R2" i="9"/>
  <c r="U2" i="9"/>
  <c r="R14" i="9" l="1"/>
  <c r="R5" i="9"/>
  <c r="S5" i="9"/>
  <c r="V2" i="9"/>
  <c r="S2" i="9"/>
  <c r="R15" i="9" l="1"/>
  <c r="R13" i="9"/>
  <c r="R16" i="9" l="1"/>
  <c r="R18" i="9" l="1"/>
  <c r="R17" i="9"/>
</calcChain>
</file>

<file path=xl/sharedStrings.xml><?xml version="1.0" encoding="utf-8"?>
<sst xmlns="http://schemas.openxmlformats.org/spreadsheetml/2006/main" count="692" uniqueCount="136">
  <si>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</si>
  <si>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</si>
  <si>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</si>
  <si>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</si>
  <si>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</si>
  <si>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</si>
  <si>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</si>
  <si>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</si>
  <si>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</si>
  <si>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</si>
  <si>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</si>
  <si>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</si>
  <si>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</si>
  <si>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</si>
  <si>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</si>
  <si>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</si>
  <si>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</si>
  <si>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</si>
  <si>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</si>
  <si>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</si>
  <si>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</si>
  <si>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</si>
  <si>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</si>
  <si>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</si>
  <si>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</si>
  <si>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</si>
  <si>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</si>
  <si>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</si>
  <si>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</si>
  <si>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</si>
  <si>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</si>
  <si>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</si>
  <si>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</si>
  <si>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</si>
  <si>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</si>
  <si>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</si>
  <si>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</si>
  <si>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</si>
  <si>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</si>
  <si>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</si>
  <si>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</si>
  <si>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</si>
  <si>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</si>
  <si>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</si>
  <si>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</si>
  <si>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</si>
  <si>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</si>
  <si>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</si>
  <si>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</si>
  <si>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</si>
  <si>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</si>
  <si>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</si>
  <si>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</si>
  <si>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</si>
  <si>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</si>
  <si>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</si>
  <si>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</si>
  <si>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</si>
  <si>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</si>
  <si>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</si>
  <si>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</si>
  <si>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</si>
  <si>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</si>
  <si>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</si>
  <si>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</si>
  <si>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Super
Class
3</t>
  </si>
  <si>
    <t>Super
Class
2</t>
  </si>
  <si>
    <t>Super
Class
4</t>
  </si>
  <si>
    <t>BIM</t>
  </si>
  <si>
    <t>é.tema</t>
  </si>
  <si>
    <t>Funcional</t>
  </si>
  <si>
    <t>de.ambientes</t>
  </si>
  <si>
    <t>tem.largura</t>
  </si>
  <si>
    <t>tem.profundidade</t>
  </si>
  <si>
    <t>tem.pedireito</t>
  </si>
  <si>
    <t>tem.código</t>
  </si>
  <si>
    <t>tem.nome</t>
  </si>
  <si>
    <t>tem.zona</t>
  </si>
  <si>
    <t>é.dentro.de</t>
  </si>
  <si>
    <t>é.parte.de</t>
  </si>
  <si>
    <t>tem.área.mínima</t>
  </si>
  <si>
    <t>Espacial</t>
  </si>
  <si>
    <t>identificação</t>
  </si>
  <si>
    <t>dimensões</t>
  </si>
  <si>
    <t>localização</t>
  </si>
  <si>
    <t>xsd:double</t>
  </si>
  <si>
    <t>é.categoria</t>
  </si>
  <si>
    <t>classebim</t>
  </si>
  <si>
    <t>Ambiente</t>
  </si>
  <si>
    <t>Sala</t>
  </si>
  <si>
    <t>Quarto</t>
  </si>
  <si>
    <t>Cozinha</t>
  </si>
  <si>
    <t>Banheiro</t>
  </si>
  <si>
    <t>Circulação</t>
  </si>
  <si>
    <t>Hall</t>
  </si>
  <si>
    <t>AreaServiço</t>
  </si>
  <si>
    <t>BanheiroSocial</t>
  </si>
  <si>
    <t>Apartamento</t>
  </si>
  <si>
    <t>Elevador</t>
  </si>
  <si>
    <t>WC</t>
  </si>
  <si>
    <t>BanheiroFemi</t>
  </si>
  <si>
    <t>BanheiroMasc</t>
  </si>
  <si>
    <t>ElevadorInterno</t>
  </si>
  <si>
    <t>OST_Areas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</si>
  <si>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</si>
  <si>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</si>
  <si>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</si>
  <si>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</si>
  <si>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</si>
  <si>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</si>
  <si>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</si>
  <si>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Categoria</t>
  </si>
  <si>
    <t>OST_Rooms or ifcSpace</t>
  </si>
  <si>
    <t>ApartamentoDuplex</t>
  </si>
  <si>
    <t xml:space="preserve">Apartamento and ElevadorInterno </t>
  </si>
  <si>
    <t>Transitive</t>
  </si>
  <si>
    <t>Functional</t>
  </si>
  <si>
    <t>Habitação</t>
  </si>
  <si>
    <r>
      <t xml:space="preserve">Apartamento and ( Hall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Sala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Quarto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Cozinha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WC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Banheiro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Circulação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AreaServiço )</t>
    </r>
  </si>
  <si>
    <t>AreaExterna</t>
  </si>
  <si>
    <t>AreaInterna</t>
  </si>
  <si>
    <t>Pavimento</t>
  </si>
  <si>
    <t>PlanoHorizontal</t>
  </si>
  <si>
    <t>OST_Areas or ifcZone</t>
  </si>
  <si>
    <t>Edifício</t>
  </si>
  <si>
    <t>Bloco</t>
  </si>
  <si>
    <t>Edícula</t>
  </si>
  <si>
    <t>Estacionamento.Int</t>
  </si>
  <si>
    <t>Estacionamento.Ext</t>
  </si>
  <si>
    <t>conjunto</t>
  </si>
  <si>
    <t>tem.elevadores</t>
  </si>
  <si>
    <t>Núcleos</t>
  </si>
  <si>
    <t>Núcleos and ( tem.elevadores max 5 )</t>
  </si>
  <si>
    <t>Elevadores5</t>
  </si>
  <si>
    <t>Elevadores2</t>
  </si>
  <si>
    <t>Núcleos and ( tem.elevadores max 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</si>
</sst>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9" fillId="19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vertical="center"/>
    </xf>
    <xf numFmtId="0" fontId="7" fillId="13" borderId="9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3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8F513FEE-BE8B-4754-B31F-BEFC118943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8C4A2DF1-AFE7-4906-B31C-E3B67D8267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3C7B8FB-49B2-4C6C-AA24-47DD2B88781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52F216D-9F8D-4FCE-AF59-D4C0457B78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3A8E817B-94CF-4905-AD73-F8AE9EA16B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906D7A0-71CC-46DB-A2DA-3752B9247B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7F6BEA81-3D6A-4243-9CF3-5C24EAA2D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F637DCCE-B39A-4E47-B71C-154F7DB99A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F9D8C15-2761-476D-AAD4-54DDC9955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FD5968C-B935-49E9-8D43-B4CD51245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1E7A69EA-DC57-4711-92D9-2CDA5AD91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DF6C50A-6F23-4739-9792-383B661711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C24D8E0-BC7C-4705-AC33-13D0ED0BBA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BE9777B-2DFF-4D1C-942D-6EDC0D3C78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0E46AA51-3CC1-4AF0-B65D-1B0EDADBB9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68C37B76-EF77-4FEE-9280-5B5A28D3D2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BA5E8DD-22E1-49A0-AFAC-F7777498A5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AB29C59-D9D3-47E5-8B2F-6A84F74C96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E9135506-A2E6-4E60-93B8-BF44A7061E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E75813E8-FFD9-4B6D-8915-1719B2B6FA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692DC96-82C2-402B-9E16-EDA57AEB69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6DB2FC9-EBA7-4BD5-8B3F-4F4EA908DB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F3AEE8C-FACF-4C3E-B583-79812B4EA0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73AEB7-4E4B-4076-BABE-307A8B7F3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18BB9F52-A6D5-4CCA-94B5-E96E80825E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7DE3506D-8B0D-450E-93CA-E0F8733BA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4E4A325C-CACC-4CE1-9E04-320D8034A30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860337A9-DB15-4F58-80EB-8ED464926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037CAF8A-53F3-4A07-ADBD-B1C3F7F131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51863025-4D18-4520-8ACF-1114D4445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734A37B-3E7A-4D84-9AC6-6461A72D7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50D90252-185F-4803-B09F-BF1A39ECE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0566E42E-CFE4-481D-92CD-AF38C1DB492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5A60CE18-8B7F-42CD-AB52-0339E52F8E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3B993DB8-247B-41DB-8F01-968AE98052E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CCA5868-A0D2-40DE-AEF7-0A5DBFE50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CF64014-1FC5-4D57-8D5D-86B42ED2A8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6CA21E90-0240-4171-8193-F537DBCB9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39ED94B1-FF37-40C5-BCB7-B7DCD64A1E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3509B7C3-A11F-4FCC-AD38-9A982AAEF8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F24684CA-4FEE-4132-BF29-658298B834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A748264C-BF6C-4C4A-8329-70117100A9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9EA8CDF-3AC6-4FAF-995F-D1296880ED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411FAC-2672-4539-BCEF-BDC2A5A3F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42AF7B3D-DFBB-4729-9580-8B4F05EDD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A03A111-692B-42C3-9DC9-DE095DA357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F9D48DD-5C6D-4549-9B72-54ECE3C8D9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906B63EB-220D-4C4F-9253-DB03BFE694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8ADC0C19-00DF-4275-8272-322D246333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A5E69C30-52FD-4507-9A8F-86D3168A0A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0FE2C664-DAAA-4F4A-9CB8-F9F5B9856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375219C-3E53-4B33-A764-36A35D17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23D5DA11-F06E-46DE-AA19-9781CA506A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535C02CC-21ED-47CE-B85F-20A7AE6BD5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ED320F25-7F7E-4CEC-B68C-17EABB047E7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8E7EBE37-8E41-4E55-AC87-BBD8B638471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4378C1C-7773-4B7E-B19D-0D512440F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F9ACB423-AFE7-4B96-9214-DE2A10C85B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D4AB952-BA60-4813-8891-F97A2800F64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193D9167-6299-42A6-A379-180B4E6FED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9862D183-4437-439C-A69F-E2A84AAD6E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B37C7EF-4875-473C-9EA4-643854FDD2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C7E06189-45D5-4E3B-9166-EDE7511D39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7AA1243-C380-40EB-A4F7-4760F3FC2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2C87679-3E28-480B-ACA7-29928CC0F1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AB53E1FA-0F65-4B58-AF63-1FB51142BE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F3FB3C9-E34D-4EF9-864C-9644D41A6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C1F0C5A9-1EE8-4FAD-9D7A-E03D5E1A0A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F9049A90-0782-49A2-A394-928F39672F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229BD0D-4827-4879-88C5-C2892F6516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549E55F-7D43-4686-88D8-9AAD2AB20C4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C9FE32A6-0935-406F-8811-69154C51CD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F8C601E-6269-4F1F-88F9-3D6C69676E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2FF746CD-1227-4B89-AAB0-24624A5A8B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995E2093-6037-47B4-AF16-F4971251EC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4BDABA4-4C35-4603-A16F-9246E9A140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73E1C93-CE55-44BA-A215-6B07674A4E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202C0FF2-4627-436A-9FF3-D20CD8F3BF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291FEBDC-4AB5-4BDC-BD34-96773708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67CADBAB-A4E8-4A14-BC7B-C66B770706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2A424E8E-DE75-4E20-B4D8-4558F21AB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8A9F3D8-9D78-4DC7-A09A-B96C0C0B60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A636AA45-4680-4C4A-9B23-CE3E63BB60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6929E2E-C112-40BB-B865-DABBAC98D3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09F830DD-3C3E-405B-AE8F-9B8D67245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174E7C01-E14E-4C01-B00B-5D45FED8D9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3278707A-6229-4B78-B9DB-07CADAB7C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417B585-77ED-46B2-AA50-CD7AE144A8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5F6B273-5478-4832-A1E8-1FD18D87F15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841F230-4F58-4BB9-9A2B-4788A346DA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7C0A37BD-3FE8-4D7E-B5CF-AA443245FC4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404D4FCC-7971-45E1-8381-BEDD4872A4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08715B0-D1A7-486D-A270-76FAD9C845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6DC1754A-ED4A-4A56-ADD8-C62FE121B8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36BCEE82-A21E-452E-A816-FBDF9A2F82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D7BF0253-D181-464A-AB6D-85781E7EBA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E949FF60-7803-4CBB-8E19-A5312C978D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4668500B-FED5-4799-809F-47251951A0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4281AF08-E835-42AC-9C17-97F1051D4A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5B13CD31-B2EE-4B6F-B48D-CD4BAAD2DA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50D1B60C-BC58-47AF-9C06-60A4796F76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04FD8063-AADD-40F9-9B5C-E30F65D3EFC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E7AC7CE-51EB-42D6-80E6-9DFC7C8894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F4A5B24F-770C-4C13-8D02-6213A593A7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694DC6D-529C-43B6-9C0C-BCFD905ECBF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051B9C4D-DAAD-434A-A901-5F8EBB084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22AA6D9-C7D6-4E8D-8CBC-21FE1EFE02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DD88A55-DF7B-4F4E-A33E-2775708CF9B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C0795-4E1D-45E8-8FB7-516D7A66D0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15166F78-8E12-4E58-9A80-1835669407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9ABCD7F8-EC72-44A0-BA27-DED8C2787F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E65198A-2A74-4949-B75F-5014C53B5B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5EA0DBD9-41FB-4EE3-B74A-4DB7425D14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6DCA624-03A4-43E8-B35E-B5CF0118BD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86E5667-2C78-4C47-B529-4B27DDEB41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E2122C-3FAD-4AA7-81EC-50D471D82F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41971EE9-0727-4F2A-A725-F516CE1761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1E79CA8-BA0C-4E25-8419-C5C736B95A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9D19FF9-90C4-4D50-B14B-9B66D110F1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97A5538C-5EEA-4657-94BC-A48A26C7A9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12E9641-24A5-4C62-8CDA-930DA17EA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C94DDFD-BF99-4B77-AD3D-8A5FC84622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B62CC56-0417-4B37-8CB2-FA8550C127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6EEED3A6-BF9D-4F4D-9F80-AA5661BED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E113C72-FDDE-4D2D-9671-590A201610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8ED286A6-0FBB-479C-8BED-14E750EBEA6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4666244-D824-4BD6-8B49-DF0D7CEB87C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8D9CC61-AB54-4A25-8C59-131E818471E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2F5CE3E-EB13-44A3-9E3B-C773BFEFF9B6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3EA90959-8375-4CC8-81C1-5D443402972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8B4F01-D738-45B7-959A-31334B669F7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0E5B44-DB8B-4221-95CC-4D8FA3A991B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073C1F0-ECC8-47F6-8CC4-6FDF7F6C928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591609E-6351-40FB-AFE6-AC24C50D442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180EEB1-CA76-4FB0-BDC7-5384E07A7D6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61F4F0E-DC97-4265-B684-55188B8D9CD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27346C2-25A6-48E9-B3A6-4B6C2E8065D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1F4EC10E-4212-44AB-BB49-DFA958F2CB0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F07D3EF8-C7F3-46A7-8F67-4FAC6EE90F4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BE43E47D-28A5-472F-84B3-2774B9D0AFD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6020949-975B-444A-80C5-C4D282E7C4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B5BBC65C-57AF-4071-BC48-6F40BF6F2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F628195-C75F-4BF0-B722-730CEB4F9C8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8574E575-574F-44AE-8A7C-2BBF1F7CFF0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7FE9A37C-59F7-407C-9B6B-B6D08D092A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39645AC-069A-487A-B1CD-0A7D9AD5A53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0D21EF0-CF4C-43B6-B9AA-2573865B26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4D8900D7-9B94-41CC-AB0A-C82D830992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07AE993B-E230-47BD-A75F-6C62F1A36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DCD7B3-63AD-40D2-85CF-A2A73860A23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BEA8573C-FB27-4F8F-9E20-CAFCA97867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F2CB2560-4554-4402-A219-E8B176F399C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48423833-45F2-450C-9445-846EFB268D1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CACB947A-05C7-4DAB-A856-833CA01ABDD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F34DABCF-EC35-47E1-8F7D-6D48B7728D8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3DC6C5A-CE7E-4D25-BC0D-3A5F36C0F8E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9E35D1A-D56E-4FDE-B7AB-28A1EFDDA6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79EEC9B-9C77-4E94-9026-FCFA238693B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F8B5211D-B228-4650-BE07-7103D71BDC2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C99E5DC6-DAE3-48AD-9565-B1D8FE3F637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916EBF1-1368-4180-B148-1353DDC598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66D33DA-973D-4687-882E-54EB62DC0C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C4AD82BD-1F4B-4B2C-9AF8-B5DC34FF5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7517F5-EB16-4651-AAD4-770F8EBFB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3FB3709-B318-471D-A3C0-25765E75542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B9534D5-E9AF-4607-85F3-6EBA3ACC30C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5D330C0-AA35-414C-A950-7DE7B3791E3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8A760D39-6D6A-4E31-AEC5-4105793F3D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80890ED-2D5D-44F1-AC14-A4180198C46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178BE83B-105B-4595-8A26-7B997104E50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E722505-5AFC-47D4-98F8-29A9FF0C74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C94D1C87-78C6-4BE6-91F2-8D534AC303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2F43FABF-6271-4C0A-9BB0-A0C0917D835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9FBDE3D3-13FB-4E50-8D07-2FAF03592F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B8FF668-1974-45E7-8674-58385B4EA2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0536B96-2F3E-4421-99D9-BCECDAADAAB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C9A9E74C-4B50-4497-8C81-A2985FBF977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1656CE3-3740-40D5-AB94-DCEDAE1D9FB6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2A7683E-FDFE-4E7A-A2E2-33E40A7B78C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4D76A90C-6904-4F2E-BE12-43076AF99B93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B30A00E4-AFB3-4D20-B973-04FE1629721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160F336-531D-4C03-AD89-1D6B6493E1E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C4F2F552-4C74-4276-96DD-881135D364BF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502E759-0621-4E44-B0E7-FD68F3C236F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FC775E0-283D-41D7-A71E-6AFF8716217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B352FCD-80F8-4C94-B017-E0510D309E1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FD1AB7A7-D6AA-416C-A5FF-C91E65F7D4F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9B880B3-E751-46BF-B7EB-0B8FB4D886D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B38B648-F1F8-4C9A-944B-998941F9283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3C5FF2F-98F9-484C-82EF-01239166E72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FB8DB8C-0A64-416D-A53D-7D525F659B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1E617A0B-B982-4C30-8726-C2D67E3AA6B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DB1A2783-CC2F-43A2-986A-347AEC21F7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DFDDF87D-3CB7-445E-80EA-9A133FB7B20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129D1B4-342C-417E-A315-4607832FCBB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3240B3A1-3F4B-425F-9C17-1450B356507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1930DEE2-76DF-4BE9-B4F6-D59682D18C9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FA2BEF7-576E-4EDE-99F4-EAD0FD3970A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BC18595-8DDF-4424-BB1C-2C807B39818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5A213B57-BB95-416A-9C88-FF28FD2C262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3C2DBF16-A0FE-40C2-BA4D-6CDF18E510A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A44C9F87-C9B4-42E7-907C-9DED7DEBDC5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CFFB03B5-2EA4-4725-BAE8-2E6E808AE17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A377486-D355-4D53-8CA0-189310E851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999A1D20-2381-41A2-8164-0DF9604EE0E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11E8BE90-0BE9-41E7-8EC9-F614E6F26B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29C6CA-6F45-46C5-A09E-9D677036CC7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695D842-E630-4863-AB90-AA8EF5BF675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9431545-026C-4B63-9850-E8306600398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ED14772-B791-4CBB-A152-6FD0898D820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3B146AA0-0C4F-417D-B35F-3DBFD13FA77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8B00701-4AA6-4CA8-8A67-75DADC97C85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DA51F51B-C245-4AB0-B073-6C51AD640B1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EBAA222A-D7D8-4E3B-A1DC-598F3B966D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AB2DFA7-466A-4A19-BEF3-54E8C169109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1280B95-A887-4857-867F-6E11545AAD4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1C39AA63-7B55-4E2F-8037-BE0664B3981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179F442-BB84-4506-A566-457A1AE08EF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E6CA752D-1488-4C7E-B7D9-BB2D4EF3E72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BD1863F-56BC-48D5-B31C-CE612286D73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A2748FB4-C428-4893-A001-98626080130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09B2DC4-FDF7-4923-8A77-912F981FF0F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2D53535A-DC2D-4AF3-B949-89095FDD735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77D7C8B-CF21-4357-AB30-1278CF0B5D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2A566D-977F-4213-91E4-6980EF3B5E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73ECB553-EC1D-4137-AEBE-8505EC2EE61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BD8033B-42A4-4768-9805-03FBE98F1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ABCAB170-9972-4D62-A701-428FE5815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7B3E346-462D-415A-9303-2E4AC72DD2C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3EA36515-DF6F-44A6-BB83-9D904D7752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441C650-029A-44AB-A926-1708569EE73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135B324E-4B2A-4111-B9DB-410BCA98814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9D273B17-50EF-458A-92E5-0F6F1F5346F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491CB72-9040-4D3E-9D68-7876D285F3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38DBA4FE-34C9-4BEA-BF37-5D2CD3F5C98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4CF1D149-5CA3-4EE9-9E72-5CC8A590F09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33F280B-F634-4DB8-B155-A48BB9C10EA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4ABE800-B7F0-4DD6-8F19-5B049A88050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8778A05F-DAB0-4FE8-B4A5-091ECB946E7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F86C1E0-5D98-4830-8D71-0E9906F6DC7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67F13A9-7909-4077-8C99-F27909444F1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A0C20BA-A183-472A-BA3D-06AECB46A51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2DC61055-20E3-4572-8A09-0F208124B1B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5AE0F5F-29D8-44B2-A91C-DB3E3CEF715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B83062E-5D0F-436A-96E7-1BC0CA99727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61A5118E-734F-4BE6-BB38-E7A3B55B91D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D4009D0-3C6C-4C34-9507-216F14D1C30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99C2F384-2EEA-47BF-9E27-275CEB36489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28D56AA3-03C4-405C-AD26-C94136DA96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BF886485-1A63-4360-9508-26E1F051775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913F65E-67A6-4C65-B026-CA6D30D0D3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7A1D8FD7-E841-47A4-A7C7-384B024E57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A7356B3C-5BE0-4F04-8758-5D156F61A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EDF21CA9-D202-4432-ADA1-7F3D77D4C5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3DAF549-9850-4AB5-8D14-CCE8A9454F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0F55A9CA-5012-495B-BCA1-9097D7C3E1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24A6CC17-8458-4C7C-8040-32F4EDFFD7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65860A53-164F-4591-9344-CC379643F7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E45525-FF3B-4402-8C55-572A3E73D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D00BFFB-C04C-4480-821B-F400FE7B76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2178E51-8E2E-4108-BE07-C8CF372529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1C9E56F2-BC29-4E88-992B-E2D063D615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25CE607-AD55-4646-810E-F9101151FE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617F24EA-0FE5-48EB-BF6F-F67B5D44E4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7E9DC5B-97C3-4DFF-805B-20D346151B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9A66FAD0-51FF-4EF7-8880-9C92F369A3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D032E385-0ACA-4FF1-8D22-89E0F6F755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56513445-06AB-49F3-A2CF-DDE34FA262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75DF4B46-6B9F-4DEE-8455-2A45217161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ECFE6F26-7123-4FDC-926D-2A19C8FF09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81327601-0D25-4B9F-A423-22EEBB3095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2C5D051-51CC-4409-9FB1-709DC2BEB0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07E55671-74B5-44F7-8C3F-8F7DC55409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B4C7705-6650-4D70-9EC6-D357435D4E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CF187BB4-4D6F-4AAC-91D5-94ECBDE05A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889927D-90A0-427D-8807-90FF3026A0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BB1D558F-0F69-46BE-BB2D-72267ADDAB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C71A40D7-2292-4BCC-A4BA-62B29710E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3D4C502E-26BC-4082-B24F-239B2268D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893E937C-B0E4-4CED-ACFB-B58D331B3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5036C91-C513-4DCE-A9BE-E7986FB9063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B2F19FD-83F8-4AE8-9901-F9F5FFBFDE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923D468-B06F-4967-AFBF-934930966A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796ABCAB-5DF2-4260-A763-FEC0BA60DF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7A3BC8ED-359B-4C71-8E5D-65A18A26AD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0A71166-3CAE-444E-B94B-411B2F73E8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51B853CF-2913-404B-A7BE-4A3851FB49D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06209DC6-8A6F-40FB-BA49-17FD22F412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49E5BB9-E068-4F3F-A18E-9CE9629794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55F106F9-9B22-45F2-8DE0-4F06E5D6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709CFEEE-4EB4-4F05-B210-8EB98C051F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A8F2C28-4D37-4037-A29A-58E8ED34A00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EC97D68-C89F-4CD5-A126-4FBB0B94D6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4641FE3-6198-47D5-A03C-2FB3EB03920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624EC2EE-6760-484E-ADCE-AF4469801B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CDF1224D-D07A-433C-A929-4C0AEA5B4F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F230CD6B-7485-469A-98FE-E59B0237504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5223FE6-995D-4B01-ACC5-12C50EE38A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1CD25345-318A-4F9C-A352-1D85B4932F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22D69F6-C529-42FE-8712-BCF275D12C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88348CC8-B4F0-40D4-87C8-D6545A0D1E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3468770-4A7A-403E-A7AE-759F5945027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8EA18E5-6DD5-421B-AB7D-C087810171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AEBFD09D-6784-45AD-ACD0-BB6A2A50C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FE2E6608-6B04-4ED3-8256-A3936F36BD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64C5C8F6-52A4-4FC7-9B36-F300F0329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FDD6FFE-ED82-40BE-8321-E74C9C955C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316B2EA-E8A6-4633-9EC5-F3F59F9E6B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D2C74D0B-C902-47DC-809C-09489EA47C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79FBE27-0455-4809-8C18-6859AC3E04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A0FBCE79-EF14-4374-BDEC-E4B94D9368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8CA40EEE-58EB-413B-9230-1EE8CDB4E4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7D999A-58AB-485D-BF22-4A3FF2D32C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E44C92C-15FD-430A-AC25-DDAF77F863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51EB9A-467D-4F38-83A4-1500EC35E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7CE16AF8-9B35-4164-A7FF-6B0D982644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31E9A34-B704-4A82-83CC-D626359283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252FBD6-91E6-4816-9BF6-CE36FFE6E8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6F4015C-6DB5-464E-89D3-8950E9E3E2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D7C41AB-FA40-420E-942E-F787D7BED4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00D0F7E-16A6-471A-94DA-F6FFEC1667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F9A3DAA-B2D6-4BB8-A9AD-9492E4CA0E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FC9FEC0-7868-4D05-806F-452EA5ACBA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2E060AE-CDA1-45D5-88E1-C109491000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C83A1467-7C53-4156-B0C8-68CA006896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7DCA4C52-55AB-4727-BA24-6B731A6C90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F1806A1-CE67-47B1-BB1B-60AF2D22EA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0121E75-900D-4FCB-A8E1-395A525E67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3B5A441-B815-41EF-A6C8-6FA2B4C7A7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11502079-8522-433C-B30B-70BE380F9E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BC103BB-80AF-4B15-B790-5BCF771DA9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5FCA21B6-CCEE-424C-9759-27BBC63250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0FAA5CB-8EF0-4D9E-91A6-673A1B3371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BEB387F6-6A4B-451F-9C91-C6B3C0805F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0CEA9344-08A9-4FF7-8CE8-73B08A1DDF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1E966C91-BBB2-4D47-8553-D41C01FBD8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576705B-1513-4E86-BA26-B44CC3DEF1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8F9E068-7B99-4248-8CDA-116C905AAB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21F8E9B9-755B-427F-8773-1D81025706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EBB7743-FA1C-4A5A-AC01-8ACD09381E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D87C9C-DB22-4429-83A4-52D197EF60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99050BDE-28EF-4E58-9561-D22873630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E677529-196C-46D3-B2F0-9BEF6DC759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5130177-04BB-49C1-B92D-79B636087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031C4D98-B795-4F6E-9906-DEA52D6E17C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28C9F669-D583-4DFF-A6D2-C57FAD4636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2D3F3E3-2664-4215-844E-5D4888305E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455CED4-8317-4737-87B1-23DF3D89AD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FC72FF51-F820-4320-B255-2CE74BFB76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E6D69E57-7C61-4793-A964-C2A309A8D7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F09E1D1-97A9-47BB-898C-71808E79DD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B8FA90C7-E780-4F79-83A4-10FBB50B94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2DD3CCA7-6BEB-495A-913E-54007384A1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4EA3906B-ED35-4E60-B6C5-102B4C79D3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412727DB-4977-468A-98B4-89AA545623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8A79CB31-5F12-4BB6-B8F8-711A49F943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6D16813-142F-48B9-9F29-8A184BD647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FFE303F9-CBCB-40CF-9300-4CE7469DBE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4DA0E2B-DE04-4483-A13B-F82AD51F8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AC3EF89-20D8-424A-833A-9838781868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1302440A-8FA8-425A-B1CA-53B5825EE7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6FDCCB5D-5887-4EB2-8BC5-5B9EBB410D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D08D8E35-E2F9-41AE-9010-EB5B08B3CB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DAA9362-A881-4312-81B0-BAC9AF7491B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D56CBE17-5C50-48B8-B5AD-17EEFEB248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65C87CC0-4BE3-48AB-BD39-B71F439FC1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C11EE81-767B-4CD1-85C5-3A063646DD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6D8C939-9AA7-44E7-94AB-15E98A4EB5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FA337273-5972-4C96-830F-CCF467A72AA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C97BDB03-39AA-4F89-BB03-D36BA0AE99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87746E9-F928-4DCA-9F24-334EA211E6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B813B9F-CED7-4B44-A946-6F36A15A6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0BF15830-8CA4-4797-B39D-211B8E9E0C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28EAB7B-C125-4B93-BA9C-3B150A4D272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4C2C66ED-1889-47F6-A595-D47634AD88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61604C4-FF71-42BD-940A-6B21F3943B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6A2D695-5D89-4BB2-95FF-531D5A6A47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2D0F2C7-FC51-4657-B319-AF261B8ACB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FAEB0CA-64F7-4905-9A41-420C2B3D6C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459249B-F570-4DF0-B219-6CF3B7D013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40E638-A9BE-48BE-A6EE-4C49019575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DB8AC08-8D45-48A5-8715-454EDF9A28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46CA65FE-FEDC-43CE-B5DD-B187883319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930A0263-B979-4C25-8B78-1814ABA19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D18A662-D8B0-4BB2-B632-48B736E010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88509473-6254-48D7-8A1E-F13158571B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54C37E4-B597-4938-B5E6-7539FC28C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E941283-2689-4AFB-9B19-BCD27A73E7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B1FE8CA-02F0-4A02-9A49-F1D4A5872C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3D4DF0C-B0ED-410A-BD67-364926E1BD8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2EEBFFB-E0C8-4AEC-AACC-CE6F2957617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0A57D0F-4239-4225-9C2C-58CAF03C92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EB4F1DD4-691F-47E0-80C1-EE3B4AAE56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0E97B60A-C117-464A-8968-0911C67347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2C57FF58-B4FF-4FEC-8895-BC2EAA3E95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8FCE31B-3B43-403F-97B6-C4D82AD290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1593874-41D0-4038-89EF-68464B5E3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5D20D6B-FEDA-476F-9C4B-3CCC1E1766B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11E225C-06F7-4C37-95DD-BBD0E0D8C4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58B1C7B-92C8-47A3-8ADA-B9060B45E8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CD63C1A3-E169-41BA-A81D-F8C06F40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02726FD-0998-4742-BA79-0ED26182A0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3D68F082-A3E2-435E-AC81-02ABB1CC02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22F19AB-7320-4A96-A614-0663F28E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8655E4B-05DD-4DA3-A9CB-64411ECB0C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DDA112F-66B1-48AE-97D8-D92D956F3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9C6C981A-89A6-4D99-B56A-4D1A367D93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04724695-5F29-4062-8974-ADF3CA04A9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B1C0C52-D7AD-4C11-8ECD-518E7A91F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1BC2AC4-0173-4164-825C-3E494F2795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F33F1015-D24C-46E6-BFC0-924DBCF85C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788F7BCF-1157-4F7A-AF11-7E514B31F1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6D30AE-2C88-4637-BAD3-AAD31698ED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B551A55-6DF1-4FE5-BA64-B3FCEB8D3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B5136404-93A8-4C52-BCAD-E6D6C26AD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E403415-59CD-4D41-B64B-9B596DF5D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EB9F3C8D-2466-476D-BFD8-E493660AFA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96881DD-5227-41D2-89E1-3464F857C3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FAFB478-1B95-4D82-9E0F-5C552D5865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7ABCECB4-D5CD-4552-842F-F453BF4D6A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3A1A0EBC-5E2C-42DC-82D6-4C2CD3F70E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32ED23D-069A-488C-80EA-CB05709D04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1FF0AB9-7798-45D1-BD66-115095DC0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C1728A14-D02F-4FDF-A147-7EA716DFBD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B468F13A-D05B-4895-B994-12BA86D2D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A8E22771-CD67-4AD3-A0B3-6A19F9AA3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7503D6F-5235-471B-ABFD-D84A26DED4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BFC861EE-1EB5-4C0A-9029-814F7AA99E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4FA04F3-FC88-4B3E-86D9-83337C2498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C3EB852-292D-45F4-90F9-F436A9A333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A9D2A30-00FA-4647-A4C0-135014D732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EBF294D6-9684-4723-A1A7-07CE4806CC9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EB02F801-8C12-46A4-9C2F-534CF16E5C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86DC913-47A7-41E2-81B2-4FF24293B2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8A828E43-8FD9-4BF5-9D89-2B32C722E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FBF183CB-286C-4E65-A86B-2756989067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05810DF-1A84-48D2-B73C-CD2A0F2886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9353A5F4-D456-4AD0-A264-D4EA73FA4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54AF75E1-BC6C-4EAD-8326-16A80BF9B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DE0C720-64DF-447C-A10D-4385D627C0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47FB5AA8-F6D2-45B7-AF91-0106AA8663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ECF61F-B1CD-4D86-AF82-B2D0963B5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91BC26C-6554-4C49-957A-B4AC45C8AF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50BDF020-E3A7-4FB6-B7BB-791051993D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3CCC9836-7281-4D0D-A502-5F861C305F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61E980D7-7712-48F6-B582-C6EB896577A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B31D6A2C-E1B9-4E4B-9AA0-1E9958D3E7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BA4DE57-757B-4D36-B262-AD363AD69C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870D1F-24BC-4E2B-AB3B-39A3AF59D1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882EFA6D-D1CC-43BA-953F-E7EF7CEF299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EB47FCA-946D-43BB-8E23-99B5219111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29319588-E222-4D42-BDA9-C92C45FBDA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DF90358A-CD5B-4AA1-8BCB-073726EEF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04DD53F8-2860-48BE-AA98-BB494E532C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418B4375-DB9C-45CF-B132-01A9144B236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2585509A-7FAB-42A1-85A5-EE019DCDCC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9CA0645-147C-467E-B4C4-615CC28F91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4D6EC98-9633-4B30-B08F-11811707EA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D8DB089A-E890-4120-820D-F853F251F9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F8D2095-6B08-425D-ADCF-9CA33CEE03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6233455D-7537-4587-A338-118DEB599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2D220DEB-06AE-4CC0-8F89-4ED1E9B485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1DE418BA-5879-4858-933F-1DF3645A0A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B5E71356-74AB-4DA0-B387-E89B7334E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00928B-9662-4A9B-A45C-4D0CD2D7CD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D8C8D58E-2ADD-48CD-8635-00691F4B623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558D724-6B67-423F-9733-E6C7CA9188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83CAE80-8B37-4ADE-BEA0-27B53A314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5A6CD1C4-0156-4F33-83E5-3D646012B4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C2A76069-5A9F-4C37-8184-DF9DA0CCA0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FC4F04DE-3924-486F-AAEF-458DB159C1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3E51921-5F03-43A5-831A-68D127607E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7FE9C83E-1411-4724-9F67-E4DA3C0FFA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D5603CD4-54A6-4462-A762-385E673B1C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EF9F924-C638-4CA2-B54F-33B5AA156D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290C8393-8CE0-4AA6-8552-215A08B25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C43A5E86-1186-4F8D-9EDF-48B596A2F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86F81507-AF02-411D-B9B1-F1CCA0AF73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F7C651D-E5B4-43DA-B6AC-A71492B183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6D7E0B1D-C61A-4757-A2C0-90E09515FA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122EA96-39F5-4829-80E4-C0513F92D4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C577D5C-02EF-4300-ADAC-0089828585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5274431C-1E23-4454-8705-9DD7E182D6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6848FDC-99EA-4E1E-BDD5-92B385DE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E92D0B31-78EC-4EC4-9779-50D7B4B2F0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FEC35B0-709D-4199-BB48-A354A9925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E6594D9-7F71-4EA0-BA73-4067750C1F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4114E86-B7B3-4799-B487-8C30FDA9B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61FF282D-DDAA-426B-904D-16836DAF11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6BC044F-CFFD-4FFE-BEAB-C6FE969DEC4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3F1A952-9F8E-4E6A-86C8-99CBF32E12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FCF2F82-19F0-4CDC-97AD-F171DB2021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6370835F-BEAC-4B3B-AB4B-06D940353D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46A1713-4C99-472A-BD39-2E20F10510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060B5A9-D666-4DC8-8364-14FE929BD1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3235AFC-AF17-45A1-94D7-1FDDB46CEB8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41C4ED23-64F9-4C18-AE84-A7B2DF586D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1E66902E-BA63-45CC-BE2C-5A9268A232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B34A36A-4494-4BCC-9A49-253B3129D99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BA103705-1EF4-4165-9784-723BB40E01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EC92C74-E8EF-47A9-91B3-85861688F3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CACFDD-1DD1-45D3-9668-1BE09B1C4F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8B8225EB-1BB7-4232-A6F3-73017764F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C071F439-9205-4E96-B13D-1AC1B2247E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D80797DB-49EC-4DC2-AD9F-6B1882182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DDC5BE2F-4768-42EB-87FB-E6B8D880B9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6AB8BDF4-02BD-4AC6-A7B6-4A63BFD06A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7DE6DD2A-E971-44B8-87CB-DE95DA6C23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2E14E82-D1EB-4ADE-8E7A-821E186599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0B19CBB-80DD-41DF-A719-4EC5F85E1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E346CCAD-9C86-4BF5-AA9C-9B229DB281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733AE467-C603-4EE9-BAEC-D7683BF35E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22F19E4F-647E-42A9-94CD-9EB57BCA3E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DE5BB72D-CB10-40A5-B7DB-AE8DB8B9C4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25E2F44-A28A-445F-B03E-8945BF4FB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30CBDF3-F8A0-4428-A2F3-FC32D31284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23140D3-94BB-450F-8248-50E8C23CF1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7CFE2DFA-C772-49EE-B669-6DF1EEDDB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DF050D5-817E-43C5-A025-F39A57E8AC6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7F2C0956-F6E7-4D3A-9DCB-B88750C64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F32EDE07-E525-4C0A-859F-D20B9C6F1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DB7D330E-C5CC-478E-9992-40984821F9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86C26F2D-7763-42EE-B9C6-0979C7C300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9D0FB8E-7660-4CDD-8772-D646BEBADA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FE33A482-AE95-49E6-8DEE-5E91BD425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2FFBB8C7-3AD0-48ED-8803-9F9C861C3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168C653-8AE1-4A03-ABDC-417CB810F8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E9542D9-D48D-4693-B7EA-D0DBB7D66B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604C893B-193F-4042-8F5E-6E50775966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6F8D3FB9-1648-479A-BA9F-A9018B95B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56875BC-A405-4754-8FA0-C6BCF17EFE6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C8B4001-A69A-4991-8D80-777FCCF8F1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8362E00F-1D33-47CE-BF89-400C1EF26F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AFC7506-F50F-4A4D-BC88-6E69079A76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287D95CB-727D-4543-9A43-6808F9C09B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992416F-13C6-4B2B-8414-DC5345B027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41F1AF10-4E7B-4264-A8D1-28EEC321CE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FF1BEDBC-3C92-43F0-8DE3-A939D0AFF4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F08967BA-81C9-4D45-B17E-21FC9788F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D0DEEA4-7BE2-4DC0-9442-586EC0B5E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314B84F-9E26-4131-BB9F-19A2B7336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9653F2F3-D55F-4136-9CA3-583F448B85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39974B10-14C1-4501-9536-F0ECFE5CF9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4091BB1B-3D51-4CF3-A2CB-C05BD3A28B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7F4DA-3469-44FF-8CED-A57860569C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89FC626-8E20-4621-BBB8-9D67C19815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CEDB2E3-2E3B-4261-8862-845A812993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47A8CF43-131A-41E6-BA29-67F47467F0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439655CF-D39A-4ED6-A058-AFBEFFA74B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BFB46530-C01F-4DE4-A470-7A21FF13F1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B92036-FF0C-43D5-B709-D65227231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C7C9DD81-A8F5-4AE1-80F6-2765900BE9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B05E9DD-E444-431D-998F-76B234EB3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4DEAB2E3-9AC6-4E8A-A2A3-350E6C07D7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3CE988B0-52EF-4AA3-90CE-F73A03C950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92C43ED7-9552-471B-9997-76AFDC53D3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8FC8C88-3FC3-49CF-A7ED-533FB83C3D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0025467-A9EC-4E96-9A44-870D7CFF8E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EE7A503-E98D-4FC7-9AE6-F23275813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C46F418-A83B-416A-A0F2-117A9B840D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C757FFA8-3767-4749-B519-F6C0351632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F9E43E9-EAB2-47B4-9E9E-281B375C06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D9179C12-6632-4200-BD07-4D756D0513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A3FF98-22A4-490D-B540-4B6A1952C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3A35784-3798-4521-AFBF-E63D922657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595A4959-CA40-4F05-A0E5-40D82A229F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BE5BDE2-C41C-4A71-B727-2AF0329F10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C1693501-316B-43ED-A3E9-CED1C8556DC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3083B87-8ADE-4619-B759-7050D7A462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E982A70-2996-4A42-83C0-E2339CAD92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D033BC09-9428-4FFD-B550-36D52AE39E2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B77732E-93EB-49BB-98DA-C140EADED5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311F3C40-777B-4C9D-ADA4-E3A42343939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9559B901-2DD3-40DB-B71B-04753B64B6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99150B58-3A2F-4132-B1ED-4EFD571D22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91DF968F-B749-4482-85D3-48BA106F04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3264212-AA88-4FE3-9E94-2FF586E771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0CBC8E9-6537-4456-9171-58205E4B86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12847344-C2D8-43CF-9FCF-D452402912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12E2491-A3BC-4B48-BDD1-6C8F0244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B9B64CCA-324C-44E3-A710-89E0046AFE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B7EEE8-89C9-48FB-BD05-AF02C68DF2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3851CDC4-A0D9-4D50-987B-9B8871ADBFA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16327B1-7173-4C12-8EDF-DE855412F2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D8D4C0E-2ED4-441D-AB33-1D4D866E5B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4AB1F96-B1BF-43E4-8FBF-DAA2CE6C38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4C803E2C-9D27-47E6-BC5A-0D708E9C0F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291D3BD-1E83-4393-A95F-FE5D493728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387ED5BA-AD38-42E8-8152-6000503697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955A1BD-09CD-4714-95DF-E417F85583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834489D2-1985-476C-85FE-70C153116A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DE8143-3575-4E22-834B-6256573CE1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3FC5D0AA-9249-4B2E-A97F-8E16F6C2F2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D83889AA-3ADC-4A8E-BF5E-7DB87C51D2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3FB44A4-CB74-446B-82BF-D943745A29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DB9A13C7-1402-4112-A684-57E63666F57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4D1355D5-B9F5-4BFD-BE5E-BF3B4FEB5B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DEAB77D-E6D5-4C87-A03A-FB857EB0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7D5CFB9-F7CD-481A-91D5-3E9043CD51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EAC6692F-3552-4004-AED8-A4792FE6F0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69D3DB3-BA2C-4256-8DF4-0570038095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2B44B56-E702-467E-839C-CC25AB3D5E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1293B40-79DE-4C4A-A532-F5CCEEF35E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6209459-454B-4753-96C2-C93C94E86B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FD7EA877-409C-4012-AA51-5877D5B20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C6509C9-C14C-4AC8-9A94-B60FCC4B0F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844111FE-71BF-4D0A-BF08-71595CDA47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2E0CE7A-79EF-43E3-8EBB-D47D947240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296F345-F080-4E76-A8F8-5F8B042C51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9F34D387-5F85-4897-9565-73DD9E5145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A9BF804-1A2F-4392-A53B-2835198C24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E547C2A-C749-4793-AA25-B53ADD720B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50EBF50-D928-4372-BC2B-B7AA6DD929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6B89A894-B9C4-4A19-926D-9E98A0D9AB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859D334-B60D-4063-B2DE-CF81245994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33E9629-EC05-4413-95AF-4592630E89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069E0018-F83E-435C-B984-A63BA5DF2E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5ABE881-1FFD-4967-9197-49226D961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69C8FD6C-B98A-4E38-93E4-787F7BFA15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E43222DB-F4C0-495E-8915-60802000B5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BDBE1E64-9CE7-4482-B1B3-B58277AB43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9D7A24D5-76E6-4677-8B8F-B7B0D665183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0E5898DA-1224-4E8C-B679-D3315FCFD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90AA330-62F4-466D-B5C5-09742E21D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65C59F6-0902-4BBC-A83D-2FFAD633D8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C72FD3AF-707A-459C-82D9-563973FDB8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A29B220D-001C-43BF-8137-0D9A500AF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F3E0502-C0B2-4D24-B3CB-794524F9ED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31127584-AA93-451C-8C57-F933F6A1A0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FC444BA1-DFA8-4FAA-B6EB-11C4B7E481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28687F6-DCA3-4941-ADF1-5453A8B3ED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4A06FCA5-08E6-4F73-AA1A-143AF7379C0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6A4BF2DA-0E27-4CDF-96F1-56C823F83A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4A036D95-DB40-460B-9F8B-96E4E5B4A81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EC7C2EF-D295-4F8B-A022-2C71F9B239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D2D4D67C-94E1-4F18-A754-24E36EB42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EDA9586F-A2C4-48D7-90B5-C50AAEA91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F80645E-1076-4DA0-BC01-8B9D0BE1C8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8BDCB1EB-2432-4EC4-8992-051396D00D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B88F1A4-92EC-4DD9-8065-D6E55FB926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6F94416-4725-4DA7-A13B-F76E965306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5B6EAA5-24B6-423D-AB2C-10C61E5FC9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D3E81711-4597-4676-A7D7-3DAF2D5010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73337E8-B090-4BD8-8AAA-B7BA7FB144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7CD2ED8E-C30D-4525-ACD2-76C1E03325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540D90-C2B0-4AB9-A566-A3EC5148265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8BE5421-0D2D-429C-A511-2D2464A0B0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6E5A4E-35F1-4D5D-83F9-2A54641A14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5641279A-08D3-447F-9DD6-5040008DEB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8550305-ED16-470F-AB3C-405D2910C5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E332BCF4-A5BD-4DAB-81A4-B4ED35C28F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1C86299F-AA91-4E14-A46F-23631A670C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5444201-8CAE-40F0-820F-B3B9200BF5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18E174D4-7B6A-4095-AF0D-99B2C95EFCE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A5107E5-EFD6-4175-889A-5453EF7800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D9F3D7CB-5D54-45C7-87E4-AD8B166C4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F9012C36-75B1-4DB4-BB27-921E41C70F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EECDC89-A2D1-4848-A37B-45C072E4D7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4B98623-59C3-444F-8422-24C606DABC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E1DDF5D-BDE2-4EF5-86FB-CD54AD00C9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EFCC6A7-28FE-4F29-9E1E-7C1E26093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DF381AFE-4519-4D8D-A1DE-60B8541829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90732A5-A5B4-4405-8B43-9D89CA2869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688E178-D56D-47F5-BFD6-7BD117064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7960DF37-242D-42DE-B9E1-D114F9CFA1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B2D0954-98DA-4CD2-BD5C-C792C125BC7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8B0C1338-8E04-4800-96CA-4DBBF947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C905CEC5-1F51-4D34-8D45-9D9CB27984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5D141AB4-C919-41BF-8CD1-D3BB6C4D35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1F22C5F8-4F11-4F87-A94F-76CC42C793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184DF029-9F4F-4EFE-A22B-EC8031C779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F853F8F5-C505-4EC0-97BB-872EA68371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02DD524-ED04-4BA5-812C-010CC75AE8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6B3B5B0F-DFF9-4017-BF11-46E49155C5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2CB55168-EF38-4F63-9B36-0A2F3FB569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F0080EFE-C0F3-44B9-BE96-790F48BA48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C60AE91-345E-4CAE-B186-C9E59AEC82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2BE97F4-6EEB-4D87-8D60-F5BAFC335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F41435F-7ADE-4171-B6B7-10A0AF81DA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ADFFA739-3815-4D6F-9ABE-10E716F32C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985B5D11-CA52-48EB-8F3C-117722253E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7CE3F5A-38D9-4AE5-B8CA-692E22EA0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3647D77D-5285-4E79-9020-06E2DD5FB2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73D5163-51E9-47CE-A21D-D1FE783540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D26957C-2D55-41E9-A145-62263E750EC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14885D2-4FC0-426E-BC83-DF1D6515BE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F4058368-C942-4329-908A-B5B879452E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C53F198-5942-462C-B42E-5BAEDFC028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EBCC8D4E-BA74-4764-B614-7F8D27907E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E6C3621-AAAE-45E4-B07C-E5CB43A6F8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86B54C71-2F02-4D62-A068-09310CDBEB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CA212B9-FA03-474D-A96F-A43A97A86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B4C89987-B114-4EF0-9C67-3817893CB3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79CC7BF-D252-42DE-AC75-39CDF97985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526D9B5-A67E-4E63-8EBB-16CA3963B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EDAE5735-F7BE-4BA5-B589-401E925A77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94C9DCE-F511-44A3-97B7-E2BAD09417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BE26DAD5-D871-4506-8F06-E2945907E8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0BC2512C-9AB5-4F69-91AB-7A61826CE0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7D6E4D16-0BDF-4E13-A448-DA0AB0D9BB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92A18EB5-48BF-4448-AEDB-7D1CC5CB3F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D0B963F6-D4C0-4690-8192-F61F7FF4B2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743E74C1-5B4A-4CE7-BBC2-76E20545A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498C508A-20FB-4831-AB0D-1539F61EDB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E7B6CCA2-F4EB-4665-A37D-2E1FCDAC6C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DB64C15-0719-4A77-8AAF-C8147490BE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B3A8047-811E-43C8-B407-B0A322A9CC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356EC9E-1887-4569-82DA-4CA8023E4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9D5CC152-A81D-4614-8DF9-9259B044AD8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227C8BCB-E19E-45EE-8993-3002F9C837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7C63EB7-4661-4CC3-B05B-2875AAF858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22097381-AFF1-4C84-9EC4-4C9347FC6C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D59C89E-0C60-424D-B84B-65AE73280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F25F66B-9393-473B-8374-F8A4A9F067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D46E6BD-99C6-472C-B711-F0D7618E62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7535BFA-E165-4880-886D-8DA7DACB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FB9BEE5-1EB9-450A-9754-076DDC853E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0567916-28CB-4A9A-B3D9-86AFEC01D2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E7E3F7-833B-4F9E-BA4B-5A16B6BF19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2117CB11-9426-47B3-A55F-D72BAA41E6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808AA2D1-B3FB-4F83-9457-D45FEBBACF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A47EAFB-A87E-471B-B2A2-D696C16658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8C134390-17D1-4D63-AAB4-B6A715A18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C9C27968-DDE2-4ABE-BB1E-A840C2A294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7233973C-F201-4197-93A3-19218CD061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C2CA8CCD-9C08-4A0A-B861-C72E059B7A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EDD369C-3C5A-418E-B6B7-3B800FBA2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0E238EE-D70F-4983-AF11-1D5C24129A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4D71A64-0058-46A5-AA44-28900BADFC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5E57AFF1-FEEC-4CC5-AE72-42A466FF76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7E945AB-3D46-46F8-B9E1-B6E27E1431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E26DB47B-BC2C-48C6-B30F-2A1CBA1EC62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EFC1E6D0-CDDE-4885-A738-BEE9AE457D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55EF11D-54AD-4C66-841C-BF49304C60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0D1764EB-B77B-488E-B5F0-D531729B33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DC871D0D-4B4D-404F-B4C5-7A10C84337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039EDF0-2073-4022-8DA1-E0B1450646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9F7DF86-F112-49C1-8769-0653CB5A80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411EC353-9D9B-497E-BD83-F850DF6433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154774A-612C-4451-BBC7-513E64EB04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1824A542-1EEE-483C-923D-C6CA7A9A8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989E447B-4F1A-4DA3-B9A2-C52D55649A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3021DCE3-2873-458C-9AE0-AF14FC8FAF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0971A17F-5234-4BBB-B76F-542F234FEA2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287E52CC-2650-4D05-A65E-F7E61A226C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4DE8E50-20BB-4FB4-81C4-759F62880A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8B4CBF5-D5C7-4E4C-9F98-82CE9A7706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98FF6E4E-DF08-4623-AF10-2F0A7D9D6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812FE4BF-39C7-495C-93E1-9640C7CA33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14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B6435B8E-D018-4DF6-A60B-B6BFB73922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31" totalsRowShown="0" headerRowDxfId="142" dataDxfId="140" headerRowBorderDxfId="141" tableBorderDxfId="139" totalsRowBorderDxfId="138">
  <tableColumns count="21">
    <tableColumn id="1" xr3:uid="{CC4C2CFA-E67E-4336-9BB5-CC95CE209F3A}" name="1" dataDxfId="137"/>
    <tableColumn id="2" xr3:uid="{1E85198B-B82A-4617-B922-C6524B07278C}" name="Raiz" dataDxfId="136"/>
    <tableColumn id="3" xr3:uid="{14BB3795-364E-4135-B30F-1536628A0684}" name="Super_x000a_Class_x000a_2" dataDxfId="135"/>
    <tableColumn id="4" xr3:uid="{CA86440C-110D-4B26-BA53-58A3B612699A}" name="Super_x000a_Class_x000a_3" dataDxfId="134"/>
    <tableColumn id="5" xr3:uid="{CFB6B167-F9A9-4C59-BF78-469C27143A56}" name="Super_x000a_Class_x000a_4" dataDxfId="133"/>
    <tableColumn id="6" xr3:uid="{E9EB2A4A-1C2E-4684-B37C-2B4423D70D33}" name="Classe_x000a_5" dataDxfId="132"/>
    <tableColumn id="7" xr3:uid="{25899769-1F4E-4DCE-A55D-78DB109775E4}" name="EquivalentTo: _x000a_Raiz_x000a_Condições _x000a_necessárias" dataDxfId="131"/>
    <tableColumn id="8" xr3:uid="{60348FC7-7AFD-4399-9633-F8CDCC05E245}" name="EquivalentTo: _x000a_Classe2_x000a_Condições _x000a_necessárias" dataDxfId="130"/>
    <tableColumn id="9" xr3:uid="{392CCFD9-6E98-49E5-B2DB-7DC015141A7A}" name="EquivalentTo: _x000a_Classe3_x000a_Condições _x000a_necessárias" dataDxfId="129"/>
    <tableColumn id="10" xr3:uid="{DE6C2295-D3C1-4B68-B910-8BAEB1BAE01F}" name="EquivalentTo: _x000a_Classe4 _x000a_Condições _x000a_necessárias" dataDxfId="128"/>
    <tableColumn id="11" xr3:uid="{65DCB7B6-4238-4427-B02F-3BEF502BF71B}" name="EquivalentTo: _x000a_Classe5_x000a_Condições _x000a_necessárias" dataDxfId="127"/>
    <tableColumn id="12" xr3:uid="{8BA2A6D5-A321-435C-B6FE-29DC62E231F0}" name="Anotações _x000a_de ajuda_x000a_Classe 1" dataDxfId="126">
      <calculatedColumnFormula>_xlfn.CONCAT("Conceitos: ", B2)</calculatedColumnFormula>
    </tableColumn>
    <tableColumn id="13" xr3:uid="{51FC484F-3B93-4E17-A843-F396271D4F5D}" name="Anotações _x000a_de ajuda_x000a_Classe 2" dataDxfId="125">
      <calculatedColumnFormula>_xlfn.CONCAT(C2," ")</calculatedColumnFormula>
    </tableColumn>
    <tableColumn id="14" xr3:uid="{7D506B35-635A-421F-9FDF-F5A47788A209}" name="Anotações _x000a_de ajuda_x000a_Classe 3" dataDxfId="124">
      <calculatedColumnFormula>_xlfn.CONCAT(D2," ")</calculatedColumnFormula>
    </tableColumn>
    <tableColumn id="15" xr3:uid="{43516DA5-EE35-4A99-A73B-6E2C92F2BE17}" name="Anotações _x000a_de ajuda_x000a_Classe 4" dataDxfId="123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22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21">
      <calculatedColumnFormula>_xlfn.CONCAT("Consultar  ",S2)</calculatedColumnFormula>
    </tableColumn>
    <tableColumn id="18" xr3:uid="{627A170C-2776-424D-823A-86498C9B9FEC}" name="Anotações _x000a_de ajuda2" dataDxfId="120"/>
    <tableColumn id="19" xr3:uid="{36A56800-FCDE-46C6-9DD3-AC3ADDFE99D1}" name="Anotações _x000a_de ajuda3" dataDxfId="119"/>
    <tableColumn id="20" xr3:uid="{ADAFA88C-78DF-4CAA-AFA5-4B2FE34D2B95}" name="Key" dataDxfId="118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0" headerRowDxfId="117" dataDxfId="115" totalsRowDxfId="113" headerRowBorderDxfId="116" tableBorderDxfId="114" totalsRowBorderDxfId="112">
  <tableColumns count="22">
    <tableColumn id="1" xr3:uid="{05405BC3-D147-4C3A-A847-226BE3E20B44}" name="1" totalsRowLabel="Total" dataDxfId="111" totalsRowDxfId="110"/>
    <tableColumn id="2" xr3:uid="{30674569-14FD-401E-814B-CC39EC080692}" name="SuperData_x000a_(1)" dataDxfId="109" totalsRowDxfId="108">
      <calculatedColumnFormula>E2</calculatedColumnFormula>
    </tableColumn>
    <tableColumn id="3" xr3:uid="{42ACD1E1-902E-4432-A297-A8D4E3E6A39B}" name="PropData_x000a_(2)" dataDxfId="107" totalsRowDxfId="106"/>
    <tableColumn id="4" xr3:uid="{08ECA0E2-2D2F-446A-AAF6-2FD891B13A08}" name=" valData_x000a_(3)" dataDxfId="105" totalsRowDxfId="104"/>
    <tableColumn id="5" xr3:uid="{6086C35C-A33E-4114-B141-64B11971C1A1}" name="SuperProp_x000a_(4)" dataDxfId="103" totalsRowDxfId="102"/>
    <tableColumn id="6" xr3:uid="{535DC925-3C97-4408-B83A-988BF345193E}" name="Propriedade_x000a_(5)" dataDxfId="101" totalsRowDxfId="100"/>
    <tableColumn id="7" xr3:uid="{C4D22B6D-94D1-442A-97D3-E1AFB3FE98FC}" name="Functional_x000a_(6)" dataDxfId="99" totalsRowDxfId="98"/>
    <tableColumn id="8" xr3:uid="{254C2A3E-98CC-498D-9D66-425CCE933E22}" name="Inv functional _x000a_(7)" dataDxfId="97" totalsRowDxfId="96"/>
    <tableColumn id="9" xr3:uid="{CA66A745-BB10-4919-97C1-491E2A8AFF79}" name="Transitive_x000a_(8)" dataDxfId="95" totalsRowDxfId="94"/>
    <tableColumn id="10" xr3:uid="{F220F0EB-8A04-44B3-9F33-2CE7DEAEA278}" name="Symmetric_x000a_(9)" dataDxfId="93" totalsRowDxfId="92"/>
    <tableColumn id="11" xr3:uid="{BE3C1D12-0B80-4267-A7C6-AB88FDB359A9}" name="Asymmetric_x000a_(10)" dataDxfId="91" totalsRowDxfId="90"/>
    <tableColumn id="12" xr3:uid="{5956D0C5-9C90-4122-B08D-5295FEDB05A7}" name="Reflexive_x000a_(11)" dataDxfId="89" totalsRowDxfId="88"/>
    <tableColumn id="13" xr3:uid="{8BF12E7B-7E6E-4F93-8167-49BB8D845A8B}" name="Irreflexive_x000a_(12)" dataDxfId="87" totalsRowDxfId="86"/>
    <tableColumn id="14" xr3:uid="{F6A4A8D6-0928-496A-BF0F-0926974BB64E}" name="Inverse of_x000a_(13)" dataDxfId="85" totalsRowDxfId="84"/>
    <tableColumn id="15" xr3:uid="{71CC311B-405A-40DC-A69E-DD1F21998834}" name="Equivalente a_x000a_(14)" dataDxfId="83" totalsRowDxfId="82"/>
    <tableColumn id="16" xr3:uid="{D53389E7-5792-4813-AE78-49A25A9EDAF6}" name="Domain _x000a_(15)" dataDxfId="81" totalsRowDxfId="80">
      <calculatedColumnFormula>P1</calculatedColumnFormula>
    </tableColumn>
    <tableColumn id="17" xr3:uid="{F9388D82-F1CF-4707-8C27-B9B9F68C7435}" name=" Range_x000a_(16)" dataDxfId="79" totalsRowDxfId="78">
      <calculatedColumnFormula>Q1</calculatedColumnFormula>
    </tableColumn>
    <tableColumn id="18" xr3:uid="{458CD5C3-8971-431C-9F74-B445CB1B4F29}" name="Anot. Ajuda_x000a_PROP_x000a_(17)" dataDxfId="77" totalsRowDxfId="76"/>
    <tableColumn id="19" xr3:uid="{79ADE3D3-2E35-47E2-A082-CFFFD7E257CF}" name="Anot. Ajuda_x000a_DATA _x000a_(18)" dataDxfId="75" totalsRowDxfId="74"/>
    <tableColumn id="20" xr3:uid="{B1BB07F3-F9E0-4A1C-8EEB-D0705E508AEE}" name="Functional _x000a_(19)" dataDxfId="73" totalsRowDxfId="72"/>
    <tableColumn id="21" xr3:uid="{08560BEC-DA9D-4E18-9876-37313CE0655A}" name="Comentário_x000a_de Valor_x000a_(20)" dataDxfId="71" totalsRowDxfId="70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9" totalsRowDxfId="68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7" dataDxfId="65" headerRowBorderDxfId="66" tableBorderDxfId="64" totalsRowBorderDxfId="63">
  <tableColumns count="21">
    <tableColumn id="1" xr3:uid="{4F26C7F2-7D06-40CB-B848-F667194D9647}" name="1" dataDxfId="62"/>
    <tableColumn id="2" xr3:uid="{F921A453-730B-4AC8-852C-EFFDCF030CCA}" name="Disjunta 1" dataDxfId="61"/>
    <tableColumn id="3" xr3:uid="{23BEAC2C-6ADF-4C5A-B64D-4A2189CA8ACD}" name="Disjunta 2" dataDxfId="60"/>
    <tableColumn id="4" xr3:uid="{21B9136C-D0D8-484E-A2BE-E4977101D4DB}" name="Disjunta 3" dataDxfId="59"/>
    <tableColumn id="5" xr3:uid="{1A43957A-CCF1-44E5-BCCD-13F81C3A45EC}" name="Disjunta 4" dataDxfId="58"/>
    <tableColumn id="6" xr3:uid="{25855431-7914-4676-BDEF-21EDC5AEA531}" name="Disjunta 5" dataDxfId="57"/>
    <tableColumn id="7" xr3:uid="{B9C6D84B-4C90-464D-8249-79E106486DD3}" name="Disjunta 6" dataDxfId="56"/>
    <tableColumn id="8" xr3:uid="{F3E92F9C-C39B-4C1E-85C9-15118FEFA66F}" name="Disjunta 7" dataDxfId="55"/>
    <tableColumn id="9" xr3:uid="{3CC69936-B860-4ABA-AA56-15BBA0C1C3F5}" name="Disjunta 8" dataDxfId="54"/>
    <tableColumn id="10" xr3:uid="{3FB0F5C3-9FB7-46C3-8C1A-CE12E425D658}" name="Disjunta 9" dataDxfId="53"/>
    <tableColumn id="11" xr3:uid="{5D16196F-CC26-45A8-8B0C-4607A903F65A}" name="Disjunta 10" dataDxfId="52"/>
    <tableColumn id="12" xr3:uid="{41A23864-2363-4896-9F54-55AC6CFCE6CD}" name="Disjunta 11" dataDxfId="51"/>
    <tableColumn id="13" xr3:uid="{DC03A272-46F6-40A7-BA62-43D8BD6241CC}" name="Disjunta 12" dataDxfId="50"/>
    <tableColumn id="14" xr3:uid="{3C362C12-0371-4E21-9F34-4F9FCD93495D}" name="Disjunta 13" dataDxfId="49"/>
    <tableColumn id="15" xr3:uid="{07396994-8990-4C41-96A2-BAB03ABDB677}" name="Disjunta 14" dataDxfId="48"/>
    <tableColumn id="16" xr3:uid="{A03247BB-A7CD-4588-AD22-F4D4AA18275C}" name="Disjunta 15" dataDxfId="47"/>
    <tableColumn id="17" xr3:uid="{875CA327-F02E-49D1-ABB5-F3413E63868F}" name="Disjunta 16" dataDxfId="46"/>
    <tableColumn id="18" xr3:uid="{6843B603-EBBA-43D1-8F1B-214357E4C544}" name="Disjunta 17" dataDxfId="45"/>
    <tableColumn id="19" xr3:uid="{08263685-78DC-449B-9B4F-5565A721B82C}" name="Disjunta 18" dataDxfId="44"/>
    <tableColumn id="20" xr3:uid="{C3656408-6EB9-4B43-8A8E-4D686919DD2A}" name="Disjunta 19" dataDxfId="43"/>
    <tableColumn id="21" xr3:uid="{4D5BB609-CA03-4420-BBFE-E94235011FEA}" name="Disjunta 20" dataDxfId="4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31"/>
  <sheetViews>
    <sheetView tabSelected="1" zoomScale="190" zoomScaleNormal="190" workbookViewId="0">
      <pane ySplit="1" topLeftCell="A17" activePane="bottomLeft" state="frozen"/>
      <selection activeCell="G32" sqref="G32"/>
      <selection pane="bottomLeft" activeCell="F34" sqref="F34"/>
    </sheetView>
  </sheetViews>
  <sheetFormatPr defaultColWidth="11.109375" defaultRowHeight="8.25" customHeight="1" x14ac:dyDescent="0.3"/>
  <cols>
    <col min="1" max="1" width="2.109375" style="4" bestFit="1" customWidth="1"/>
    <col min="2" max="2" width="4.44140625" style="4" customWidth="1"/>
    <col min="3" max="3" width="7.21875" style="4" customWidth="1"/>
    <col min="4" max="4" width="6.33203125" style="4" customWidth="1"/>
    <col min="5" max="5" width="8.109375" style="48" customWidth="1"/>
    <col min="6" max="6" width="10.5546875" style="12" customWidth="1"/>
    <col min="7" max="9" width="7.5546875" style="21" customWidth="1"/>
    <col min="10" max="10" width="15.21875" style="21" customWidth="1"/>
    <col min="11" max="11" width="50.6640625" style="21" customWidth="1"/>
    <col min="12" max="12" width="10" style="12" customWidth="1"/>
    <col min="13" max="13" width="8.21875" style="12" customWidth="1"/>
    <col min="14" max="14" width="6.6640625" style="12" customWidth="1"/>
    <col min="15" max="15" width="8.33203125" style="12" bestFit="1" customWidth="1"/>
    <col min="16" max="16" width="9.88671875" style="12" bestFit="1" customWidth="1"/>
    <col min="17" max="17" width="35.8867187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66</v>
      </c>
      <c r="D1" s="33" t="s">
        <v>65</v>
      </c>
      <c r="E1" s="33" t="s">
        <v>67</v>
      </c>
      <c r="F1" s="33" t="s">
        <v>28</v>
      </c>
      <c r="G1" s="34" t="s">
        <v>29</v>
      </c>
      <c r="H1" s="34" t="s">
        <v>30</v>
      </c>
      <c r="I1" s="34" t="s">
        <v>31</v>
      </c>
      <c r="J1" s="34" t="s">
        <v>32</v>
      </c>
      <c r="K1" s="34" t="s">
        <v>33</v>
      </c>
      <c r="L1" s="35" t="s">
        <v>37</v>
      </c>
      <c r="M1" s="35" t="s">
        <v>38</v>
      </c>
      <c r="N1" s="35" t="s">
        <v>35</v>
      </c>
      <c r="O1" s="35" t="s">
        <v>36</v>
      </c>
      <c r="P1" s="35" t="s">
        <v>34</v>
      </c>
      <c r="Q1" s="35" t="s">
        <v>60</v>
      </c>
      <c r="R1" s="35" t="s">
        <v>62</v>
      </c>
      <c r="S1" s="35" t="s">
        <v>61</v>
      </c>
      <c r="T1" s="35" t="s">
        <v>63</v>
      </c>
      <c r="U1" s="36" t="s">
        <v>1</v>
      </c>
    </row>
    <row r="2" spans="1:21" ht="8.25" customHeight="1" x14ac:dyDescent="0.3">
      <c r="A2" s="37">
        <v>2</v>
      </c>
      <c r="B2" s="61" t="s">
        <v>68</v>
      </c>
      <c r="C2" s="61" t="s">
        <v>70</v>
      </c>
      <c r="D2" s="63" t="s">
        <v>81</v>
      </c>
      <c r="E2" s="44" t="s">
        <v>111</v>
      </c>
      <c r="F2" s="44" t="s">
        <v>103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8" t="str">
        <f t="shared" ref="L2:L12" si="0">_xlfn.CONCAT("Conceitos: ", B2)</f>
        <v>Conceitos: BIM</v>
      </c>
      <c r="M2" s="38" t="str">
        <f t="shared" ref="M2:M12" si="1">_xlfn.CONCAT(C2," ")</f>
        <v xml:space="preserve">Funcional </v>
      </c>
      <c r="N2" s="38" t="str">
        <f t="shared" ref="N2:N12" si="2">_xlfn.CONCAT(D2," ")</f>
        <v xml:space="preserve">Espacial </v>
      </c>
      <c r="O2" s="38" t="str">
        <f t="shared" ref="O2:O12" si="3">_xlfn.CONCAT(E2," ")</f>
        <v xml:space="preserve">Categoria </v>
      </c>
      <c r="P2" s="58" t="str">
        <f t="shared" ref="P2:P12" si="4">_xlfn.CONCAT(F2," ")</f>
        <v xml:space="preserve">OST_Areas </v>
      </c>
      <c r="Q2" s="38" t="str">
        <f t="shared" ref="Q2:Q12" si="5">_xlfn.CONCAT(SUBSTITUTE(L2, "null", " ")," ",SUBSTITUTE(M2, "null", " ")," ",SUBSTITUTE(N2, "null", " ")," ",SUBSTITUTE(O2, "null", " ")," ", SUBSTITUTE(F2, "null", " "))</f>
        <v>Conceitos: BIM Funcional  Espacial  Categoria  OST_Areas</v>
      </c>
      <c r="R2" s="38" t="str">
        <f t="shared" ref="R2:R12" si="6">_xlfn.CONCAT("Consultar  ",S2)</f>
        <v>Consultar  -</v>
      </c>
      <c r="S2" s="59" t="s">
        <v>27</v>
      </c>
      <c r="T2" s="59" t="s">
        <v>27</v>
      </c>
      <c r="U2" s="43" t="str">
        <f t="shared" ref="U2:U9" si="7">_xlfn.CONCAT("Ambi-key_",A2)</f>
        <v>Ambi-key_2</v>
      </c>
    </row>
    <row r="3" spans="1:21" ht="8.25" customHeight="1" x14ac:dyDescent="0.3">
      <c r="A3" s="37">
        <v>3</v>
      </c>
      <c r="B3" s="61" t="s">
        <v>68</v>
      </c>
      <c r="C3" s="61" t="s">
        <v>70</v>
      </c>
      <c r="D3" s="63" t="s">
        <v>81</v>
      </c>
      <c r="E3" s="44" t="s">
        <v>111</v>
      </c>
      <c r="F3" s="44" t="s">
        <v>104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8" t="str">
        <f t="shared" si="0"/>
        <v>Conceitos: BIM</v>
      </c>
      <c r="M3" s="38" t="str">
        <f t="shared" si="1"/>
        <v xml:space="preserve">Funcional </v>
      </c>
      <c r="N3" s="38" t="str">
        <f t="shared" si="2"/>
        <v xml:space="preserve">Espacial </v>
      </c>
      <c r="O3" s="38" t="str">
        <f t="shared" si="3"/>
        <v xml:space="preserve">Categoria </v>
      </c>
      <c r="P3" s="58" t="str">
        <f t="shared" si="4"/>
        <v xml:space="preserve">OST_Rooms </v>
      </c>
      <c r="Q3" s="38" t="str">
        <f t="shared" si="5"/>
        <v>Conceitos: BIM Funcional  Espacial  Categoria  OST_Rooms</v>
      </c>
      <c r="R3" s="38" t="str">
        <f t="shared" si="6"/>
        <v>Consultar  -</v>
      </c>
      <c r="S3" s="59" t="s">
        <v>27</v>
      </c>
      <c r="T3" s="59" t="s">
        <v>27</v>
      </c>
      <c r="U3" s="43" t="str">
        <f t="shared" si="7"/>
        <v>Ambi-key_3</v>
      </c>
    </row>
    <row r="4" spans="1:21" ht="8.25" customHeight="1" x14ac:dyDescent="0.3">
      <c r="A4" s="37">
        <v>4</v>
      </c>
      <c r="B4" s="61" t="s">
        <v>68</v>
      </c>
      <c r="C4" s="61" t="s">
        <v>70</v>
      </c>
      <c r="D4" s="63" t="s">
        <v>81</v>
      </c>
      <c r="E4" s="44" t="s">
        <v>111</v>
      </c>
      <c r="F4" s="44" t="s">
        <v>105</v>
      </c>
      <c r="G4" s="31" t="s">
        <v>3</v>
      </c>
      <c r="H4" s="31" t="s">
        <v>3</v>
      </c>
      <c r="I4" s="31" t="s">
        <v>3</v>
      </c>
      <c r="J4" s="31" t="s">
        <v>3</v>
      </c>
      <c r="K4" s="31" t="s">
        <v>3</v>
      </c>
      <c r="L4" s="38" t="str">
        <f t="shared" si="0"/>
        <v>Conceitos: BIM</v>
      </c>
      <c r="M4" s="38" t="str">
        <f t="shared" si="1"/>
        <v xml:space="preserve">Funcional </v>
      </c>
      <c r="N4" s="38" t="str">
        <f t="shared" si="2"/>
        <v xml:space="preserve">Espacial </v>
      </c>
      <c r="O4" s="38" t="str">
        <f t="shared" si="3"/>
        <v xml:space="preserve">Categoria </v>
      </c>
      <c r="P4" s="58" t="str">
        <f t="shared" si="4"/>
        <v xml:space="preserve">OST_MEPSystemZone </v>
      </c>
      <c r="Q4" s="38" t="str">
        <f t="shared" si="5"/>
        <v>Conceitos: BIM Funcional  Espacial  Categoria  OST_MEPSystemZone</v>
      </c>
      <c r="R4" s="38" t="str">
        <f t="shared" si="6"/>
        <v>Consultar  -</v>
      </c>
      <c r="S4" s="59" t="s">
        <v>27</v>
      </c>
      <c r="T4" s="59" t="s">
        <v>27</v>
      </c>
      <c r="U4" s="43" t="str">
        <f t="shared" si="7"/>
        <v>Ambi-key_4</v>
      </c>
    </row>
    <row r="5" spans="1:21" ht="8.25" customHeight="1" x14ac:dyDescent="0.3">
      <c r="A5" s="37">
        <v>5</v>
      </c>
      <c r="B5" s="61" t="s">
        <v>68</v>
      </c>
      <c r="C5" s="61" t="s">
        <v>70</v>
      </c>
      <c r="D5" s="63" t="s">
        <v>81</v>
      </c>
      <c r="E5" s="44" t="s">
        <v>111</v>
      </c>
      <c r="F5" s="44" t="s">
        <v>106</v>
      </c>
      <c r="G5" s="31" t="s">
        <v>3</v>
      </c>
      <c r="H5" s="31" t="s">
        <v>3</v>
      </c>
      <c r="I5" s="31" t="s">
        <v>3</v>
      </c>
      <c r="J5" s="31" t="s">
        <v>3</v>
      </c>
      <c r="K5" s="31" t="s">
        <v>3</v>
      </c>
      <c r="L5" s="38" t="str">
        <f t="shared" si="0"/>
        <v>Conceitos: BIM</v>
      </c>
      <c r="M5" s="38" t="str">
        <f t="shared" si="1"/>
        <v xml:space="preserve">Funcional </v>
      </c>
      <c r="N5" s="38" t="str">
        <f t="shared" si="2"/>
        <v xml:space="preserve">Espacial </v>
      </c>
      <c r="O5" s="38" t="str">
        <f t="shared" si="3"/>
        <v xml:space="preserve">Categoria </v>
      </c>
      <c r="P5" s="58" t="str">
        <f t="shared" si="4"/>
        <v xml:space="preserve">OST_MEPSpaces </v>
      </c>
      <c r="Q5" s="38" t="str">
        <f t="shared" si="5"/>
        <v>Conceitos: BIM Funcional  Espacial  Categoria  OST_MEPSpaces</v>
      </c>
      <c r="R5" s="38" t="str">
        <f t="shared" si="6"/>
        <v>Consultar  -</v>
      </c>
      <c r="S5" s="59" t="s">
        <v>27</v>
      </c>
      <c r="T5" s="59" t="s">
        <v>27</v>
      </c>
      <c r="U5" s="43" t="str">
        <f t="shared" si="7"/>
        <v>Ambi-key_5</v>
      </c>
    </row>
    <row r="6" spans="1:21" ht="8.25" customHeight="1" x14ac:dyDescent="0.3">
      <c r="A6" s="37">
        <v>6</v>
      </c>
      <c r="B6" s="61" t="s">
        <v>68</v>
      </c>
      <c r="C6" s="61" t="s">
        <v>70</v>
      </c>
      <c r="D6" s="63" t="s">
        <v>81</v>
      </c>
      <c r="E6" s="44" t="s">
        <v>111</v>
      </c>
      <c r="F6" s="44" t="s">
        <v>107</v>
      </c>
      <c r="G6" s="31" t="s">
        <v>3</v>
      </c>
      <c r="H6" s="31" t="s">
        <v>3</v>
      </c>
      <c r="I6" s="31" t="s">
        <v>3</v>
      </c>
      <c r="J6" s="31" t="s">
        <v>3</v>
      </c>
      <c r="K6" s="31" t="s">
        <v>3</v>
      </c>
      <c r="L6" s="38" t="str">
        <f t="shared" si="0"/>
        <v>Conceitos: BIM</v>
      </c>
      <c r="M6" s="38" t="str">
        <f t="shared" si="1"/>
        <v xml:space="preserve">Funcional </v>
      </c>
      <c r="N6" s="38" t="str">
        <f t="shared" si="2"/>
        <v xml:space="preserve">Espacial </v>
      </c>
      <c r="O6" s="38" t="str">
        <f t="shared" si="3"/>
        <v xml:space="preserve">Categoria </v>
      </c>
      <c r="P6" s="58" t="str">
        <f t="shared" si="4"/>
        <v xml:space="preserve">OST_HVAC_Zones </v>
      </c>
      <c r="Q6" s="38" t="str">
        <f t="shared" si="5"/>
        <v>Conceitos: BIM Funcional  Espacial  Categoria  OST_HVAC_Zones</v>
      </c>
      <c r="R6" s="38" t="str">
        <f t="shared" si="6"/>
        <v>Consultar  -</v>
      </c>
      <c r="S6" s="59" t="s">
        <v>27</v>
      </c>
      <c r="T6" s="59" t="s">
        <v>27</v>
      </c>
      <c r="U6" s="43" t="str">
        <f t="shared" si="7"/>
        <v>Ambi-key_6</v>
      </c>
    </row>
    <row r="7" spans="1:21" ht="8.25" customHeight="1" x14ac:dyDescent="0.3">
      <c r="A7" s="37">
        <v>7</v>
      </c>
      <c r="B7" s="61" t="s">
        <v>68</v>
      </c>
      <c r="C7" s="61" t="s">
        <v>70</v>
      </c>
      <c r="D7" s="63" t="s">
        <v>81</v>
      </c>
      <c r="E7" s="44" t="s">
        <v>111</v>
      </c>
      <c r="F7" s="44" t="s">
        <v>108</v>
      </c>
      <c r="G7" s="31" t="s">
        <v>3</v>
      </c>
      <c r="H7" s="31" t="s">
        <v>3</v>
      </c>
      <c r="I7" s="31" t="s">
        <v>3</v>
      </c>
      <c r="J7" s="31" t="s">
        <v>3</v>
      </c>
      <c r="K7" s="31" t="s">
        <v>3</v>
      </c>
      <c r="L7" s="38" t="str">
        <f t="shared" si="0"/>
        <v>Conceitos: BIM</v>
      </c>
      <c r="M7" s="38" t="str">
        <f t="shared" si="1"/>
        <v xml:space="preserve">Funcional </v>
      </c>
      <c r="N7" s="38" t="str">
        <f t="shared" si="2"/>
        <v xml:space="preserve">Espacial </v>
      </c>
      <c r="O7" s="38" t="str">
        <f t="shared" si="3"/>
        <v xml:space="preserve">Categoria </v>
      </c>
      <c r="P7" s="58" t="str">
        <f t="shared" si="4"/>
        <v xml:space="preserve">ifcZone </v>
      </c>
      <c r="Q7" s="38" t="str">
        <f t="shared" si="5"/>
        <v>Conceitos: BIM Funcional  Espacial  Categoria  ifcZone</v>
      </c>
      <c r="R7" s="38" t="str">
        <f t="shared" si="6"/>
        <v>Consultar  -</v>
      </c>
      <c r="S7" s="59" t="s">
        <v>27</v>
      </c>
      <c r="T7" s="59" t="s">
        <v>27</v>
      </c>
      <c r="U7" s="43" t="str">
        <f t="shared" si="7"/>
        <v>Ambi-key_7</v>
      </c>
    </row>
    <row r="8" spans="1:21" ht="8.25" customHeight="1" x14ac:dyDescent="0.3">
      <c r="A8" s="37">
        <v>8</v>
      </c>
      <c r="B8" s="61" t="s">
        <v>68</v>
      </c>
      <c r="C8" s="61" t="s">
        <v>70</v>
      </c>
      <c r="D8" s="63" t="s">
        <v>81</v>
      </c>
      <c r="E8" s="44" t="s">
        <v>111</v>
      </c>
      <c r="F8" s="44" t="s">
        <v>109</v>
      </c>
      <c r="G8" s="31" t="s">
        <v>3</v>
      </c>
      <c r="H8" s="31" t="s">
        <v>3</v>
      </c>
      <c r="I8" s="31" t="s">
        <v>3</v>
      </c>
      <c r="J8" s="31" t="s">
        <v>3</v>
      </c>
      <c r="K8" s="31" t="s">
        <v>3</v>
      </c>
      <c r="L8" s="38" t="str">
        <f t="shared" si="0"/>
        <v>Conceitos: BIM</v>
      </c>
      <c r="M8" s="38" t="str">
        <f t="shared" si="1"/>
        <v xml:space="preserve">Funcional </v>
      </c>
      <c r="N8" s="38" t="str">
        <f t="shared" si="2"/>
        <v xml:space="preserve">Espacial </v>
      </c>
      <c r="O8" s="38" t="str">
        <f t="shared" si="3"/>
        <v xml:space="preserve">Categoria </v>
      </c>
      <c r="P8" s="58" t="str">
        <f t="shared" si="4"/>
        <v xml:space="preserve">ifcSpatialZone </v>
      </c>
      <c r="Q8" s="38" t="str">
        <f t="shared" si="5"/>
        <v>Conceitos: BIM Funcional  Espacial  Categoria  ifcSpatialZone</v>
      </c>
      <c r="R8" s="38" t="str">
        <f t="shared" si="6"/>
        <v>Consultar  -</v>
      </c>
      <c r="S8" s="59" t="s">
        <v>27</v>
      </c>
      <c r="T8" s="59" t="s">
        <v>27</v>
      </c>
      <c r="U8" s="43" t="str">
        <f t="shared" si="7"/>
        <v>Ambi-key_8</v>
      </c>
    </row>
    <row r="9" spans="1:21" ht="8.25" customHeight="1" x14ac:dyDescent="0.3">
      <c r="A9" s="37">
        <v>9</v>
      </c>
      <c r="B9" s="61" t="s">
        <v>68</v>
      </c>
      <c r="C9" s="61" t="s">
        <v>70</v>
      </c>
      <c r="D9" s="63" t="s">
        <v>81</v>
      </c>
      <c r="E9" s="44" t="s">
        <v>111</v>
      </c>
      <c r="F9" s="57" t="s">
        <v>110</v>
      </c>
      <c r="G9" s="31" t="s">
        <v>3</v>
      </c>
      <c r="H9" s="31" t="s">
        <v>3</v>
      </c>
      <c r="I9" s="31" t="s">
        <v>3</v>
      </c>
      <c r="J9" s="31" t="s">
        <v>3</v>
      </c>
      <c r="K9" s="31" t="s">
        <v>3</v>
      </c>
      <c r="L9" s="58" t="str">
        <f t="shared" si="0"/>
        <v>Conceitos: BIM</v>
      </c>
      <c r="M9" s="58" t="str">
        <f t="shared" si="1"/>
        <v xml:space="preserve">Funcional </v>
      </c>
      <c r="N9" s="58" t="str">
        <f t="shared" si="2"/>
        <v xml:space="preserve">Espacial </v>
      </c>
      <c r="O9" s="58" t="str">
        <f t="shared" si="3"/>
        <v xml:space="preserve">Categoria </v>
      </c>
      <c r="P9" s="58" t="str">
        <f t="shared" si="4"/>
        <v xml:space="preserve">ifcSpace </v>
      </c>
      <c r="Q9" s="58" t="str">
        <f t="shared" si="5"/>
        <v>Conceitos: BIM Funcional  Espacial  Categoria  ifcSpace</v>
      </c>
      <c r="R9" s="58" t="str">
        <f t="shared" si="6"/>
        <v>Consultar  -</v>
      </c>
      <c r="S9" s="59" t="s">
        <v>27</v>
      </c>
      <c r="T9" s="59" t="s">
        <v>27</v>
      </c>
      <c r="U9" s="60" t="str">
        <f t="shared" si="7"/>
        <v>Ambi-key_9</v>
      </c>
    </row>
    <row r="10" spans="1:21" ht="8.25" customHeight="1" x14ac:dyDescent="0.3">
      <c r="A10" s="37">
        <v>10</v>
      </c>
      <c r="B10" s="62" t="s">
        <v>68</v>
      </c>
      <c r="C10" s="62" t="s">
        <v>70</v>
      </c>
      <c r="D10" s="62" t="s">
        <v>81</v>
      </c>
      <c r="E10" s="44" t="s">
        <v>122</v>
      </c>
      <c r="F10" s="44" t="s">
        <v>121</v>
      </c>
      <c r="G10" s="31" t="s">
        <v>3</v>
      </c>
      <c r="H10" s="31" t="s">
        <v>3</v>
      </c>
      <c r="I10" s="31" t="s">
        <v>3</v>
      </c>
      <c r="J10" s="31" t="s">
        <v>3</v>
      </c>
      <c r="K10" s="31" t="s">
        <v>3</v>
      </c>
      <c r="L10" s="38" t="str">
        <f>_xlfn.CONCAT("Conceitos: ", B10)</f>
        <v>Conceitos: BIM</v>
      </c>
      <c r="M10" s="38" t="str">
        <f t="shared" ref="M10:P11" si="8">_xlfn.CONCAT(C10," ")</f>
        <v xml:space="preserve">Funcional </v>
      </c>
      <c r="N10" s="38" t="str">
        <f t="shared" si="8"/>
        <v xml:space="preserve">Espacial </v>
      </c>
      <c r="O10" s="38" t="str">
        <f t="shared" si="8"/>
        <v xml:space="preserve">PlanoHorizontal </v>
      </c>
      <c r="P10" s="58" t="str">
        <f t="shared" si="8"/>
        <v xml:space="preserve">Pavimento </v>
      </c>
      <c r="Q10" s="38" t="str">
        <f>_xlfn.CONCAT(SUBSTITUTE(L10, "null", " ")," ",SUBSTITUTE(M10, "null", " ")," ",SUBSTITUTE(N10, "null", " ")," ",SUBSTITUTE(O10, "null", " ")," ", SUBSTITUTE(F10, "null", " "))</f>
        <v>Conceitos: BIM Funcional  Espacial  PlanoHorizontal  Pavimento</v>
      </c>
      <c r="R10" s="38" t="str">
        <f>_xlfn.CONCAT("Consultar  ",S10)</f>
        <v xml:space="preserve">Consultar  </v>
      </c>
      <c r="S10" s="39"/>
      <c r="T10" s="39"/>
      <c r="U10" s="43" t="str">
        <f>_xlfn.CONCAT("Ambi-key_",A10)</f>
        <v>Ambi-key_10</v>
      </c>
    </row>
    <row r="11" spans="1:21" ht="8.25" customHeight="1" x14ac:dyDescent="0.3">
      <c r="A11" s="37">
        <v>11</v>
      </c>
      <c r="B11" s="62" t="s">
        <v>68</v>
      </c>
      <c r="C11" s="62" t="s">
        <v>70</v>
      </c>
      <c r="D11" s="62" t="s">
        <v>81</v>
      </c>
      <c r="E11" s="44" t="s">
        <v>124</v>
      </c>
      <c r="F11" s="44" t="s">
        <v>125</v>
      </c>
      <c r="G11" s="31" t="s">
        <v>3</v>
      </c>
      <c r="H11" s="31" t="s">
        <v>3</v>
      </c>
      <c r="I11" s="31" t="s">
        <v>3</v>
      </c>
      <c r="J11" s="31" t="s">
        <v>3</v>
      </c>
      <c r="K11" s="31" t="s">
        <v>3</v>
      </c>
      <c r="L11" s="38" t="str">
        <f>_xlfn.CONCAT("Conceitos: ", B11)</f>
        <v>Conceitos: BIM</v>
      </c>
      <c r="M11" s="38" t="str">
        <f t="shared" si="8"/>
        <v xml:space="preserve">Funcional </v>
      </c>
      <c r="N11" s="38" t="str">
        <f t="shared" si="8"/>
        <v xml:space="preserve">Espacial </v>
      </c>
      <c r="O11" s="38" t="str">
        <f t="shared" si="8"/>
        <v xml:space="preserve">Edifício </v>
      </c>
      <c r="P11" s="58" t="str">
        <f t="shared" si="8"/>
        <v xml:space="preserve">Bloco </v>
      </c>
      <c r="Q11" s="38" t="str">
        <f>_xlfn.CONCAT(SUBSTITUTE(L11, "null", " ")," ",SUBSTITUTE(M11, "null", " ")," ",SUBSTITUTE(N11, "null", " ")," ",SUBSTITUTE(O11, "null", " ")," ", SUBSTITUTE(F11, "null", " "))</f>
        <v>Conceitos: BIM Funcional  Espacial  Edifício  Bloco</v>
      </c>
      <c r="R11" s="38" t="str">
        <f>_xlfn.CONCAT("Consultar  ",S11)</f>
        <v xml:space="preserve">Consultar  </v>
      </c>
      <c r="S11" s="39"/>
      <c r="T11" s="39"/>
      <c r="U11" s="43" t="str">
        <f>_xlfn.CONCAT("Ambi-key_",A11)</f>
        <v>Ambi-key_11</v>
      </c>
    </row>
    <row r="12" spans="1:21" ht="8.25" customHeight="1" x14ac:dyDescent="0.3">
      <c r="A12" s="37">
        <v>12</v>
      </c>
      <c r="B12" s="62" t="s">
        <v>68</v>
      </c>
      <c r="C12" s="62" t="s">
        <v>70</v>
      </c>
      <c r="D12" s="62" t="s">
        <v>81</v>
      </c>
      <c r="E12" s="44" t="s">
        <v>124</v>
      </c>
      <c r="F12" s="44" t="s">
        <v>126</v>
      </c>
      <c r="G12" s="45" t="s">
        <v>3</v>
      </c>
      <c r="H12" s="46" t="s">
        <v>3</v>
      </c>
      <c r="I12" s="45" t="s">
        <v>3</v>
      </c>
      <c r="J12" s="45" t="s">
        <v>3</v>
      </c>
      <c r="K12" s="31" t="s">
        <v>3</v>
      </c>
      <c r="L12" s="38" t="str">
        <f t="shared" si="0"/>
        <v>Conceitos: BIM</v>
      </c>
      <c r="M12" s="38" t="str">
        <f t="shared" si="1"/>
        <v xml:space="preserve">Funcional </v>
      </c>
      <c r="N12" s="38" t="str">
        <f t="shared" si="2"/>
        <v xml:space="preserve">Espacial </v>
      </c>
      <c r="O12" s="38" t="str">
        <f t="shared" si="3"/>
        <v xml:space="preserve">Edifício </v>
      </c>
      <c r="P12" s="38" t="str">
        <f t="shared" si="4"/>
        <v xml:space="preserve">Edícula </v>
      </c>
      <c r="Q12" s="38" t="str">
        <f t="shared" si="5"/>
        <v>Conceitos: BIM Funcional  Espacial  Edifício  Edícula</v>
      </c>
      <c r="R12" s="47" t="str">
        <f t="shared" si="6"/>
        <v>Consultar  -</v>
      </c>
      <c r="S12" s="39" t="s">
        <v>27</v>
      </c>
      <c r="T12" s="39" t="s">
        <v>27</v>
      </c>
      <c r="U12" s="43" t="str">
        <f>_xlfn.CONCAT("Ambi-key_",A12)</f>
        <v>Ambi-key_12</v>
      </c>
    </row>
    <row r="13" spans="1:21" ht="8.25" customHeight="1" x14ac:dyDescent="0.3">
      <c r="A13" s="37">
        <v>13</v>
      </c>
      <c r="B13" s="62" t="s">
        <v>68</v>
      </c>
      <c r="C13" s="62" t="s">
        <v>70</v>
      </c>
      <c r="D13" s="62" t="s">
        <v>81</v>
      </c>
      <c r="E13" s="44" t="s">
        <v>117</v>
      </c>
      <c r="F13" s="44" t="s">
        <v>97</v>
      </c>
      <c r="G13" s="45" t="s">
        <v>3</v>
      </c>
      <c r="H13" s="46" t="s">
        <v>3</v>
      </c>
      <c r="I13" s="45" t="s">
        <v>3</v>
      </c>
      <c r="J13" s="45" t="s">
        <v>3</v>
      </c>
      <c r="K13" s="31" t="s">
        <v>118</v>
      </c>
      <c r="L13" s="38" t="str">
        <f t="shared" ref="L13" si="9">_xlfn.CONCAT("Conceitos: ", B13)</f>
        <v>Conceitos: BIM</v>
      </c>
      <c r="M13" s="38" t="str">
        <f t="shared" ref="M13" si="10">_xlfn.CONCAT(C13," ")</f>
        <v xml:space="preserve">Funcional </v>
      </c>
      <c r="N13" s="38" t="str">
        <f t="shared" ref="N13" si="11">_xlfn.CONCAT(D13," ")</f>
        <v xml:space="preserve">Espacial </v>
      </c>
      <c r="O13" s="38" t="str">
        <f t="shared" ref="O13" si="12">_xlfn.CONCAT(E13," ")</f>
        <v xml:space="preserve">Habitação </v>
      </c>
      <c r="P13" s="38" t="str">
        <f t="shared" ref="P13" si="13">_xlfn.CONCAT(F13," ")</f>
        <v xml:space="preserve">Apartamento </v>
      </c>
      <c r="Q13" s="38" t="str">
        <f t="shared" ref="Q13" si="14">_xlfn.CONCAT(SUBSTITUTE(L13, "null", " ")," ",SUBSTITUTE(M13, "null", " ")," ",SUBSTITUTE(N13, "null", " ")," ",SUBSTITUTE(O13, "null", " ")," ", SUBSTITUTE(F13, "null", " "))</f>
        <v>Conceitos: BIM Funcional  Espacial  Habitação  Apartamento</v>
      </c>
      <c r="R13" s="47" t="str">
        <f t="shared" ref="R13" si="15">_xlfn.CONCAT("Consultar  ",S13)</f>
        <v>Consultar  -</v>
      </c>
      <c r="S13" s="39" t="s">
        <v>27</v>
      </c>
      <c r="T13" s="39" t="s">
        <v>27</v>
      </c>
      <c r="U13" s="43" t="str">
        <f>_xlfn.CONCAT("Ambi-key_",A13)</f>
        <v>Ambi-key_13</v>
      </c>
    </row>
    <row r="14" spans="1:21" ht="8.25" customHeight="1" x14ac:dyDescent="0.3">
      <c r="A14" s="37">
        <v>14</v>
      </c>
      <c r="B14" s="62" t="s">
        <v>68</v>
      </c>
      <c r="C14" s="62" t="s">
        <v>70</v>
      </c>
      <c r="D14" s="62" t="s">
        <v>81</v>
      </c>
      <c r="E14" s="44" t="s">
        <v>117</v>
      </c>
      <c r="F14" s="44" t="s">
        <v>113</v>
      </c>
      <c r="G14" s="45" t="s">
        <v>3</v>
      </c>
      <c r="H14" s="46" t="s">
        <v>3</v>
      </c>
      <c r="I14" s="45" t="s">
        <v>3</v>
      </c>
      <c r="J14" s="45" t="s">
        <v>3</v>
      </c>
      <c r="K14" s="31" t="s">
        <v>114</v>
      </c>
      <c r="L14" s="38" t="str">
        <f t="shared" ref="L14" si="16">_xlfn.CONCAT("Conceitos: ", B14)</f>
        <v>Conceitos: BIM</v>
      </c>
      <c r="M14" s="38" t="str">
        <f t="shared" ref="M14:N14" si="17">_xlfn.CONCAT(C14," ")</f>
        <v xml:space="preserve">Funcional </v>
      </c>
      <c r="N14" s="38" t="str">
        <f t="shared" si="17"/>
        <v xml:space="preserve">Espacial </v>
      </c>
      <c r="O14" s="38" t="str">
        <f t="shared" ref="O14" si="18">_xlfn.CONCAT(E14," ")</f>
        <v xml:space="preserve">Habitação </v>
      </c>
      <c r="P14" s="38" t="str">
        <f t="shared" ref="P14" si="19">_xlfn.CONCAT(F14," ")</f>
        <v xml:space="preserve">ApartamentoDuplex </v>
      </c>
      <c r="Q14" s="38" t="str">
        <f t="shared" ref="Q14" si="20">_xlfn.CONCAT(SUBSTITUTE(L14, "null", " ")," ",SUBSTITUTE(M14, "null", " ")," ",SUBSTITUTE(N14, "null", " ")," ",SUBSTITUTE(O14, "null", " ")," ", SUBSTITUTE(F14, "null", " "))</f>
        <v>Conceitos: BIM Funcional  Espacial  Habitação  ApartamentoDuplex</v>
      </c>
      <c r="R14" s="47" t="str">
        <f t="shared" ref="R14" si="21">_xlfn.CONCAT("Consultar  ",S14)</f>
        <v>Consultar  -</v>
      </c>
      <c r="S14" s="39" t="s">
        <v>27</v>
      </c>
      <c r="T14" s="39" t="s">
        <v>27</v>
      </c>
      <c r="U14" s="43" t="str">
        <f>_xlfn.CONCAT("Ambi-key_",A14)</f>
        <v>Ambi-key_14</v>
      </c>
    </row>
    <row r="15" spans="1:21" ht="8.25" customHeight="1" x14ac:dyDescent="0.3">
      <c r="A15" s="37">
        <v>15</v>
      </c>
      <c r="B15" s="62" t="s">
        <v>68</v>
      </c>
      <c r="C15" s="62" t="s">
        <v>70</v>
      </c>
      <c r="D15" s="56" t="s">
        <v>81</v>
      </c>
      <c r="E15" s="44" t="s">
        <v>88</v>
      </c>
      <c r="F15" s="44" t="s">
        <v>102</v>
      </c>
      <c r="G15" s="27" t="s">
        <v>3</v>
      </c>
      <c r="H15" s="27" t="s">
        <v>3</v>
      </c>
      <c r="I15" s="27" t="s">
        <v>3</v>
      </c>
      <c r="J15" s="27" t="s">
        <v>112</v>
      </c>
      <c r="K15" s="45" t="s">
        <v>3</v>
      </c>
      <c r="L15" s="38" t="str">
        <f t="shared" ref="L15:L28" si="22">_xlfn.CONCAT("Conceitos: ", B15)</f>
        <v>Conceitos: BIM</v>
      </c>
      <c r="M15" s="38" t="str">
        <f t="shared" ref="M15:M17" si="23">_xlfn.CONCAT(C15," ")</f>
        <v xml:space="preserve">Funcional </v>
      </c>
      <c r="N15" s="38" t="str">
        <f t="shared" ref="N15:N17" si="24">_xlfn.CONCAT(D15," ")</f>
        <v xml:space="preserve">Espacial </v>
      </c>
      <c r="O15" s="38" t="str">
        <f t="shared" ref="O15:O17" si="25">_xlfn.CONCAT(E15," ")</f>
        <v xml:space="preserve">Ambiente </v>
      </c>
      <c r="P15" s="58" t="str">
        <f t="shared" ref="P15:P17" si="26">_xlfn.CONCAT(F15," ")</f>
        <v xml:space="preserve">ElevadorInterno </v>
      </c>
      <c r="Q15" s="38" t="str">
        <f t="shared" ref="Q15:Q28" si="27">_xlfn.CONCAT(SUBSTITUTE(L15, "null", " ")," ",SUBSTITUTE(M15, "null", " ")," ",SUBSTITUTE(N15, "null", " ")," ",SUBSTITUTE(O15, "null", " ")," ", SUBSTITUTE(F15, "null", " "))</f>
        <v>Conceitos: BIM Funcional  Espacial  Ambiente  ElevadorInterno</v>
      </c>
      <c r="R15" s="38" t="str">
        <f t="shared" ref="R15:R29" si="28">_xlfn.CONCAT("Consultar  ",S15)</f>
        <v>Consultar  -</v>
      </c>
      <c r="S15" s="39" t="s">
        <v>27</v>
      </c>
      <c r="T15" s="39" t="s">
        <v>27</v>
      </c>
      <c r="U15" s="43" t="str">
        <f t="shared" ref="U15:U17" si="29">_xlfn.CONCAT("Ambi-key_",A15)</f>
        <v>Ambi-key_15</v>
      </c>
    </row>
    <row r="16" spans="1:21" ht="8.25" customHeight="1" x14ac:dyDescent="0.3">
      <c r="A16" s="37">
        <v>16</v>
      </c>
      <c r="B16" s="62" t="s">
        <v>68</v>
      </c>
      <c r="C16" s="62" t="s">
        <v>70</v>
      </c>
      <c r="D16" s="56" t="s">
        <v>81</v>
      </c>
      <c r="E16" s="44" t="s">
        <v>88</v>
      </c>
      <c r="F16" s="44" t="s">
        <v>98</v>
      </c>
      <c r="G16" s="27" t="s">
        <v>3</v>
      </c>
      <c r="H16" s="27" t="s">
        <v>3</v>
      </c>
      <c r="I16" s="27" t="s">
        <v>3</v>
      </c>
      <c r="J16" s="27" t="s">
        <v>112</v>
      </c>
      <c r="K16" s="45" t="s">
        <v>3</v>
      </c>
      <c r="L16" s="38" t="str">
        <f t="shared" si="22"/>
        <v>Conceitos: BIM</v>
      </c>
      <c r="M16" s="38" t="str">
        <f t="shared" ref="M16" si="30">_xlfn.CONCAT(C16," ")</f>
        <v xml:space="preserve">Funcional </v>
      </c>
      <c r="N16" s="38" t="str">
        <f t="shared" ref="N16" si="31">_xlfn.CONCAT(D16," ")</f>
        <v xml:space="preserve">Espacial </v>
      </c>
      <c r="O16" s="38" t="str">
        <f t="shared" ref="O16" si="32">_xlfn.CONCAT(E16," ")</f>
        <v xml:space="preserve">Ambiente </v>
      </c>
      <c r="P16" s="58" t="str">
        <f t="shared" ref="P16" si="33">_xlfn.CONCAT(F16," ")</f>
        <v xml:space="preserve">Elevador </v>
      </c>
      <c r="Q16" s="38" t="str">
        <f t="shared" si="27"/>
        <v>Conceitos: BIM Funcional  Espacial  Ambiente  Elevador</v>
      </c>
      <c r="R16" s="38" t="str">
        <f t="shared" si="28"/>
        <v>Consultar  -</v>
      </c>
      <c r="S16" s="39" t="s">
        <v>27</v>
      </c>
      <c r="T16" s="39" t="s">
        <v>27</v>
      </c>
      <c r="U16" s="43" t="str">
        <f t="shared" ref="U16" si="34">_xlfn.CONCAT("Ambi-key_",A16)</f>
        <v>Ambi-key_16</v>
      </c>
    </row>
    <row r="17" spans="1:21" ht="8.25" customHeight="1" x14ac:dyDescent="0.3">
      <c r="A17" s="37">
        <v>17</v>
      </c>
      <c r="B17" s="62" t="s">
        <v>68</v>
      </c>
      <c r="C17" s="62" t="s">
        <v>70</v>
      </c>
      <c r="D17" s="56" t="s">
        <v>81</v>
      </c>
      <c r="E17" s="44" t="s">
        <v>88</v>
      </c>
      <c r="F17" s="44" t="s">
        <v>94</v>
      </c>
      <c r="G17" s="27" t="s">
        <v>3</v>
      </c>
      <c r="H17" s="27" t="s">
        <v>3</v>
      </c>
      <c r="I17" s="27" t="s">
        <v>3</v>
      </c>
      <c r="J17" s="27" t="s">
        <v>112</v>
      </c>
      <c r="K17" s="45" t="s">
        <v>3</v>
      </c>
      <c r="L17" s="38" t="str">
        <f t="shared" si="22"/>
        <v>Conceitos: BIM</v>
      </c>
      <c r="M17" s="38" t="str">
        <f t="shared" si="23"/>
        <v xml:space="preserve">Funcional </v>
      </c>
      <c r="N17" s="38" t="str">
        <f t="shared" si="24"/>
        <v xml:space="preserve">Espacial </v>
      </c>
      <c r="O17" s="38" t="str">
        <f t="shared" si="25"/>
        <v xml:space="preserve">Ambiente </v>
      </c>
      <c r="P17" s="58" t="str">
        <f t="shared" si="26"/>
        <v xml:space="preserve">Hall </v>
      </c>
      <c r="Q17" s="38" t="str">
        <f t="shared" si="27"/>
        <v>Conceitos: BIM Funcional  Espacial  Ambiente  Hall</v>
      </c>
      <c r="R17" s="38" t="str">
        <f t="shared" si="28"/>
        <v>Consultar  -</v>
      </c>
      <c r="S17" s="39" t="s">
        <v>27</v>
      </c>
      <c r="T17" s="39" t="s">
        <v>27</v>
      </c>
      <c r="U17" s="43" t="str">
        <f t="shared" si="29"/>
        <v>Ambi-key_17</v>
      </c>
    </row>
    <row r="18" spans="1:21" ht="8.25" customHeight="1" x14ac:dyDescent="0.3">
      <c r="A18" s="37">
        <v>18</v>
      </c>
      <c r="B18" s="62" t="s">
        <v>68</v>
      </c>
      <c r="C18" s="62" t="s">
        <v>70</v>
      </c>
      <c r="D18" s="56" t="s">
        <v>81</v>
      </c>
      <c r="E18" s="44" t="s">
        <v>88</v>
      </c>
      <c r="F18" s="44" t="s">
        <v>89</v>
      </c>
      <c r="G18" s="27" t="s">
        <v>3</v>
      </c>
      <c r="H18" s="27" t="s">
        <v>3</v>
      </c>
      <c r="I18" s="27" t="s">
        <v>3</v>
      </c>
      <c r="J18" s="27" t="s">
        <v>112</v>
      </c>
      <c r="K18" s="45" t="s">
        <v>3</v>
      </c>
      <c r="L18" s="38" t="str">
        <f t="shared" si="22"/>
        <v>Conceitos: BIM</v>
      </c>
      <c r="M18" s="38" t="str">
        <f t="shared" ref="M18" si="35">_xlfn.CONCAT(C18," ")</f>
        <v xml:space="preserve">Funcional </v>
      </c>
      <c r="N18" s="38" t="str">
        <f t="shared" ref="N18" si="36">_xlfn.CONCAT(D18," ")</f>
        <v xml:space="preserve">Espacial </v>
      </c>
      <c r="O18" s="38" t="str">
        <f t="shared" ref="O18" si="37">_xlfn.CONCAT(E18," ")</f>
        <v xml:space="preserve">Ambiente </v>
      </c>
      <c r="P18" s="58" t="str">
        <f t="shared" ref="P18" si="38">_xlfn.CONCAT(F18," ")</f>
        <v xml:space="preserve">Sala </v>
      </c>
      <c r="Q18" s="38" t="str">
        <f t="shared" si="27"/>
        <v>Conceitos: BIM Funcional  Espacial  Ambiente  Sala</v>
      </c>
      <c r="R18" s="38" t="str">
        <f t="shared" si="28"/>
        <v>Consultar  -</v>
      </c>
      <c r="S18" s="39" t="s">
        <v>27</v>
      </c>
      <c r="T18" s="39" t="s">
        <v>27</v>
      </c>
      <c r="U18" s="43" t="str">
        <f t="shared" ref="U18" si="39">_xlfn.CONCAT("Ambi-key_",A18)</f>
        <v>Ambi-key_18</v>
      </c>
    </row>
    <row r="19" spans="1:21" ht="8.25" customHeight="1" x14ac:dyDescent="0.3">
      <c r="A19" s="37">
        <v>19</v>
      </c>
      <c r="B19" s="62" t="s">
        <v>68</v>
      </c>
      <c r="C19" s="62" t="s">
        <v>70</v>
      </c>
      <c r="D19" s="56" t="s">
        <v>81</v>
      </c>
      <c r="E19" s="44" t="s">
        <v>88</v>
      </c>
      <c r="F19" s="44" t="s">
        <v>90</v>
      </c>
      <c r="G19" s="27" t="s">
        <v>3</v>
      </c>
      <c r="H19" s="27" t="s">
        <v>3</v>
      </c>
      <c r="I19" s="27" t="s">
        <v>3</v>
      </c>
      <c r="J19" s="27" t="s">
        <v>112</v>
      </c>
      <c r="K19" s="45" t="s">
        <v>3</v>
      </c>
      <c r="L19" s="38" t="str">
        <f t="shared" si="22"/>
        <v>Conceitos: BIM</v>
      </c>
      <c r="M19" s="38" t="str">
        <f t="shared" ref="M19:M25" si="40">_xlfn.CONCAT(C19," ")</f>
        <v xml:space="preserve">Funcional </v>
      </c>
      <c r="N19" s="38" t="str">
        <f t="shared" ref="N19:N25" si="41">_xlfn.CONCAT(D19," ")</f>
        <v xml:space="preserve">Espacial </v>
      </c>
      <c r="O19" s="38" t="str">
        <f t="shared" ref="O19:O25" si="42">_xlfn.CONCAT(E19," ")</f>
        <v xml:space="preserve">Ambiente </v>
      </c>
      <c r="P19" s="58" t="str">
        <f t="shared" ref="P19:P25" si="43">_xlfn.CONCAT(F19," ")</f>
        <v xml:space="preserve">Quarto </v>
      </c>
      <c r="Q19" s="38" t="str">
        <f t="shared" si="27"/>
        <v>Conceitos: BIM Funcional  Espacial  Ambiente  Quarto</v>
      </c>
      <c r="R19" s="38" t="str">
        <f t="shared" si="28"/>
        <v>Consultar  -</v>
      </c>
      <c r="S19" s="39" t="s">
        <v>27</v>
      </c>
      <c r="T19" s="39" t="s">
        <v>27</v>
      </c>
      <c r="U19" s="43" t="str">
        <f t="shared" ref="U19:U25" si="44">_xlfn.CONCAT("Ambi-key_",A19)</f>
        <v>Ambi-key_19</v>
      </c>
    </row>
    <row r="20" spans="1:21" ht="8.25" customHeight="1" x14ac:dyDescent="0.3">
      <c r="A20" s="37">
        <v>20</v>
      </c>
      <c r="B20" s="62" t="s">
        <v>68</v>
      </c>
      <c r="C20" s="62" t="s">
        <v>70</v>
      </c>
      <c r="D20" s="56" t="s">
        <v>81</v>
      </c>
      <c r="E20" s="44" t="s">
        <v>88</v>
      </c>
      <c r="F20" s="44" t="s">
        <v>91</v>
      </c>
      <c r="G20" s="27" t="s">
        <v>3</v>
      </c>
      <c r="H20" s="27" t="s">
        <v>3</v>
      </c>
      <c r="I20" s="27" t="s">
        <v>3</v>
      </c>
      <c r="J20" s="27" t="s">
        <v>112</v>
      </c>
      <c r="K20" s="45" t="s">
        <v>3</v>
      </c>
      <c r="L20" s="38" t="str">
        <f t="shared" si="22"/>
        <v>Conceitos: BIM</v>
      </c>
      <c r="M20" s="38" t="str">
        <f t="shared" si="40"/>
        <v xml:space="preserve">Funcional </v>
      </c>
      <c r="N20" s="38" t="str">
        <f t="shared" si="41"/>
        <v xml:space="preserve">Espacial </v>
      </c>
      <c r="O20" s="38" t="str">
        <f t="shared" si="42"/>
        <v xml:space="preserve">Ambiente </v>
      </c>
      <c r="P20" s="58" t="str">
        <f t="shared" si="43"/>
        <v xml:space="preserve">Cozinha </v>
      </c>
      <c r="Q20" s="38" t="str">
        <f t="shared" si="27"/>
        <v>Conceitos: BIM Funcional  Espacial  Ambiente  Cozinha</v>
      </c>
      <c r="R20" s="38" t="str">
        <f t="shared" si="28"/>
        <v>Consultar  -</v>
      </c>
      <c r="S20" s="39" t="s">
        <v>27</v>
      </c>
      <c r="T20" s="39" t="s">
        <v>27</v>
      </c>
      <c r="U20" s="43" t="str">
        <f t="shared" si="44"/>
        <v>Ambi-key_20</v>
      </c>
    </row>
    <row r="21" spans="1:21" ht="8.25" customHeight="1" x14ac:dyDescent="0.3">
      <c r="A21" s="37">
        <v>21</v>
      </c>
      <c r="B21" s="62" t="s">
        <v>68</v>
      </c>
      <c r="C21" s="62" t="s">
        <v>70</v>
      </c>
      <c r="D21" s="56" t="s">
        <v>81</v>
      </c>
      <c r="E21" s="44" t="s">
        <v>88</v>
      </c>
      <c r="F21" s="44" t="s">
        <v>99</v>
      </c>
      <c r="G21" s="27" t="s">
        <v>3</v>
      </c>
      <c r="H21" s="27" t="s">
        <v>3</v>
      </c>
      <c r="I21" s="27" t="s">
        <v>3</v>
      </c>
      <c r="J21" s="27" t="s">
        <v>112</v>
      </c>
      <c r="K21" s="45" t="s">
        <v>3</v>
      </c>
      <c r="L21" s="38" t="str">
        <f t="shared" si="22"/>
        <v>Conceitos: BIM</v>
      </c>
      <c r="M21" s="38" t="str">
        <f t="shared" si="40"/>
        <v xml:space="preserve">Funcional </v>
      </c>
      <c r="N21" s="38" t="str">
        <f t="shared" si="41"/>
        <v xml:space="preserve">Espacial </v>
      </c>
      <c r="O21" s="38" t="str">
        <f t="shared" si="42"/>
        <v xml:space="preserve">Ambiente </v>
      </c>
      <c r="P21" s="58" t="str">
        <f t="shared" si="43"/>
        <v xml:space="preserve">WC </v>
      </c>
      <c r="Q21" s="38" t="str">
        <f t="shared" si="27"/>
        <v>Conceitos: BIM Funcional  Espacial  Ambiente  WC</v>
      </c>
      <c r="R21" s="38" t="str">
        <f t="shared" si="28"/>
        <v>Consultar  -</v>
      </c>
      <c r="S21" s="39" t="s">
        <v>27</v>
      </c>
      <c r="T21" s="39" t="s">
        <v>27</v>
      </c>
      <c r="U21" s="43" t="str">
        <f t="shared" si="44"/>
        <v>Ambi-key_21</v>
      </c>
    </row>
    <row r="22" spans="1:21" ht="8.25" customHeight="1" x14ac:dyDescent="0.3">
      <c r="A22" s="37">
        <v>22</v>
      </c>
      <c r="B22" s="62" t="s">
        <v>68</v>
      </c>
      <c r="C22" s="62" t="s">
        <v>70</v>
      </c>
      <c r="D22" s="56" t="s">
        <v>81</v>
      </c>
      <c r="E22" s="44" t="s">
        <v>88</v>
      </c>
      <c r="F22" s="44" t="s">
        <v>92</v>
      </c>
      <c r="G22" s="27" t="s">
        <v>3</v>
      </c>
      <c r="H22" s="27" t="s">
        <v>3</v>
      </c>
      <c r="I22" s="27" t="s">
        <v>3</v>
      </c>
      <c r="J22" s="27" t="s">
        <v>112</v>
      </c>
      <c r="K22" s="45" t="s">
        <v>3</v>
      </c>
      <c r="L22" s="38" t="str">
        <f t="shared" si="22"/>
        <v>Conceitos: BIM</v>
      </c>
      <c r="M22" s="38" t="str">
        <f t="shared" ref="M22" si="45">_xlfn.CONCAT(C22," ")</f>
        <v xml:space="preserve">Funcional </v>
      </c>
      <c r="N22" s="38" t="str">
        <f t="shared" ref="N22" si="46">_xlfn.CONCAT(D22," ")</f>
        <v xml:space="preserve">Espacial </v>
      </c>
      <c r="O22" s="38" t="str">
        <f t="shared" ref="O22" si="47">_xlfn.CONCAT(E22," ")</f>
        <v xml:space="preserve">Ambiente </v>
      </c>
      <c r="P22" s="58" t="str">
        <f t="shared" ref="P22" si="48">_xlfn.CONCAT(F22," ")</f>
        <v xml:space="preserve">Banheiro </v>
      </c>
      <c r="Q22" s="38" t="str">
        <f t="shared" si="27"/>
        <v>Conceitos: BIM Funcional  Espacial  Ambiente  Banheiro</v>
      </c>
      <c r="R22" s="38" t="str">
        <f t="shared" si="28"/>
        <v>Consultar  -</v>
      </c>
      <c r="S22" s="39" t="s">
        <v>27</v>
      </c>
      <c r="T22" s="39" t="s">
        <v>27</v>
      </c>
      <c r="U22" s="43" t="str">
        <f t="shared" ref="U22" si="49">_xlfn.CONCAT("Ambi-key_",A22)</f>
        <v>Ambi-key_22</v>
      </c>
    </row>
    <row r="23" spans="1:21" ht="8.25" customHeight="1" x14ac:dyDescent="0.3">
      <c r="A23" s="37">
        <v>23</v>
      </c>
      <c r="B23" s="62" t="s">
        <v>68</v>
      </c>
      <c r="C23" s="62" t="s">
        <v>70</v>
      </c>
      <c r="D23" s="56" t="s">
        <v>81</v>
      </c>
      <c r="E23" s="44" t="s">
        <v>88</v>
      </c>
      <c r="F23" s="44" t="s">
        <v>96</v>
      </c>
      <c r="G23" s="27" t="s">
        <v>3</v>
      </c>
      <c r="H23" s="27" t="s">
        <v>3</v>
      </c>
      <c r="I23" s="27" t="s">
        <v>3</v>
      </c>
      <c r="J23" s="27" t="s">
        <v>112</v>
      </c>
      <c r="K23" s="45" t="s">
        <v>3</v>
      </c>
      <c r="L23" s="38" t="str">
        <f t="shared" si="22"/>
        <v>Conceitos: BIM</v>
      </c>
      <c r="M23" s="38" t="str">
        <f t="shared" ref="M23:M24" si="50">_xlfn.CONCAT(C23," ")</f>
        <v xml:space="preserve">Funcional </v>
      </c>
      <c r="N23" s="38" t="str">
        <f t="shared" ref="N23:N24" si="51">_xlfn.CONCAT(D23," ")</f>
        <v xml:space="preserve">Espacial </v>
      </c>
      <c r="O23" s="38" t="str">
        <f t="shared" ref="O23:O24" si="52">_xlfn.CONCAT(E23," ")</f>
        <v xml:space="preserve">Ambiente </v>
      </c>
      <c r="P23" s="58" t="str">
        <f t="shared" ref="P23:P24" si="53">_xlfn.CONCAT(F23," ")</f>
        <v xml:space="preserve">BanheiroSocial </v>
      </c>
      <c r="Q23" s="38" t="str">
        <f t="shared" si="27"/>
        <v>Conceitos: BIM Funcional  Espacial  Ambiente  BanheiroSocial</v>
      </c>
      <c r="R23" s="38" t="str">
        <f t="shared" si="28"/>
        <v>Consultar  -</v>
      </c>
      <c r="S23" s="39" t="s">
        <v>27</v>
      </c>
      <c r="T23" s="39" t="s">
        <v>27</v>
      </c>
      <c r="U23" s="43" t="str">
        <f t="shared" ref="U23:U24" si="54">_xlfn.CONCAT("Ambi-key_",A23)</f>
        <v>Ambi-key_23</v>
      </c>
    </row>
    <row r="24" spans="1:21" ht="8.25" customHeight="1" x14ac:dyDescent="0.3">
      <c r="A24" s="37">
        <v>24</v>
      </c>
      <c r="B24" s="62" t="s">
        <v>68</v>
      </c>
      <c r="C24" s="62" t="s">
        <v>70</v>
      </c>
      <c r="D24" s="56" t="s">
        <v>81</v>
      </c>
      <c r="E24" s="44" t="s">
        <v>88</v>
      </c>
      <c r="F24" s="44" t="s">
        <v>100</v>
      </c>
      <c r="G24" s="27" t="s">
        <v>3</v>
      </c>
      <c r="H24" s="27" t="s">
        <v>3</v>
      </c>
      <c r="I24" s="27" t="s">
        <v>3</v>
      </c>
      <c r="J24" s="27" t="s">
        <v>112</v>
      </c>
      <c r="K24" s="45" t="s">
        <v>3</v>
      </c>
      <c r="L24" s="38" t="str">
        <f t="shared" si="22"/>
        <v>Conceitos: BIM</v>
      </c>
      <c r="M24" s="38" t="str">
        <f t="shared" si="50"/>
        <v xml:space="preserve">Funcional </v>
      </c>
      <c r="N24" s="38" t="str">
        <f t="shared" si="51"/>
        <v xml:space="preserve">Espacial </v>
      </c>
      <c r="O24" s="38" t="str">
        <f t="shared" si="52"/>
        <v xml:space="preserve">Ambiente </v>
      </c>
      <c r="P24" s="58" t="str">
        <f t="shared" si="53"/>
        <v xml:space="preserve">BanheiroFemi </v>
      </c>
      <c r="Q24" s="38" t="str">
        <f t="shared" si="27"/>
        <v>Conceitos: BIM Funcional  Espacial  Ambiente  BanheiroFemi</v>
      </c>
      <c r="R24" s="38" t="str">
        <f t="shared" si="28"/>
        <v>Consultar  -</v>
      </c>
      <c r="S24" s="39" t="s">
        <v>27</v>
      </c>
      <c r="T24" s="39" t="s">
        <v>27</v>
      </c>
      <c r="U24" s="43" t="str">
        <f t="shared" si="54"/>
        <v>Ambi-key_24</v>
      </c>
    </row>
    <row r="25" spans="1:21" ht="8.25" customHeight="1" x14ac:dyDescent="0.3">
      <c r="A25" s="37">
        <v>25</v>
      </c>
      <c r="B25" s="62" t="s">
        <v>68</v>
      </c>
      <c r="C25" s="62" t="s">
        <v>70</v>
      </c>
      <c r="D25" s="56" t="s">
        <v>81</v>
      </c>
      <c r="E25" s="44" t="s">
        <v>88</v>
      </c>
      <c r="F25" s="44" t="s">
        <v>101</v>
      </c>
      <c r="G25" s="27" t="s">
        <v>3</v>
      </c>
      <c r="H25" s="27" t="s">
        <v>3</v>
      </c>
      <c r="I25" s="27" t="s">
        <v>3</v>
      </c>
      <c r="J25" s="27" t="s">
        <v>112</v>
      </c>
      <c r="K25" s="45" t="s">
        <v>3</v>
      </c>
      <c r="L25" s="38" t="str">
        <f t="shared" si="22"/>
        <v>Conceitos: BIM</v>
      </c>
      <c r="M25" s="38" t="str">
        <f t="shared" si="40"/>
        <v xml:space="preserve">Funcional </v>
      </c>
      <c r="N25" s="38" t="str">
        <f t="shared" si="41"/>
        <v xml:space="preserve">Espacial </v>
      </c>
      <c r="O25" s="38" t="str">
        <f t="shared" si="42"/>
        <v xml:space="preserve">Ambiente </v>
      </c>
      <c r="P25" s="58" t="str">
        <f t="shared" si="43"/>
        <v xml:space="preserve">BanheiroMasc </v>
      </c>
      <c r="Q25" s="38" t="str">
        <f t="shared" si="27"/>
        <v>Conceitos: BIM Funcional  Espacial  Ambiente  BanheiroMasc</v>
      </c>
      <c r="R25" s="38" t="str">
        <f t="shared" si="28"/>
        <v>Consultar  -</v>
      </c>
      <c r="S25" s="39" t="s">
        <v>27</v>
      </c>
      <c r="T25" s="39" t="s">
        <v>27</v>
      </c>
      <c r="U25" s="43" t="str">
        <f t="shared" si="44"/>
        <v>Ambi-key_25</v>
      </c>
    </row>
    <row r="26" spans="1:21" ht="8.25" customHeight="1" x14ac:dyDescent="0.3">
      <c r="A26" s="37">
        <v>26</v>
      </c>
      <c r="B26" s="62" t="s">
        <v>68</v>
      </c>
      <c r="C26" s="62" t="s">
        <v>70</v>
      </c>
      <c r="D26" s="56" t="s">
        <v>81</v>
      </c>
      <c r="E26" s="44" t="s">
        <v>88</v>
      </c>
      <c r="F26" s="44" t="s">
        <v>93</v>
      </c>
      <c r="G26" s="27" t="s">
        <v>3</v>
      </c>
      <c r="H26" s="27" t="s">
        <v>3</v>
      </c>
      <c r="I26" s="27" t="s">
        <v>3</v>
      </c>
      <c r="J26" s="27" t="s">
        <v>112</v>
      </c>
      <c r="K26" s="45" t="s">
        <v>3</v>
      </c>
      <c r="L26" s="38" t="str">
        <f t="shared" si="22"/>
        <v>Conceitos: BIM</v>
      </c>
      <c r="M26" s="38" t="str">
        <f t="shared" ref="M26" si="55">_xlfn.CONCAT(C26," ")</f>
        <v xml:space="preserve">Funcional </v>
      </c>
      <c r="N26" s="38" t="str">
        <f t="shared" ref="N26" si="56">_xlfn.CONCAT(D26," ")</f>
        <v xml:space="preserve">Espacial </v>
      </c>
      <c r="O26" s="38" t="str">
        <f t="shared" ref="O26" si="57">_xlfn.CONCAT(E26," ")</f>
        <v xml:space="preserve">Ambiente </v>
      </c>
      <c r="P26" s="58" t="str">
        <f t="shared" ref="P26" si="58">_xlfn.CONCAT(F26," ")</f>
        <v xml:space="preserve">Circulação </v>
      </c>
      <c r="Q26" s="38" t="str">
        <f t="shared" si="27"/>
        <v>Conceitos: BIM Funcional  Espacial  Ambiente  Circulação</v>
      </c>
      <c r="R26" s="38" t="str">
        <f t="shared" si="28"/>
        <v>Consultar  -</v>
      </c>
      <c r="S26" s="39" t="s">
        <v>27</v>
      </c>
      <c r="T26" s="39" t="s">
        <v>27</v>
      </c>
      <c r="U26" s="43" t="str">
        <f t="shared" ref="U26" si="59">_xlfn.CONCAT("Ambi-key_",A26)</f>
        <v>Ambi-key_26</v>
      </c>
    </row>
    <row r="27" spans="1:21" ht="8.25" customHeight="1" x14ac:dyDescent="0.3">
      <c r="A27" s="37">
        <v>27</v>
      </c>
      <c r="B27" s="61" t="s">
        <v>68</v>
      </c>
      <c r="C27" s="61" t="s">
        <v>70</v>
      </c>
      <c r="D27" s="63" t="s">
        <v>81</v>
      </c>
      <c r="E27" s="57" t="s">
        <v>88</v>
      </c>
      <c r="F27" s="57" t="s">
        <v>95</v>
      </c>
      <c r="G27" s="31" t="s">
        <v>3</v>
      </c>
      <c r="H27" s="31" t="s">
        <v>3</v>
      </c>
      <c r="I27" s="31" t="s">
        <v>3</v>
      </c>
      <c r="J27" s="27" t="s">
        <v>112</v>
      </c>
      <c r="K27" s="45" t="s">
        <v>3</v>
      </c>
      <c r="L27" s="58" t="str">
        <f t="shared" si="22"/>
        <v>Conceitos: BIM</v>
      </c>
      <c r="M27" s="58" t="str">
        <f t="shared" ref="M27:M29" si="60">_xlfn.CONCAT(C27," ")</f>
        <v xml:space="preserve">Funcional </v>
      </c>
      <c r="N27" s="58" t="str">
        <f t="shared" ref="N27:N29" si="61">_xlfn.CONCAT(D27," ")</f>
        <v xml:space="preserve">Espacial </v>
      </c>
      <c r="O27" s="58" t="str">
        <f t="shared" ref="O27:O29" si="62">_xlfn.CONCAT(E27," ")</f>
        <v xml:space="preserve">Ambiente </v>
      </c>
      <c r="P27" s="58" t="str">
        <f t="shared" ref="P27:P28" si="63">_xlfn.CONCAT(F27," ")</f>
        <v xml:space="preserve">AreaServiço </v>
      </c>
      <c r="Q27" s="58" t="str">
        <f t="shared" si="27"/>
        <v>Conceitos: BIM Funcional  Espacial  Ambiente  AreaServiço</v>
      </c>
      <c r="R27" s="58" t="str">
        <f t="shared" si="28"/>
        <v>Consultar  -</v>
      </c>
      <c r="S27" s="59" t="s">
        <v>27</v>
      </c>
      <c r="T27" s="59" t="s">
        <v>27</v>
      </c>
      <c r="U27" s="60" t="str">
        <f t="shared" ref="U27" si="64">_xlfn.CONCAT("Ambi-key_",A27)</f>
        <v>Ambi-key_27</v>
      </c>
    </row>
    <row r="28" spans="1:21" ht="8.25" customHeight="1" x14ac:dyDescent="0.3">
      <c r="A28" s="37">
        <v>28</v>
      </c>
      <c r="B28" s="61" t="s">
        <v>68</v>
      </c>
      <c r="C28" s="61" t="s">
        <v>70</v>
      </c>
      <c r="D28" s="63" t="s">
        <v>81</v>
      </c>
      <c r="E28" s="57" t="s">
        <v>131</v>
      </c>
      <c r="F28" s="57" t="s">
        <v>134</v>
      </c>
      <c r="G28" s="31" t="s">
        <v>3</v>
      </c>
      <c r="H28" s="31" t="s">
        <v>3</v>
      </c>
      <c r="I28" s="31" t="s">
        <v>3</v>
      </c>
      <c r="J28" s="27" t="s">
        <v>112</v>
      </c>
      <c r="K28" s="45" t="s">
        <v>135</v>
      </c>
      <c r="L28" s="58" t="str">
        <f t="shared" si="22"/>
        <v>Conceitos: BIM</v>
      </c>
      <c r="M28" s="58" t="str">
        <f t="shared" ref="M28" si="65">_xlfn.CONCAT(C28," ")</f>
        <v xml:space="preserve">Funcional </v>
      </c>
      <c r="N28" s="58" t="str">
        <f t="shared" ref="N28" si="66">_xlfn.CONCAT(D28," ")</f>
        <v xml:space="preserve">Espacial </v>
      </c>
      <c r="O28" s="58" t="str">
        <f t="shared" ref="O28" si="67">_xlfn.CONCAT(E28," ")</f>
        <v xml:space="preserve">Núcleos </v>
      </c>
      <c r="P28" s="58" t="str">
        <f t="shared" si="63"/>
        <v xml:space="preserve">Elevadores2 </v>
      </c>
      <c r="Q28" s="58" t="str">
        <f t="shared" si="27"/>
        <v>Conceitos: BIM Funcional  Espacial  Núcleos  Elevadores2</v>
      </c>
      <c r="R28" s="58" t="str">
        <f t="shared" ref="R28" si="68">_xlfn.CONCAT("Consultar  ",S28)</f>
        <v>Consultar  -</v>
      </c>
      <c r="S28" s="59" t="s">
        <v>27</v>
      </c>
      <c r="T28" s="59" t="s">
        <v>27</v>
      </c>
      <c r="U28" s="60" t="str">
        <f>_xlfn.CONCAT("Ambi-key_",A28)</f>
        <v>Ambi-key_28</v>
      </c>
    </row>
    <row r="29" spans="1:21" ht="8.25" customHeight="1" x14ac:dyDescent="0.3">
      <c r="A29" s="37">
        <v>29</v>
      </c>
      <c r="B29" s="61" t="s">
        <v>68</v>
      </c>
      <c r="C29" s="61" t="s">
        <v>70</v>
      </c>
      <c r="D29" s="63" t="s">
        <v>81</v>
      </c>
      <c r="E29" s="57" t="s">
        <v>131</v>
      </c>
      <c r="F29" s="57" t="s">
        <v>133</v>
      </c>
      <c r="G29" s="31" t="s">
        <v>3</v>
      </c>
      <c r="H29" s="31" t="s">
        <v>3</v>
      </c>
      <c r="I29" s="31" t="s">
        <v>3</v>
      </c>
      <c r="J29" s="27" t="s">
        <v>112</v>
      </c>
      <c r="K29" s="45" t="s">
        <v>132</v>
      </c>
      <c r="L29" s="58" t="str">
        <f t="shared" ref="L29" si="69">_xlfn.CONCAT("Conceitos: ", B29)</f>
        <v>Conceitos: BIM</v>
      </c>
      <c r="M29" s="58" t="str">
        <f t="shared" si="60"/>
        <v xml:space="preserve">Funcional </v>
      </c>
      <c r="N29" s="58" t="str">
        <f t="shared" si="61"/>
        <v xml:space="preserve">Espacial </v>
      </c>
      <c r="O29" s="58" t="str">
        <f t="shared" si="62"/>
        <v xml:space="preserve">Núcleos </v>
      </c>
      <c r="P29" s="58" t="str">
        <f t="shared" ref="P29" si="70">_xlfn.CONCAT(F29," ")</f>
        <v xml:space="preserve">Elevadores5 </v>
      </c>
      <c r="Q29" s="58" t="str">
        <f t="shared" ref="Q29" si="71">_xlfn.CONCAT(SUBSTITUTE(L29, "null", " ")," ",SUBSTITUTE(M29, "null", " ")," ",SUBSTITUTE(N29, "null", " ")," ",SUBSTITUTE(O29, "null", " ")," ", SUBSTITUTE(F29, "null", " "))</f>
        <v>Conceitos: BIM Funcional  Espacial  Núcleos  Elevadores5</v>
      </c>
      <c r="R29" s="58" t="str">
        <f t="shared" si="28"/>
        <v>Consultar  -</v>
      </c>
      <c r="S29" s="59" t="s">
        <v>27</v>
      </c>
      <c r="T29" s="59" t="s">
        <v>27</v>
      </c>
      <c r="U29" s="60" t="str">
        <f>_xlfn.CONCAT("Ambi-key_",A29)</f>
        <v>Ambi-key_29</v>
      </c>
    </row>
    <row r="30" spans="1:21" ht="8.25" customHeight="1" x14ac:dyDescent="0.3">
      <c r="A30" s="37">
        <v>30</v>
      </c>
      <c r="B30" s="61" t="s">
        <v>68</v>
      </c>
      <c r="C30" s="61" t="s">
        <v>70</v>
      </c>
      <c r="D30" s="63" t="s">
        <v>81</v>
      </c>
      <c r="E30" s="57" t="s">
        <v>120</v>
      </c>
      <c r="F30" s="57" t="s">
        <v>127</v>
      </c>
      <c r="G30" s="31" t="s">
        <v>3</v>
      </c>
      <c r="H30" s="31" t="s">
        <v>3</v>
      </c>
      <c r="I30" s="31" t="s">
        <v>3</v>
      </c>
      <c r="J30" s="31" t="s">
        <v>123</v>
      </c>
      <c r="K30" s="45" t="s">
        <v>3</v>
      </c>
      <c r="L30" s="58" t="str">
        <f>_xlfn.CONCAT("Conceitos: ", B30)</f>
        <v>Conceitos: BIM</v>
      </c>
      <c r="M30" s="58" t="str">
        <f t="shared" ref="M30:P31" si="72">_xlfn.CONCAT(C30," ")</f>
        <v xml:space="preserve">Funcional </v>
      </c>
      <c r="N30" s="58" t="str">
        <f t="shared" si="72"/>
        <v xml:space="preserve">Espacial </v>
      </c>
      <c r="O30" s="58" t="str">
        <f t="shared" si="72"/>
        <v xml:space="preserve">AreaInterna </v>
      </c>
      <c r="P30" s="12" t="str">
        <f t="shared" si="72"/>
        <v xml:space="preserve">Estacionamento.Int </v>
      </c>
      <c r="Q30" s="58" t="str">
        <f>_xlfn.CONCAT(SUBSTITUTE(L30, "null", " ")," ",SUBSTITUTE(M30, "null", " ")," ",SUBSTITUTE(N30, "null", " ")," ",SUBSTITUTE(O30, "null", " ")," ", SUBSTITUTE(F30, "null", " "))</f>
        <v>Conceitos: BIM Funcional  Espacial  AreaInterna  Estacionamento.Int</v>
      </c>
      <c r="R30" s="58" t="str">
        <f t="shared" ref="R30:R31" si="73">_xlfn.CONCAT("Consultar  ",S30)</f>
        <v>Consultar  -</v>
      </c>
      <c r="S30" s="59" t="s">
        <v>27</v>
      </c>
      <c r="T30" s="59" t="s">
        <v>27</v>
      </c>
      <c r="U30" s="60" t="str">
        <f>_xlfn.CONCAT("Ambi-key_",A30)</f>
        <v>Ambi-key_30</v>
      </c>
    </row>
    <row r="31" spans="1:21" ht="8.25" customHeight="1" x14ac:dyDescent="0.3">
      <c r="A31" s="37">
        <v>31</v>
      </c>
      <c r="B31" s="61" t="s">
        <v>68</v>
      </c>
      <c r="C31" s="61" t="s">
        <v>70</v>
      </c>
      <c r="D31" s="63" t="s">
        <v>81</v>
      </c>
      <c r="E31" s="57" t="s">
        <v>119</v>
      </c>
      <c r="F31" s="57" t="s">
        <v>128</v>
      </c>
      <c r="G31" s="31" t="s">
        <v>3</v>
      </c>
      <c r="H31" s="31" t="s">
        <v>3</v>
      </c>
      <c r="I31" s="31" t="s">
        <v>3</v>
      </c>
      <c r="J31" s="31" t="s">
        <v>123</v>
      </c>
      <c r="K31" s="45" t="s">
        <v>3</v>
      </c>
      <c r="L31" s="58" t="str">
        <f>_xlfn.CONCAT("Conceitos: ", B31)</f>
        <v>Conceitos: BIM</v>
      </c>
      <c r="M31" s="58" t="str">
        <f t="shared" si="72"/>
        <v xml:space="preserve">Funcional </v>
      </c>
      <c r="N31" s="58" t="str">
        <f t="shared" si="72"/>
        <v xml:space="preserve">Espacial </v>
      </c>
      <c r="O31" s="58" t="str">
        <f t="shared" si="72"/>
        <v xml:space="preserve">AreaExterna </v>
      </c>
      <c r="P31" s="12" t="str">
        <f t="shared" si="72"/>
        <v xml:space="preserve">Estacionamento.Ext </v>
      </c>
      <c r="Q31" s="58" t="str">
        <f>_xlfn.CONCAT(SUBSTITUTE(L31, "null", " ")," ",SUBSTITUTE(M31, "null", " ")," ",SUBSTITUTE(N31, "null", " ")," ",SUBSTITUTE(O31, "null", " ")," ", SUBSTITUTE(F31, "null", " "))</f>
        <v>Conceitos: BIM Funcional  Espacial  AreaExterna  Estacionamento.Ext</v>
      </c>
      <c r="R31" s="58" t="str">
        <f t="shared" si="73"/>
        <v>Consultar  -</v>
      </c>
      <c r="S31" s="59" t="s">
        <v>27</v>
      </c>
      <c r="T31" s="59" t="s">
        <v>27</v>
      </c>
      <c r="U31" s="60" t="str">
        <f>_xlfn.CONCAT("Ambi-key_",A31)</f>
        <v>Ambi-key_31</v>
      </c>
    </row>
  </sheetData>
  <phoneticPr fontId="1" type="noConversion"/>
  <conditionalFormatting sqref="F1">
    <cfRule type="duplicateValues" dxfId="41" priority="72"/>
    <cfRule type="duplicateValues" dxfId="40" priority="73"/>
  </conditionalFormatting>
  <conditionalFormatting sqref="F2:F3">
    <cfRule type="duplicateValues" dxfId="39" priority="8"/>
    <cfRule type="duplicateValues" dxfId="38" priority="9"/>
  </conditionalFormatting>
  <conditionalFormatting sqref="F2:F9">
    <cfRule type="duplicateValues" dxfId="37" priority="85"/>
    <cfRule type="duplicateValues" dxfId="36" priority="86"/>
    <cfRule type="duplicateValues" dxfId="35" priority="87"/>
    <cfRule type="duplicateValues" dxfId="34" priority="88"/>
    <cfRule type="duplicateValues" dxfId="33" priority="89"/>
  </conditionalFormatting>
  <conditionalFormatting sqref="F4:F6">
    <cfRule type="duplicateValues" dxfId="32" priority="6"/>
    <cfRule type="duplicateValues" dxfId="31" priority="7"/>
  </conditionalFormatting>
  <conditionalFormatting sqref="F7:F9">
    <cfRule type="duplicateValues" dxfId="30" priority="95"/>
    <cfRule type="duplicateValues" dxfId="29" priority="96"/>
  </conditionalFormatting>
  <conditionalFormatting sqref="F30:F1048576 F1">
    <cfRule type="duplicateValues" dxfId="28" priority="50"/>
    <cfRule type="duplicateValues" dxfId="27" priority="63"/>
    <cfRule type="duplicateValues" dxfId="26" priority="64"/>
    <cfRule type="duplicateValues" dxfId="25" priority="65"/>
    <cfRule type="duplicateValues" dxfId="24" priority="66"/>
    <cfRule type="duplicateValues" dxfId="23" priority="67"/>
    <cfRule type="duplicateValues" dxfId="22" priority="69"/>
    <cfRule type="duplicateValues" dxfId="21" priority="70"/>
    <cfRule type="duplicateValues" dxfId="20" priority="71"/>
  </conditionalFormatting>
  <conditionalFormatting sqref="G1:K1048576">
    <cfRule type="cellIs" dxfId="19" priority="62" operator="equal">
      <formula>"null"</formula>
    </cfRule>
  </conditionalFormatting>
  <conditionalFormatting sqref="J2:K11 K12:K14">
    <cfRule type="cellIs" dxfId="18" priority="15" operator="equal">
      <formula>"null"</formula>
    </cfRule>
  </conditionalFormatting>
  <conditionalFormatting sqref="J29:K31">
    <cfRule type="cellIs" dxfId="17" priority="3" operator="equal">
      <formula>"null"</formula>
    </cfRule>
  </conditionalFormatting>
  <conditionalFormatting sqref="J33">
    <cfRule type="cellIs" dxfId="16" priority="2" operator="equal">
      <formula>"null"</formula>
    </cfRule>
  </conditionalFormatting>
  <conditionalFormatting sqref="J28:K28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ignoredErrors>
    <ignoredError sqref="N14:P1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2"/>
  <sheetViews>
    <sheetView zoomScale="190" zoomScaleNormal="190" workbookViewId="0">
      <pane ySplit="1" topLeftCell="A11" activePane="bottomLeft" state="frozen"/>
      <selection activeCell="B22" sqref="B22"/>
      <selection pane="bottomLeft" activeCell="F20" sqref="F20"/>
    </sheetView>
  </sheetViews>
  <sheetFormatPr defaultColWidth="11.109375" defaultRowHeight="9" customHeight="1" x14ac:dyDescent="0.3"/>
  <cols>
    <col min="1" max="1" width="2.88671875" style="20" customWidth="1"/>
    <col min="2" max="2" width="8" style="21" customWidth="1"/>
    <col min="3" max="3" width="7.21875" style="21" customWidth="1"/>
    <col min="4" max="4" width="7.21875" style="20" customWidth="1"/>
    <col min="5" max="5" width="8.5546875" style="21" customWidth="1"/>
    <col min="6" max="6" width="9.109375" style="21" customWidth="1"/>
    <col min="7" max="7" width="5.77734375" style="20" customWidth="1"/>
    <col min="8" max="8" width="6.77734375" style="20" customWidth="1"/>
    <col min="9" max="9" width="5.88671875" style="20" customWidth="1"/>
    <col min="10" max="10" width="6.21875" style="20" customWidth="1"/>
    <col min="11" max="11" width="6.109375" style="20" customWidth="1"/>
    <col min="12" max="12" width="5.77734375" style="20" customWidth="1"/>
    <col min="13" max="13" width="5.88671875" style="20" customWidth="1"/>
    <col min="14" max="14" width="5.6640625" style="20" customWidth="1"/>
    <col min="15" max="15" width="6.77734375" style="20" customWidth="1"/>
    <col min="16" max="16" width="6.21875" style="20" bestFit="1" customWidth="1"/>
    <col min="17" max="17" width="6.77734375" style="20" bestFit="1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7773437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9" t="s">
        <v>39</v>
      </c>
      <c r="C1" s="49" t="s">
        <v>40</v>
      </c>
      <c r="D1" s="49" t="s">
        <v>41</v>
      </c>
      <c r="E1" s="49" t="s">
        <v>42</v>
      </c>
      <c r="F1" s="49" t="s">
        <v>43</v>
      </c>
      <c r="G1" s="49" t="s">
        <v>44</v>
      </c>
      <c r="H1" s="49" t="s">
        <v>45</v>
      </c>
      <c r="I1" s="49" t="s">
        <v>46</v>
      </c>
      <c r="J1" s="49" t="s">
        <v>47</v>
      </c>
      <c r="K1" s="49" t="s">
        <v>48</v>
      </c>
      <c r="L1" s="49" t="s">
        <v>49</v>
      </c>
      <c r="M1" s="49" t="s">
        <v>50</v>
      </c>
      <c r="N1" s="49" t="s">
        <v>51</v>
      </c>
      <c r="O1" s="49" t="s">
        <v>52</v>
      </c>
      <c r="P1" s="49" t="s">
        <v>53</v>
      </c>
      <c r="Q1" s="49" t="s">
        <v>54</v>
      </c>
      <c r="R1" s="49" t="s">
        <v>59</v>
      </c>
      <c r="S1" s="49" t="s">
        <v>58</v>
      </c>
      <c r="T1" s="49" t="s">
        <v>55</v>
      </c>
      <c r="U1" s="49" t="s">
        <v>57</v>
      </c>
      <c r="V1" s="50" t="s">
        <v>56</v>
      </c>
    </row>
    <row r="2" spans="1:22" ht="8.4" customHeight="1" x14ac:dyDescent="0.3">
      <c r="A2" s="3">
        <v>2</v>
      </c>
      <c r="B2" s="5" t="s">
        <v>25</v>
      </c>
      <c r="C2" s="5" t="str">
        <f t="shared" ref="C2:C5" si="0">F2</f>
        <v>de.ambientes</v>
      </c>
      <c r="D2" s="40" t="s">
        <v>0</v>
      </c>
      <c r="E2" s="6" t="s">
        <v>26</v>
      </c>
      <c r="F2" s="6" t="s">
        <v>71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4" t="s">
        <v>70</v>
      </c>
      <c r="Q2" s="54" t="s">
        <v>81</v>
      </c>
      <c r="R2" s="8" t="str">
        <f t="shared" ref="R2:R13" si="1">_xlfn.CONCAT("Propriedade: ",  F2, "    Domínio: ", P2, "     Range: ", Q2)</f>
        <v>Propriedade: de.ambientes    Domínio: Funcional     Range: Espacial</v>
      </c>
      <c r="S2" s="8" t="str">
        <f t="shared" ref="S2:S13" si="2">_xlfn.CONCAT("Valor:  ", C2)</f>
        <v>Valor:  de.ambientes</v>
      </c>
      <c r="T2" s="9" t="s">
        <v>3</v>
      </c>
      <c r="U2" s="10" t="str">
        <f t="shared" ref="U2:U13" si="3">_xlfn.CONCAT("Refere-se a propriedade  ",F2, "  &gt;  ",C2)</f>
        <v>Refere-se a propriedade  de.ambientes  &gt;  de.ambientes</v>
      </c>
      <c r="V2" s="11" t="str">
        <f t="shared" ref="V2:V13" si="4">C2</f>
        <v>de.ambientes</v>
      </c>
    </row>
    <row r="3" spans="1:22" ht="8.4" customHeight="1" x14ac:dyDescent="0.3">
      <c r="A3" s="3">
        <v>3</v>
      </c>
      <c r="B3" s="13" t="str">
        <f>E3</f>
        <v>de.ambientes</v>
      </c>
      <c r="C3" s="13" t="str">
        <f t="shared" ref="C3" si="5">F3</f>
        <v>classebim</v>
      </c>
      <c r="D3" s="41" t="s">
        <v>0</v>
      </c>
      <c r="E3" s="14" t="str">
        <f>F2</f>
        <v>de.ambientes</v>
      </c>
      <c r="F3" s="15" t="s">
        <v>87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5" t="str">
        <f>P2</f>
        <v>Funcional</v>
      </c>
      <c r="Q3" s="56" t="str">
        <f>Q2</f>
        <v>Espacial</v>
      </c>
      <c r="R3" s="8" t="str">
        <f t="shared" si="1"/>
        <v>Propriedade: classebim    Domínio: Funcional     Range: Espacial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:B6" si="6">E4</f>
        <v>classebim</v>
      </c>
      <c r="C4" s="1" t="str">
        <f t="shared" ref="C4:C10" si="7">MID(F4,FIND(".",F4,1)+1,100)</f>
        <v>categoria</v>
      </c>
      <c r="D4" s="42" t="s">
        <v>0</v>
      </c>
      <c r="E4" s="2" t="str">
        <f>F3</f>
        <v>classebim</v>
      </c>
      <c r="F4" s="51" t="s">
        <v>86</v>
      </c>
      <c r="G4" s="19" t="s">
        <v>116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5" t="str">
        <f t="shared" ref="P4:P20" si="8">P3</f>
        <v>Funcional</v>
      </c>
      <c r="Q4" s="56" t="str">
        <f t="shared" ref="Q4:Q20" si="9">Q3</f>
        <v>Espacial</v>
      </c>
      <c r="R4" s="8" t="str">
        <f t="shared" si="1"/>
        <v>Propriedade: é.categoria    Domínio: Funcional     Range: Espacial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3" t="str">
        <f>E5</f>
        <v>de.ambientes</v>
      </c>
      <c r="C5" s="13" t="str">
        <f t="shared" si="0"/>
        <v>identificação</v>
      </c>
      <c r="D5" s="41" t="s">
        <v>0</v>
      </c>
      <c r="E5" s="14" t="str">
        <f>F2</f>
        <v>de.ambientes</v>
      </c>
      <c r="F5" s="15" t="s">
        <v>82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55" t="str">
        <f t="shared" si="8"/>
        <v>Funcional</v>
      </c>
      <c r="Q5" s="56" t="str">
        <f t="shared" si="9"/>
        <v>Espacial</v>
      </c>
      <c r="R5" s="8" t="str">
        <f t="shared" si="1"/>
        <v>Propriedade: identificação    Domínio: Funcional     Range: Espacial</v>
      </c>
      <c r="S5" s="8" t="str">
        <f t="shared" si="2"/>
        <v>Valor:  identificação</v>
      </c>
      <c r="T5" s="9" t="s">
        <v>3</v>
      </c>
      <c r="U5" s="10" t="str">
        <f t="shared" si="3"/>
        <v>Refere-se a propriedade  identificação  &gt;  identificação</v>
      </c>
      <c r="V5" s="11" t="str">
        <f t="shared" si="4"/>
        <v>identificação</v>
      </c>
    </row>
    <row r="6" spans="1:22" ht="8.4" customHeight="1" x14ac:dyDescent="0.3">
      <c r="A6" s="3">
        <v>6</v>
      </c>
      <c r="B6" s="17" t="str">
        <f t="shared" si="6"/>
        <v>identificação</v>
      </c>
      <c r="C6" s="1" t="str">
        <f t="shared" si="7"/>
        <v>código</v>
      </c>
      <c r="D6" s="42" t="s">
        <v>0</v>
      </c>
      <c r="E6" s="2" t="str">
        <f>F5</f>
        <v>identificação</v>
      </c>
      <c r="F6" s="18" t="s">
        <v>75</v>
      </c>
      <c r="G6" s="19" t="s">
        <v>116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55" t="str">
        <f t="shared" si="8"/>
        <v>Funcional</v>
      </c>
      <c r="Q6" s="56" t="str">
        <f t="shared" si="9"/>
        <v>Espacial</v>
      </c>
      <c r="R6" s="8" t="str">
        <f>_xlfn.CONCAT("Propriedade: ",  F6, "    Domínio: ", P6, "     Range: ", Q6)</f>
        <v>Propriedade: tem.código    Domínio: Funcional     Range: Espacial</v>
      </c>
      <c r="S6" s="8" t="str">
        <f t="shared" ref="S6:S10" si="10">_xlfn.CONCAT("Valor:  ", C6)</f>
        <v>Valor:  código</v>
      </c>
      <c r="T6" s="9" t="s">
        <v>3</v>
      </c>
      <c r="U6" s="10" t="str">
        <f t="shared" ref="U6" si="11">_xlfn.CONCAT("Refere-se a propriedade  ",F6, "  &gt;  ",C6)</f>
        <v>Refere-se a propriedade  tem.código  &gt;  código</v>
      </c>
      <c r="V6" s="11" t="str">
        <f t="shared" ref="V6" si="12">C6</f>
        <v>código</v>
      </c>
    </row>
    <row r="7" spans="1:22" ht="8.4" customHeight="1" x14ac:dyDescent="0.3">
      <c r="A7" s="3">
        <v>7</v>
      </c>
      <c r="B7" s="17" t="str">
        <f>E7</f>
        <v>identificação</v>
      </c>
      <c r="C7" s="1" t="str">
        <f t="shared" si="7"/>
        <v>nome</v>
      </c>
      <c r="D7" s="42" t="s">
        <v>0</v>
      </c>
      <c r="E7" s="2" t="str">
        <f>E6</f>
        <v>identificação</v>
      </c>
      <c r="F7" s="18" t="s">
        <v>76</v>
      </c>
      <c r="G7" s="19" t="s">
        <v>116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55" t="str">
        <f t="shared" si="8"/>
        <v>Funcional</v>
      </c>
      <c r="Q7" s="56" t="str">
        <f t="shared" si="9"/>
        <v>Espacial</v>
      </c>
      <c r="R7" s="8" t="str">
        <f t="shared" ref="R7:R10" si="13">_xlfn.CONCAT("Propriedade: ",  F7, "    Domínio: ", P7, "     Range: ", Q7)</f>
        <v>Propriedade: tem.nome    Domínio: Funcional     Range: Espacial</v>
      </c>
      <c r="S7" s="8" t="str">
        <f t="shared" si="10"/>
        <v>Valor:  nome</v>
      </c>
      <c r="T7" s="9" t="s">
        <v>3</v>
      </c>
      <c r="U7" s="10" t="str">
        <f>_xlfn.CONCAT("Refere-se a propriedade  ",F7, "  &gt;  ",C7)</f>
        <v>Refere-se a propriedade  tem.nome  &gt;  nome</v>
      </c>
      <c r="V7" s="11" t="str">
        <f>C7</f>
        <v>nome</v>
      </c>
    </row>
    <row r="8" spans="1:22" ht="8.4" customHeight="1" x14ac:dyDescent="0.3">
      <c r="A8" s="3">
        <v>8</v>
      </c>
      <c r="B8" s="17" t="str">
        <f>E8</f>
        <v>identificação</v>
      </c>
      <c r="C8" s="1" t="str">
        <f t="shared" ref="C8:C9" si="14">MID(F8,FIND(".",F8,1)+1,100)</f>
        <v>zona</v>
      </c>
      <c r="D8" s="42" t="s">
        <v>0</v>
      </c>
      <c r="E8" s="2" t="str">
        <f>E6</f>
        <v>identificação</v>
      </c>
      <c r="F8" s="18" t="s">
        <v>77</v>
      </c>
      <c r="G8" s="19" t="s">
        <v>3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55" t="str">
        <f t="shared" si="8"/>
        <v>Funcional</v>
      </c>
      <c r="Q8" s="56" t="str">
        <f t="shared" si="9"/>
        <v>Espacial</v>
      </c>
      <c r="R8" s="8" t="str">
        <f t="shared" ref="R8:R9" si="15">_xlfn.CONCAT("Propriedade: ",  F8, "    Domínio: ", P8, "     Range: ", Q8)</f>
        <v>Propriedade: tem.zona    Domínio: Funcional     Range: Espacial</v>
      </c>
      <c r="S8" s="8" t="str">
        <f t="shared" ref="S8:S9" si="16">_xlfn.CONCAT("Valor:  ", C8)</f>
        <v>Valor:  zona</v>
      </c>
      <c r="T8" s="9" t="s">
        <v>3</v>
      </c>
      <c r="U8" s="10" t="str">
        <f>_xlfn.CONCAT("Refere-se a propriedade  ",F8, "  &gt;  ",C8)</f>
        <v>Refere-se a propriedade  tem.zona  &gt;  zona</v>
      </c>
      <c r="V8" s="11" t="str">
        <f>C8</f>
        <v>zona</v>
      </c>
    </row>
    <row r="9" spans="1:22" ht="8.4" customHeight="1" x14ac:dyDescent="0.3">
      <c r="A9" s="3">
        <v>9</v>
      </c>
      <c r="B9" s="17" t="str">
        <f>E9</f>
        <v>identificação</v>
      </c>
      <c r="C9" s="1" t="str">
        <f t="shared" si="14"/>
        <v>tema</v>
      </c>
      <c r="D9" s="42" t="s">
        <v>0</v>
      </c>
      <c r="E9" s="2" t="str">
        <f>E6</f>
        <v>identificação</v>
      </c>
      <c r="F9" s="18" t="s">
        <v>69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5" t="str">
        <f t="shared" si="8"/>
        <v>Funcional</v>
      </c>
      <c r="Q9" s="56" t="str">
        <f t="shared" si="9"/>
        <v>Espacial</v>
      </c>
      <c r="R9" s="8" t="str">
        <f t="shared" si="15"/>
        <v>Propriedade: é.tema    Domínio: Funcional     Range: Espacial</v>
      </c>
      <c r="S9" s="8" t="str">
        <f t="shared" si="16"/>
        <v>Valor:  tema</v>
      </c>
      <c r="T9" s="9" t="s">
        <v>3</v>
      </c>
      <c r="U9" s="10" t="str">
        <f>_xlfn.CONCAT("Refere-se a propriedade  ",F9, "  &gt;  ",C9)</f>
        <v>Refere-se a propriedade  é.tema  &gt;  tema</v>
      </c>
      <c r="V9" s="11" t="str">
        <f>C9</f>
        <v>tema</v>
      </c>
    </row>
    <row r="10" spans="1:22" ht="8.4" customHeight="1" x14ac:dyDescent="0.3">
      <c r="A10" s="3">
        <v>10</v>
      </c>
      <c r="B10" s="17" t="str">
        <f>E10</f>
        <v>identificação</v>
      </c>
      <c r="C10" s="1" t="str">
        <f t="shared" si="7"/>
        <v>descrição</v>
      </c>
      <c r="D10" s="42" t="s">
        <v>0</v>
      </c>
      <c r="E10" s="2" t="str">
        <f>E7</f>
        <v>identificação</v>
      </c>
      <c r="F10" s="18" t="s">
        <v>64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5" t="str">
        <f t="shared" si="8"/>
        <v>Funcional</v>
      </c>
      <c r="Q10" s="56" t="str">
        <f t="shared" si="9"/>
        <v>Espacial</v>
      </c>
      <c r="R10" s="8" t="str">
        <f t="shared" si="13"/>
        <v>Propriedade: tem.descrição    Domínio: Funcional     Range: Espacial</v>
      </c>
      <c r="S10" s="8" t="str">
        <f t="shared" si="10"/>
        <v>Valor:  descrição</v>
      </c>
      <c r="T10" s="9" t="s">
        <v>3</v>
      </c>
      <c r="U10" s="10" t="str">
        <f>_xlfn.CONCAT("Refere-se a propriedade  ",F10, "  &gt;  ",C10)</f>
        <v>Refere-se a propriedade  tem.descrição  &gt;  descrição</v>
      </c>
      <c r="V10" s="11" t="str">
        <f>C10</f>
        <v>descrição</v>
      </c>
    </row>
    <row r="11" spans="1:22" ht="8.4" customHeight="1" x14ac:dyDescent="0.3">
      <c r="A11" s="3">
        <v>11</v>
      </c>
      <c r="B11" s="13" t="str">
        <f>E11</f>
        <v>de.ambientes</v>
      </c>
      <c r="C11" s="13" t="str">
        <f t="shared" ref="C11" si="17">F11</f>
        <v>dimensões</v>
      </c>
      <c r="D11" s="41" t="s">
        <v>0</v>
      </c>
      <c r="E11" s="14" t="str">
        <f>F2</f>
        <v>de.ambientes</v>
      </c>
      <c r="F11" s="15" t="s">
        <v>83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55" t="str">
        <f t="shared" si="8"/>
        <v>Funcional</v>
      </c>
      <c r="Q11" s="56" t="str">
        <f t="shared" si="9"/>
        <v>Espacial</v>
      </c>
      <c r="R11" s="8" t="str">
        <f t="shared" ref="R11" si="18">_xlfn.CONCAT("Propriedade: ",  F11, "    Domínio: ", P11, "     Range: ", Q11)</f>
        <v>Propriedade: dimensões    Domínio: Funcional     Range: Espacial</v>
      </c>
      <c r="S11" s="8" t="str">
        <f t="shared" ref="S11" si="19">_xlfn.CONCAT("Valor:  ", C11)</f>
        <v>Valor:  dimensões</v>
      </c>
      <c r="T11" s="9" t="s">
        <v>3</v>
      </c>
      <c r="U11" s="10" t="str">
        <f t="shared" ref="U11" si="20">_xlfn.CONCAT("Refere-se a propriedade  ",F11, "  &gt;  ",C11)</f>
        <v>Refere-se a propriedade  dimensões  &gt;  dimensões</v>
      </c>
      <c r="V11" s="11" t="str">
        <f t="shared" ref="V11" si="21">C11</f>
        <v>dimensões</v>
      </c>
    </row>
    <row r="12" spans="1:22" ht="8.4" customHeight="1" x14ac:dyDescent="0.3">
      <c r="A12" s="3">
        <v>12</v>
      </c>
      <c r="B12" s="17" t="str">
        <f t="shared" ref="B12:B13" si="22">E12</f>
        <v>dimensões</v>
      </c>
      <c r="C12" s="1" t="str">
        <f t="shared" ref="C12:C15" si="23">MID(F12,FIND(".",F12,1)+1,100)</f>
        <v>largura</v>
      </c>
      <c r="D12" s="42" t="s">
        <v>85</v>
      </c>
      <c r="E12" s="2" t="str">
        <f>F11</f>
        <v>dimensões</v>
      </c>
      <c r="F12" s="18" t="s">
        <v>72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5" t="str">
        <f t="shared" si="8"/>
        <v>Funcional</v>
      </c>
      <c r="Q12" s="56" t="str">
        <f t="shared" si="9"/>
        <v>Espacial</v>
      </c>
      <c r="R12" s="8" t="str">
        <f t="shared" ref="R12" si="24">_xlfn.CONCAT("Propriedade: ",  F12, "    Domínio: ", P12, "     Range: ", Q12)</f>
        <v>Propriedade: tem.largura    Domínio: Funcional     Range: Espacial</v>
      </c>
      <c r="S12" s="8" t="str">
        <f t="shared" si="2"/>
        <v>Valor:  largura</v>
      </c>
      <c r="T12" s="9" t="s">
        <v>3</v>
      </c>
      <c r="U12" s="10" t="str">
        <f>_xlfn.CONCAT("Refere-se a propriedade  ",F12, "  &gt;  ",C12)</f>
        <v>Refere-se a propriedade  tem.largura  &gt;  largura</v>
      </c>
      <c r="V12" s="11" t="str">
        <f>C12</f>
        <v>largura</v>
      </c>
    </row>
    <row r="13" spans="1:22" ht="8.4" customHeight="1" x14ac:dyDescent="0.3">
      <c r="A13" s="3">
        <v>13</v>
      </c>
      <c r="B13" s="17" t="str">
        <f t="shared" si="22"/>
        <v>dimensões</v>
      </c>
      <c r="C13" s="1" t="str">
        <f t="shared" si="23"/>
        <v>profundidade</v>
      </c>
      <c r="D13" s="42" t="s">
        <v>85</v>
      </c>
      <c r="E13" s="2" t="str">
        <f t="shared" ref="E13:E15" si="25">E12</f>
        <v>dimensões</v>
      </c>
      <c r="F13" s="18" t="s">
        <v>73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5" t="str">
        <f t="shared" si="8"/>
        <v>Funcional</v>
      </c>
      <c r="Q13" s="56" t="str">
        <f t="shared" si="9"/>
        <v>Espacial</v>
      </c>
      <c r="R13" s="8" t="str">
        <f t="shared" si="1"/>
        <v>Propriedade: tem.profundidade    Domínio: Funcional     Range: Espacial</v>
      </c>
      <c r="S13" s="8" t="str">
        <f t="shared" si="2"/>
        <v>Valor:  profundidade</v>
      </c>
      <c r="T13" s="9" t="s">
        <v>3</v>
      </c>
      <c r="U13" s="10" t="str">
        <f t="shared" si="3"/>
        <v>Refere-se a propriedade  tem.profundidade  &gt;  profundidade</v>
      </c>
      <c r="V13" s="11" t="str">
        <f t="shared" si="4"/>
        <v>profundidade</v>
      </c>
    </row>
    <row r="14" spans="1:22" ht="8.4" customHeight="1" x14ac:dyDescent="0.3">
      <c r="A14" s="3">
        <v>14</v>
      </c>
      <c r="B14" s="17" t="str">
        <f t="shared" ref="B14:B15" si="26">E14</f>
        <v>dimensões</v>
      </c>
      <c r="C14" s="1" t="str">
        <f t="shared" si="23"/>
        <v>pedireito</v>
      </c>
      <c r="D14" s="42" t="s">
        <v>85</v>
      </c>
      <c r="E14" s="2" t="str">
        <f t="shared" si="25"/>
        <v>dimensões</v>
      </c>
      <c r="F14" s="18" t="s">
        <v>74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5" t="str">
        <f t="shared" si="8"/>
        <v>Funcional</v>
      </c>
      <c r="Q14" s="56" t="str">
        <f t="shared" si="9"/>
        <v>Espacial</v>
      </c>
      <c r="R14" s="8" t="str">
        <f t="shared" ref="R14:R15" si="27">_xlfn.CONCAT("Propriedade: ",  F14, "    Domínio: ", P14, "     Range: ", Q14)</f>
        <v>Propriedade: tem.pedireito    Domínio: Funcional     Range: Espacial</v>
      </c>
      <c r="S14" s="8" t="str">
        <f t="shared" ref="S14:S15" si="28">_xlfn.CONCAT("Valor:  ", C14)</f>
        <v>Valor:  pedireito</v>
      </c>
      <c r="T14" s="9" t="s">
        <v>3</v>
      </c>
      <c r="U14" s="10" t="str">
        <f>_xlfn.CONCAT("Refere-se a propriedade  ",F14, "  &gt;  ",C14)</f>
        <v>Refere-se a propriedade  tem.pedireito  &gt;  pedireito</v>
      </c>
      <c r="V14" s="11" t="str">
        <f>C14</f>
        <v>pedireito</v>
      </c>
    </row>
    <row r="15" spans="1:22" ht="8.4" customHeight="1" x14ac:dyDescent="0.3">
      <c r="A15" s="3">
        <v>15</v>
      </c>
      <c r="B15" s="17" t="str">
        <f t="shared" si="26"/>
        <v>dimensões</v>
      </c>
      <c r="C15" s="1" t="str">
        <f t="shared" si="23"/>
        <v>área.mínima</v>
      </c>
      <c r="D15" s="42" t="s">
        <v>85</v>
      </c>
      <c r="E15" s="2" t="str">
        <f t="shared" si="25"/>
        <v>dimensões</v>
      </c>
      <c r="F15" s="18" t="s">
        <v>80</v>
      </c>
      <c r="G15" s="19" t="s">
        <v>3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5" t="str">
        <f t="shared" si="8"/>
        <v>Funcional</v>
      </c>
      <c r="Q15" s="56" t="str">
        <f t="shared" si="9"/>
        <v>Espacial</v>
      </c>
      <c r="R15" s="8" t="str">
        <f t="shared" si="27"/>
        <v>Propriedade: tem.área.mínima    Domínio: Funcional     Range: Espacial</v>
      </c>
      <c r="S15" s="8" t="str">
        <f t="shared" si="28"/>
        <v>Valor:  área.mínima</v>
      </c>
      <c r="T15" s="9" t="s">
        <v>3</v>
      </c>
      <c r="U15" s="10" t="str">
        <f>_xlfn.CONCAT("Refere-se a propriedade  ",F15, "  &gt;  ",C15)</f>
        <v>Refere-se a propriedade  tem.área.mínima  &gt;  área.mínima</v>
      </c>
      <c r="V15" s="11" t="str">
        <f>C15</f>
        <v>área.mínima</v>
      </c>
    </row>
    <row r="16" spans="1:22" ht="8.4" customHeight="1" x14ac:dyDescent="0.3">
      <c r="A16" s="3">
        <v>16</v>
      </c>
      <c r="B16" s="13" t="str">
        <f>E16</f>
        <v>de.ambientes</v>
      </c>
      <c r="C16" s="13" t="str">
        <f>F16</f>
        <v>localização</v>
      </c>
      <c r="D16" s="41" t="s">
        <v>0</v>
      </c>
      <c r="E16" s="52" t="str">
        <f>E5</f>
        <v>de.ambientes</v>
      </c>
      <c r="F16" s="53" t="s">
        <v>84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5" t="str">
        <f t="shared" si="8"/>
        <v>Funcional</v>
      </c>
      <c r="Q16" s="56" t="str">
        <f t="shared" si="9"/>
        <v>Espacial</v>
      </c>
      <c r="R16" s="8" t="str">
        <f t="shared" ref="R16:R18" si="29">_xlfn.CONCAT("Propriedade: ",  F16, "    Domínio: ", P16, "     Range: ", Q16)</f>
        <v>Propriedade: localização    Domínio: Funcional     Range: Espacial</v>
      </c>
      <c r="S16" s="8" t="str">
        <f t="shared" ref="S16:S18" si="30">_xlfn.CONCAT("Valor:  ", C16)</f>
        <v>Valor:  localização</v>
      </c>
      <c r="T16" s="9" t="s">
        <v>3</v>
      </c>
      <c r="U16" s="10" t="str">
        <f t="shared" ref="U16:U18" si="31">_xlfn.CONCAT("Refere-se a propriedade  ",F16, "  &gt;  ",C16)</f>
        <v>Refere-se a propriedade  localização  &gt;  localização</v>
      </c>
      <c r="V16" s="11" t="str">
        <f t="shared" ref="V16:V18" si="32">C16</f>
        <v>localização</v>
      </c>
    </row>
    <row r="17" spans="1:22" ht="8.4" customHeight="1" x14ac:dyDescent="0.3">
      <c r="A17" s="3">
        <v>17</v>
      </c>
      <c r="B17" s="17" t="str">
        <f>Tabla2[[#This Row],[SuperProp
(4)]]</f>
        <v>localização</v>
      </c>
      <c r="C17" s="1" t="str">
        <f t="shared" ref="C17" si="33">MID(F17,FIND(".",F17,1)+1,100)</f>
        <v>dentro.de</v>
      </c>
      <c r="D17" s="42" t="s">
        <v>0</v>
      </c>
      <c r="E17" s="2" t="str">
        <f>F16</f>
        <v>localização</v>
      </c>
      <c r="F17" s="51" t="s">
        <v>78</v>
      </c>
      <c r="G17" s="19" t="s">
        <v>3</v>
      </c>
      <c r="H17" s="19" t="s">
        <v>3</v>
      </c>
      <c r="I17" s="19" t="s">
        <v>115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5" t="str">
        <f t="shared" si="8"/>
        <v>Funcional</v>
      </c>
      <c r="Q17" s="56" t="str">
        <f t="shared" si="9"/>
        <v>Espacial</v>
      </c>
      <c r="R17" s="8" t="str">
        <f t="shared" ref="R17" si="34">_xlfn.CONCAT("Propriedade: ",  F17, "    Domínio: ", P17, "     Range: ", Q17)</f>
        <v>Propriedade: é.dentro.de    Domínio: Funcional     Range: Espacial</v>
      </c>
      <c r="S17" s="8" t="str">
        <f t="shared" ref="S17" si="35">_xlfn.CONCAT("Valor:  ", C17)</f>
        <v>Valor:  dentro.de</v>
      </c>
      <c r="T17" s="9" t="s">
        <v>3</v>
      </c>
      <c r="U17" s="10" t="str">
        <f t="shared" ref="U17" si="36">_xlfn.CONCAT("Refere-se a propriedade  ",F17, "  &gt;  ",C17)</f>
        <v>Refere-se a propriedade  é.dentro.de  &gt;  dentro.de</v>
      </c>
      <c r="V17" s="11" t="str">
        <f t="shared" ref="V17" si="37">C17</f>
        <v>dentro.de</v>
      </c>
    </row>
    <row r="18" spans="1:22" ht="8.4" customHeight="1" x14ac:dyDescent="0.3">
      <c r="A18" s="3">
        <v>18</v>
      </c>
      <c r="B18" s="17" t="str">
        <f>Tabla2[[#This Row],[SuperProp
(4)]]</f>
        <v>localização</v>
      </c>
      <c r="C18" s="1" t="str">
        <f t="shared" ref="C18" si="38">MID(F18,FIND(".",F18,1)+1,100)</f>
        <v>parte.de</v>
      </c>
      <c r="D18" s="42" t="s">
        <v>0</v>
      </c>
      <c r="E18" s="2" t="str">
        <f>F16</f>
        <v>localização</v>
      </c>
      <c r="F18" s="51" t="s">
        <v>79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5" t="str">
        <f t="shared" si="8"/>
        <v>Funcional</v>
      </c>
      <c r="Q18" s="56" t="str">
        <f t="shared" si="9"/>
        <v>Espacial</v>
      </c>
      <c r="R18" s="8" t="str">
        <f t="shared" si="29"/>
        <v>Propriedade: é.parte.de    Domínio: Funcional     Range: Espacial</v>
      </c>
      <c r="S18" s="8" t="str">
        <f t="shared" si="30"/>
        <v>Valor:  parte.de</v>
      </c>
      <c r="T18" s="9" t="s">
        <v>3</v>
      </c>
      <c r="U18" s="10" t="str">
        <f t="shared" si="31"/>
        <v>Refere-se a propriedade  é.parte.de  &gt;  parte.de</v>
      </c>
      <c r="V18" s="11" t="str">
        <f t="shared" si="32"/>
        <v>parte.de</v>
      </c>
    </row>
    <row r="19" spans="1:22" ht="8.4" customHeight="1" x14ac:dyDescent="0.3">
      <c r="A19" s="3">
        <v>19</v>
      </c>
      <c r="B19" s="75" t="str">
        <f>E19</f>
        <v>de.ambientes</v>
      </c>
      <c r="C19" s="13" t="str">
        <f>F19</f>
        <v>conjunto</v>
      </c>
      <c r="D19" s="76" t="s">
        <v>0</v>
      </c>
      <c r="E19" s="52" t="str">
        <f>F2</f>
        <v>de.ambientes</v>
      </c>
      <c r="F19" s="53" t="s">
        <v>129</v>
      </c>
      <c r="G19" s="16" t="s">
        <v>3</v>
      </c>
      <c r="H19" s="16" t="s">
        <v>3</v>
      </c>
      <c r="I19" s="16" t="s">
        <v>3</v>
      </c>
      <c r="J19" s="16" t="s">
        <v>3</v>
      </c>
      <c r="K19" s="16" t="s">
        <v>3</v>
      </c>
      <c r="L19" s="16" t="s">
        <v>3</v>
      </c>
      <c r="M19" s="16" t="s">
        <v>3</v>
      </c>
      <c r="N19" s="16" t="s">
        <v>3</v>
      </c>
      <c r="O19" s="16" t="s">
        <v>3</v>
      </c>
      <c r="P19" s="55" t="str">
        <f t="shared" si="8"/>
        <v>Funcional</v>
      </c>
      <c r="Q19" s="56" t="str">
        <f t="shared" si="9"/>
        <v>Espacial</v>
      </c>
      <c r="R19" s="8" t="str">
        <f t="shared" ref="R19:R20" si="39">_xlfn.CONCAT("Propriedade: ",  F19, "    Domínio: ", P19, "     Range: ", Q19)</f>
        <v>Propriedade: conjunto    Domínio: Funcional     Range: Espacial</v>
      </c>
      <c r="S19" s="8" t="str">
        <f t="shared" ref="S19:S20" si="40">_xlfn.CONCAT("Valor:  ", C19)</f>
        <v>Valor:  conjunto</v>
      </c>
      <c r="T19" s="9" t="s">
        <v>3</v>
      </c>
      <c r="U19" s="10" t="str">
        <f t="shared" ref="U19:U20" si="41">_xlfn.CONCAT("Refere-se a propriedade  ",F19, "  &gt;  ",C19)</f>
        <v>Refere-se a propriedade  conjunto  &gt;  conjunto</v>
      </c>
      <c r="V19" s="11" t="str">
        <f t="shared" ref="V19:V20" si="42">C19</f>
        <v>conjunto</v>
      </c>
    </row>
    <row r="20" spans="1:22" ht="8.4" customHeight="1" x14ac:dyDescent="0.3">
      <c r="A20" s="3">
        <v>20</v>
      </c>
      <c r="B20" s="64" t="str">
        <f>E20</f>
        <v>conjunto</v>
      </c>
      <c r="C20" s="65" t="str">
        <f t="shared" ref="C20" si="43">MID(F20,FIND(".",F20,1)+1,100)</f>
        <v>elevadores</v>
      </c>
      <c r="D20" s="66" t="s">
        <v>0</v>
      </c>
      <c r="E20" s="67" t="str">
        <f>F19</f>
        <v>conjunto</v>
      </c>
      <c r="F20" s="68" t="s">
        <v>130</v>
      </c>
      <c r="G20" s="69" t="s">
        <v>3</v>
      </c>
      <c r="H20" s="69" t="s">
        <v>3</v>
      </c>
      <c r="I20" s="69" t="s">
        <v>3</v>
      </c>
      <c r="J20" s="69" t="s">
        <v>3</v>
      </c>
      <c r="K20" s="69" t="s">
        <v>3</v>
      </c>
      <c r="L20" s="69" t="s">
        <v>3</v>
      </c>
      <c r="M20" s="69" t="s">
        <v>3</v>
      </c>
      <c r="N20" s="69" t="s">
        <v>3</v>
      </c>
      <c r="O20" s="69" t="s">
        <v>3</v>
      </c>
      <c r="P20" s="70" t="str">
        <f t="shared" si="8"/>
        <v>Funcional</v>
      </c>
      <c r="Q20" s="63" t="str">
        <f t="shared" si="9"/>
        <v>Espacial</v>
      </c>
      <c r="R20" s="71" t="str">
        <f t="shared" si="39"/>
        <v>Propriedade: tem.elevadores    Domínio: Funcional     Range: Espacial</v>
      </c>
      <c r="S20" s="71" t="str">
        <f t="shared" si="40"/>
        <v>Valor:  elevadores</v>
      </c>
      <c r="T20" s="72" t="s">
        <v>3</v>
      </c>
      <c r="U20" s="73" t="str">
        <f t="shared" si="41"/>
        <v>Refere-se a propriedade  tem.elevadores  &gt;  elevadores</v>
      </c>
      <c r="V20" s="74" t="str">
        <f t="shared" si="42"/>
        <v>elevadores</v>
      </c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</row>
  </sheetData>
  <phoneticPr fontId="1" type="noConversion"/>
  <conditionalFormatting sqref="B2 D2:E2 E4 B12:B15 E12:E15 B17:B18 E17:E18">
    <cfRule type="cellIs" dxfId="15" priority="37" operator="equal">
      <formula>"null"</formula>
    </cfRule>
  </conditionalFormatting>
  <conditionalFormatting sqref="B4">
    <cfRule type="cellIs" dxfId="14" priority="4" operator="equal">
      <formula>"null"</formula>
    </cfRule>
  </conditionalFormatting>
  <conditionalFormatting sqref="B6 E6">
    <cfRule type="cellIs" dxfId="13" priority="8" operator="equal">
      <formula>"null"</formula>
    </cfRule>
  </conditionalFormatting>
  <conditionalFormatting sqref="D3:D7">
    <cfRule type="cellIs" dxfId="12" priority="6" operator="equal">
      <formula>"null"</formula>
    </cfRule>
  </conditionalFormatting>
  <conditionalFormatting sqref="E3">
    <cfRule type="cellIs" dxfId="11" priority="7" operator="equal">
      <formula>"null"</formula>
    </cfRule>
  </conditionalFormatting>
  <conditionalFormatting sqref="E5">
    <cfRule type="cellIs" dxfId="10" priority="34" operator="equal">
      <formula>"null"</formula>
    </cfRule>
  </conditionalFormatting>
  <conditionalFormatting sqref="E7 D8:E9 E10:E11 D10:D20">
    <cfRule type="cellIs" dxfId="9" priority="36" operator="equal">
      <formula>"null"</formula>
    </cfRule>
  </conditionalFormatting>
  <conditionalFormatting sqref="E16">
    <cfRule type="cellIs" dxfId="8" priority="10" operator="equal">
      <formula>"null"</formula>
    </cfRule>
  </conditionalFormatting>
  <conditionalFormatting sqref="T2:T20 G1:O20">
    <cfRule type="cellIs" dxfId="7" priority="13" operator="equal">
      <formula>"null"</formula>
    </cfRule>
  </conditionalFormatting>
  <conditionalFormatting sqref="O22 G23:O1048576">
    <cfRule type="cellIs" dxfId="6" priority="50" operator="equal">
      <formula>"null"</formula>
    </cfRule>
  </conditionalFormatting>
  <conditionalFormatting sqref="Q1">
    <cfRule type="cellIs" dxfId="5" priority="30" operator="equal">
      <formula>"null"</formula>
    </cfRule>
  </conditionalFormatting>
  <conditionalFormatting sqref="Q22:Q1048576">
    <cfRule type="cellIs" dxfId="4" priority="48" operator="equal">
      <formula>"null"</formula>
    </cfRule>
  </conditionalFormatting>
  <conditionalFormatting sqref="E19">
    <cfRule type="cellIs" dxfId="3" priority="2" operator="equal">
      <formula>"null"</formula>
    </cfRule>
  </conditionalFormatting>
  <conditionalFormatting sqref="B20 E20">
    <cfRule type="cellIs" dxfId="2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11 C4:C5 E5 C19" formula="1"/>
    <ignoredError sqref="B17:B18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190" zoomScaleNormal="190" workbookViewId="0">
      <selection activeCell="C5" sqref="C5"/>
    </sheetView>
  </sheetViews>
  <sheetFormatPr defaultColWidth="11.109375" defaultRowHeight="7.95" customHeight="1" x14ac:dyDescent="0.15"/>
  <cols>
    <col min="1" max="1" width="2.88671875" style="20" bestFit="1" customWidth="1"/>
    <col min="2" max="8" width="6.5546875" style="21" customWidth="1"/>
    <col min="9" max="9" width="8" style="21" customWidth="1"/>
    <col min="10" max="10" width="6.5546875" style="21" customWidth="1"/>
    <col min="11" max="11" width="8.21875" style="29" bestFit="1" customWidth="1"/>
    <col min="12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31" t="s">
        <v>110</v>
      </c>
      <c r="C2" s="31" t="s">
        <v>104</v>
      </c>
      <c r="D2" s="31" t="s">
        <v>3</v>
      </c>
      <c r="E2" s="31" t="s">
        <v>3</v>
      </c>
      <c r="F2" s="31" t="s">
        <v>3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1" t="s">
        <v>3</v>
      </c>
      <c r="M2" s="31" t="s">
        <v>3</v>
      </c>
      <c r="N2" s="31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108</v>
      </c>
      <c r="C3" s="31" t="s">
        <v>103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2024-03-26T19:14:49Z</dcterms:modified>
</cp:coreProperties>
</file>