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CSUS\"/>
    </mc:Choice>
  </mc:AlternateContent>
  <xr:revisionPtr revIDLastSave="0" documentId="13_ncr:1_{40A1EC9F-04CB-41E2-826F-3718103C1E6B}" xr6:coauthVersionLast="47" xr6:coauthVersionMax="47" xr10:uidLastSave="{00000000-0000-0000-0000-000000000000}"/>
  <bookViews>
    <workbookView xWindow="-120" yWindow="-120" windowWidth="29040" windowHeight="15990" activeTab="3" xr2:uid="{6AA21774-678E-47D1-B8DD-6444A2CEB00E}"/>
  </bookViews>
  <sheets>
    <sheet name="Projeto" sheetId="27" r:id="rId1"/>
    <sheet name="Anotar" sheetId="25" r:id="rId2"/>
    <sheet name="Classes" sheetId="24" r:id="rId3"/>
    <sheet name="Proprie" sheetId="9" r:id="rId4"/>
    <sheet name="Disjunt" sheetId="3" r:id="rId5"/>
    <sheet name="Interop" sheetId="26" r:id="rId6"/>
    <sheet name="FatosIn" sheetId="2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9" l="1"/>
  <c r="B80" i="9" s="1"/>
  <c r="B85" i="9" s="1"/>
  <c r="B76" i="9"/>
  <c r="B81" i="9" s="1"/>
  <c r="B77" i="9"/>
  <c r="B78" i="9"/>
  <c r="B83" i="9" s="1"/>
  <c r="B79" i="9"/>
  <c r="B84" i="9" s="1"/>
  <c r="B82" i="9"/>
  <c r="G85" i="9"/>
  <c r="G84" i="9"/>
  <c r="E84" i="9"/>
  <c r="E85" i="9" s="1"/>
  <c r="G83" i="9"/>
  <c r="E83" i="9"/>
  <c r="C83" i="9"/>
  <c r="C84" i="9" s="1"/>
  <c r="U82" i="9"/>
  <c r="G82" i="9"/>
  <c r="F82" i="9"/>
  <c r="V82" i="9" s="1"/>
  <c r="E82" i="9"/>
  <c r="U84" i="9" l="1"/>
  <c r="C85" i="9"/>
  <c r="F84" i="9"/>
  <c r="V84" i="9" s="1"/>
  <c r="F83" i="9"/>
  <c r="V83" i="9" s="1"/>
  <c r="U83" i="9"/>
  <c r="F85" i="9" l="1"/>
  <c r="V85" i="9" s="1"/>
  <c r="U85" i="9"/>
  <c r="G81" i="9" l="1"/>
  <c r="G80" i="9"/>
  <c r="G79" i="9"/>
  <c r="G78" i="9"/>
  <c r="G77" i="9"/>
  <c r="F77" i="9"/>
  <c r="V77" i="9" s="1"/>
  <c r="U76" i="9"/>
  <c r="G76" i="9"/>
  <c r="C76" i="9"/>
  <c r="C77" i="9" s="1"/>
  <c r="U75" i="9"/>
  <c r="G75" i="9"/>
  <c r="F75" i="9"/>
  <c r="V75" i="9" s="1"/>
  <c r="G74" i="9"/>
  <c r="G73" i="9"/>
  <c r="G72" i="9"/>
  <c r="G71" i="9"/>
  <c r="G70" i="9"/>
  <c r="C70" i="9"/>
  <c r="F70" i="9" s="1"/>
  <c r="G69" i="9"/>
  <c r="C69" i="9"/>
  <c r="C71" i="9" s="1"/>
  <c r="U68" i="9"/>
  <c r="G68" i="9"/>
  <c r="V68" i="9" s="1"/>
  <c r="F68" i="9"/>
  <c r="G67" i="9"/>
  <c r="G66" i="9"/>
  <c r="U65" i="9"/>
  <c r="G65" i="9"/>
  <c r="C65" i="9"/>
  <c r="U64" i="9"/>
  <c r="G64" i="9"/>
  <c r="F64" i="9"/>
  <c r="C64" i="9"/>
  <c r="V63" i="9"/>
  <c r="U63" i="9"/>
  <c r="G63" i="9"/>
  <c r="F63" i="9"/>
  <c r="G62" i="9"/>
  <c r="G61" i="9"/>
  <c r="G60" i="9"/>
  <c r="G59" i="9"/>
  <c r="G58" i="9"/>
  <c r="G57" i="9"/>
  <c r="G56" i="9"/>
  <c r="F56" i="9"/>
  <c r="V56" i="9" s="1"/>
  <c r="C56" i="9"/>
  <c r="U55" i="9"/>
  <c r="G55" i="9"/>
  <c r="C55" i="9"/>
  <c r="F55" i="9" s="1"/>
  <c r="V55" i="9" s="1"/>
  <c r="U54" i="9"/>
  <c r="G54" i="9"/>
  <c r="F54" i="9"/>
  <c r="V54" i="9" s="1"/>
  <c r="G53" i="9"/>
  <c r="G52" i="9"/>
  <c r="G51" i="9"/>
  <c r="G50" i="9"/>
  <c r="G49" i="9"/>
  <c r="G48" i="9"/>
  <c r="G47" i="9"/>
  <c r="U46" i="9"/>
  <c r="G46" i="9"/>
  <c r="C46" i="9"/>
  <c r="U45" i="9"/>
  <c r="G45" i="9"/>
  <c r="F45" i="9"/>
  <c r="G44" i="9"/>
  <c r="G43" i="9"/>
  <c r="C43" i="9"/>
  <c r="U43" i="9" s="1"/>
  <c r="G42" i="9"/>
  <c r="G41" i="9"/>
  <c r="C41" i="9"/>
  <c r="U40" i="9"/>
  <c r="G40" i="9"/>
  <c r="C40" i="9"/>
  <c r="F40" i="9" s="1"/>
  <c r="V39" i="9"/>
  <c r="U39" i="9"/>
  <c r="G39" i="9"/>
  <c r="F39" i="9"/>
  <c r="G38" i="9"/>
  <c r="G37" i="9"/>
  <c r="G36" i="9"/>
  <c r="G35" i="9"/>
  <c r="G34" i="9"/>
  <c r="G33" i="9"/>
  <c r="C33" i="9"/>
  <c r="U32" i="9"/>
  <c r="G32" i="9"/>
  <c r="F32" i="9"/>
  <c r="V32" i="9" s="1"/>
  <c r="G31" i="9"/>
  <c r="G30" i="9"/>
  <c r="G29" i="9"/>
  <c r="V28" i="9"/>
  <c r="G28" i="9"/>
  <c r="F28" i="9"/>
  <c r="C28" i="9"/>
  <c r="U27" i="9"/>
  <c r="G27" i="9"/>
  <c r="C27" i="9"/>
  <c r="F27" i="9" s="1"/>
  <c r="V26" i="9"/>
  <c r="U26" i="9"/>
  <c r="G26" i="9"/>
  <c r="F26" i="9"/>
  <c r="G25" i="9"/>
  <c r="U24" i="9"/>
  <c r="G24" i="9"/>
  <c r="C24" i="9"/>
  <c r="U23" i="9"/>
  <c r="G23" i="9"/>
  <c r="F23" i="9"/>
  <c r="C23" i="9"/>
  <c r="V22" i="9"/>
  <c r="U22" i="9"/>
  <c r="G22" i="9"/>
  <c r="F22" i="9"/>
  <c r="G21" i="9"/>
  <c r="G20" i="9"/>
  <c r="V19" i="9"/>
  <c r="G19" i="9"/>
  <c r="F19" i="9"/>
  <c r="C19" i="9"/>
  <c r="U18" i="9"/>
  <c r="G18" i="9"/>
  <c r="V18" i="9" s="1"/>
  <c r="F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C4" i="9"/>
  <c r="U4" i="9" s="1"/>
  <c r="U3" i="9"/>
  <c r="G3" i="9"/>
  <c r="F3" i="9"/>
  <c r="V3" i="9" s="1"/>
  <c r="C3" i="9"/>
  <c r="B3" i="9"/>
  <c r="B4" i="9" s="1"/>
  <c r="B5" i="9" s="1"/>
  <c r="B6" i="9" s="1"/>
  <c r="B7" i="9" s="1"/>
  <c r="B8" i="9" s="1"/>
  <c r="B9" i="9" s="1"/>
  <c r="B10" i="9" s="1"/>
  <c r="B11" i="9" s="1"/>
  <c r="V2" i="9"/>
  <c r="U2" i="9"/>
  <c r="G2" i="9"/>
  <c r="F2" i="9"/>
  <c r="U71" i="9" l="1"/>
  <c r="C72" i="9"/>
  <c r="F71" i="9"/>
  <c r="V71" i="9" s="1"/>
  <c r="B16" i="9"/>
  <c r="B12" i="9"/>
  <c r="C34" i="9"/>
  <c r="F33" i="9"/>
  <c r="V33" i="9" s="1"/>
  <c r="U41" i="9"/>
  <c r="C44" i="9"/>
  <c r="C42" i="9"/>
  <c r="F43" i="9"/>
  <c r="V43" i="9" s="1"/>
  <c r="U77" i="9"/>
  <c r="C78" i="9"/>
  <c r="U69" i="9"/>
  <c r="F69" i="9"/>
  <c r="V69" i="9" s="1"/>
  <c r="F4" i="9"/>
  <c r="V4" i="9" s="1"/>
  <c r="C5" i="9"/>
  <c r="U19" i="9"/>
  <c r="C20" i="9"/>
  <c r="U28" i="9"/>
  <c r="C29" i="9"/>
  <c r="U33" i="9"/>
  <c r="V40" i="9"/>
  <c r="F41" i="9"/>
  <c r="V41" i="9" s="1"/>
  <c r="V64" i="9"/>
  <c r="C66" i="9"/>
  <c r="F65" i="9"/>
  <c r="V65" i="9" s="1"/>
  <c r="V23" i="9"/>
  <c r="C25" i="9"/>
  <c r="F24" i="9"/>
  <c r="V24" i="9" s="1"/>
  <c r="V27" i="9"/>
  <c r="V45" i="9"/>
  <c r="C47" i="9"/>
  <c r="F46" i="9"/>
  <c r="V46" i="9" s="1"/>
  <c r="U56" i="9"/>
  <c r="C57" i="9"/>
  <c r="V70" i="9"/>
  <c r="U70" i="9"/>
  <c r="F76" i="9"/>
  <c r="V76" i="9" s="1"/>
  <c r="F20" i="9" l="1"/>
  <c r="V20" i="9" s="1"/>
  <c r="C21" i="9"/>
  <c r="U20" i="9"/>
  <c r="U66" i="9"/>
  <c r="F66" i="9"/>
  <c r="V66" i="9" s="1"/>
  <c r="C67" i="9"/>
  <c r="F42" i="9"/>
  <c r="V42" i="9" s="1"/>
  <c r="U42" i="9"/>
  <c r="U34" i="9"/>
  <c r="C35" i="9"/>
  <c r="F34" i="9"/>
  <c r="V34" i="9" s="1"/>
  <c r="F72" i="9"/>
  <c r="V72" i="9" s="1"/>
  <c r="U72" i="9"/>
  <c r="C73" i="9"/>
  <c r="F57" i="9"/>
  <c r="V57" i="9" s="1"/>
  <c r="C58" i="9"/>
  <c r="U57" i="9"/>
  <c r="B22" i="9"/>
  <c r="B25" i="9" s="1"/>
  <c r="B26" i="9"/>
  <c r="B32" i="9" s="1"/>
  <c r="B38" i="9" s="1"/>
  <c r="B44" i="9" s="1"/>
  <c r="B52" i="9" s="1"/>
  <c r="B58" i="9" s="1"/>
  <c r="U47" i="9"/>
  <c r="F47" i="9"/>
  <c r="V47" i="9" s="1"/>
  <c r="C48" i="9"/>
  <c r="U25" i="9"/>
  <c r="F25" i="9"/>
  <c r="V25" i="9" s="1"/>
  <c r="F29" i="9"/>
  <c r="V29" i="9" s="1"/>
  <c r="C30" i="9"/>
  <c r="U29" i="9"/>
  <c r="C6" i="9"/>
  <c r="F5" i="9"/>
  <c r="V5" i="9" s="1"/>
  <c r="U5" i="9"/>
  <c r="C79" i="9"/>
  <c r="F78" i="9"/>
  <c r="V78" i="9" s="1"/>
  <c r="U78" i="9"/>
  <c r="F44" i="9"/>
  <c r="V44" i="9" s="1"/>
  <c r="U44" i="9"/>
  <c r="B17" i="9"/>
  <c r="B13" i="9"/>
  <c r="B23" i="9" l="1"/>
  <c r="B27" i="9"/>
  <c r="B33" i="9" s="1"/>
  <c r="B39" i="9" s="1"/>
  <c r="B45" i="9" s="1"/>
  <c r="U6" i="9"/>
  <c r="F6" i="9"/>
  <c r="V6" i="9" s="1"/>
  <c r="C7" i="9"/>
  <c r="U58" i="9"/>
  <c r="C59" i="9"/>
  <c r="F58" i="9"/>
  <c r="V58" i="9" s="1"/>
  <c r="U79" i="9"/>
  <c r="C80" i="9"/>
  <c r="F79" i="9"/>
  <c r="V79" i="9" s="1"/>
  <c r="U30" i="9"/>
  <c r="C31" i="9"/>
  <c r="F30" i="9"/>
  <c r="V30" i="9" s="1"/>
  <c r="C49" i="9"/>
  <c r="F48" i="9"/>
  <c r="V48" i="9" s="1"/>
  <c r="U48" i="9"/>
  <c r="U73" i="9"/>
  <c r="C74" i="9"/>
  <c r="F73" i="9"/>
  <c r="V73" i="9" s="1"/>
  <c r="C36" i="9"/>
  <c r="F35" i="9"/>
  <c r="V35" i="9" s="1"/>
  <c r="U35" i="9"/>
  <c r="F67" i="9"/>
  <c r="V67" i="9" s="1"/>
  <c r="U67" i="9"/>
  <c r="U21" i="9"/>
  <c r="F21" i="9"/>
  <c r="V21" i="9" s="1"/>
  <c r="B18" i="9"/>
  <c r="B14" i="9"/>
  <c r="F74" i="9" l="1"/>
  <c r="V74" i="9" s="1"/>
  <c r="U74" i="9"/>
  <c r="U49" i="9"/>
  <c r="F49" i="9"/>
  <c r="V49" i="9" s="1"/>
  <c r="C50" i="9"/>
  <c r="F59" i="9"/>
  <c r="V59" i="9" s="1"/>
  <c r="C60" i="9"/>
  <c r="U59" i="9"/>
  <c r="B53" i="9"/>
  <c r="B59" i="9" s="1"/>
  <c r="B64" i="9" s="1"/>
  <c r="B49" i="9"/>
  <c r="B28" i="9"/>
  <c r="B34" i="9" s="1"/>
  <c r="B40" i="9" s="1"/>
  <c r="B46" i="9" s="1"/>
  <c r="B54" i="9" s="1"/>
  <c r="B60" i="9" s="1"/>
  <c r="B65" i="9" s="1"/>
  <c r="B71" i="9" s="1"/>
  <c r="B24" i="9"/>
  <c r="C81" i="9"/>
  <c r="F80" i="9"/>
  <c r="V80" i="9" s="1"/>
  <c r="U80" i="9"/>
  <c r="B19" i="9"/>
  <c r="B29" i="9" s="1"/>
  <c r="B35" i="9" s="1"/>
  <c r="B41" i="9" s="1"/>
  <c r="B47" i="9" s="1"/>
  <c r="B55" i="9" s="1"/>
  <c r="B61" i="9" s="1"/>
  <c r="B66" i="9" s="1"/>
  <c r="B15" i="9"/>
  <c r="B21" i="9" s="1"/>
  <c r="B31" i="9" s="1"/>
  <c r="B37" i="9" s="1"/>
  <c r="B43" i="9" s="1"/>
  <c r="B51" i="9" s="1"/>
  <c r="B57" i="9" s="1"/>
  <c r="B63" i="9" s="1"/>
  <c r="B68" i="9" s="1"/>
  <c r="B73" i="9" s="1"/>
  <c r="B20" i="9"/>
  <c r="B30" i="9" s="1"/>
  <c r="B36" i="9" s="1"/>
  <c r="B42" i="9" s="1"/>
  <c r="B48" i="9" s="1"/>
  <c r="U36" i="9"/>
  <c r="F36" i="9"/>
  <c r="V36" i="9" s="1"/>
  <c r="C37" i="9"/>
  <c r="F31" i="9"/>
  <c r="V31" i="9" s="1"/>
  <c r="U31" i="9"/>
  <c r="F7" i="9"/>
  <c r="V7" i="9" s="1"/>
  <c r="U7" i="9"/>
  <c r="C8" i="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2" i="29"/>
  <c r="U60" i="9" l="1"/>
  <c r="C61" i="9"/>
  <c r="F60" i="9"/>
  <c r="V60" i="9" s="1"/>
  <c r="U8" i="9"/>
  <c r="F8" i="9"/>
  <c r="V8" i="9" s="1"/>
  <c r="C9" i="9"/>
  <c r="B56" i="9"/>
  <c r="B62" i="9" s="1"/>
  <c r="B67" i="9" s="1"/>
  <c r="B72" i="9" s="1"/>
  <c r="B50" i="9"/>
  <c r="C38" i="9"/>
  <c r="F37" i="9"/>
  <c r="V37" i="9" s="1"/>
  <c r="U37" i="9"/>
  <c r="U81" i="9"/>
  <c r="F81" i="9"/>
  <c r="V81" i="9" s="1"/>
  <c r="B69" i="9"/>
  <c r="B70" i="9"/>
  <c r="C51" i="9"/>
  <c r="F50" i="9"/>
  <c r="V50" i="9" s="1"/>
  <c r="U50" i="9"/>
  <c r="O8" i="24"/>
  <c r="O9" i="24"/>
  <c r="W8" i="24"/>
  <c r="U8" i="24"/>
  <c r="T8" i="24"/>
  <c r="S8" i="24"/>
  <c r="N8" i="24"/>
  <c r="M8" i="24"/>
  <c r="L8" i="24"/>
  <c r="W9" i="24"/>
  <c r="U9" i="24"/>
  <c r="T9" i="24"/>
  <c r="S9" i="24"/>
  <c r="N9" i="24"/>
  <c r="M9" i="24"/>
  <c r="L9" i="24"/>
  <c r="B74" i="9" l="1"/>
  <c r="F9" i="9"/>
  <c r="V9" i="9" s="1"/>
  <c r="U9" i="9"/>
  <c r="C10" i="9"/>
  <c r="F61" i="9"/>
  <c r="V61" i="9" s="1"/>
  <c r="U61" i="9"/>
  <c r="C62" i="9"/>
  <c r="U51" i="9"/>
  <c r="F51" i="9"/>
  <c r="V51" i="9" s="1"/>
  <c r="C52" i="9"/>
  <c r="U38" i="9"/>
  <c r="F38" i="9"/>
  <c r="V38" i="9" s="1"/>
  <c r="L13" i="24"/>
  <c r="M13" i="24"/>
  <c r="N13" i="24"/>
  <c r="O13" i="24"/>
  <c r="S13" i="24"/>
  <c r="T13" i="24"/>
  <c r="U13" i="24"/>
  <c r="W13" i="24"/>
  <c r="W12" i="24"/>
  <c r="U12" i="24"/>
  <c r="T12" i="24"/>
  <c r="S12" i="24"/>
  <c r="O12" i="24"/>
  <c r="N12" i="24"/>
  <c r="M12" i="24"/>
  <c r="L12" i="24"/>
  <c r="L11" i="24"/>
  <c r="M11" i="24"/>
  <c r="N11" i="24"/>
  <c r="O11" i="24"/>
  <c r="S11" i="24"/>
  <c r="T11" i="24"/>
  <c r="U11" i="24"/>
  <c r="W11" i="24"/>
  <c r="S4" i="24"/>
  <c r="T4" i="24"/>
  <c r="U4" i="24"/>
  <c r="W4" i="24"/>
  <c r="S5" i="24"/>
  <c r="T5" i="24"/>
  <c r="U5" i="24"/>
  <c r="W5" i="24"/>
  <c r="S6" i="24"/>
  <c r="T6" i="24"/>
  <c r="U6" i="24"/>
  <c r="W6" i="24"/>
  <c r="S7" i="24"/>
  <c r="T7" i="24"/>
  <c r="U7" i="24"/>
  <c r="W7" i="24"/>
  <c r="S10" i="24"/>
  <c r="T10" i="24"/>
  <c r="U10" i="24"/>
  <c r="W10" i="24"/>
  <c r="L4" i="24"/>
  <c r="M4" i="24"/>
  <c r="N4" i="24"/>
  <c r="O4" i="24"/>
  <c r="L5" i="24"/>
  <c r="M5" i="24"/>
  <c r="N5" i="24"/>
  <c r="O5" i="24"/>
  <c r="L6" i="24"/>
  <c r="M6" i="24"/>
  <c r="N6" i="24"/>
  <c r="O6" i="24"/>
  <c r="L7" i="24"/>
  <c r="M7" i="24"/>
  <c r="N7" i="24"/>
  <c r="O7" i="24"/>
  <c r="L10" i="24"/>
  <c r="M10" i="24"/>
  <c r="N10" i="24"/>
  <c r="O10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U62" i="9" l="1"/>
  <c r="F62" i="9"/>
  <c r="V62" i="9" s="1"/>
  <c r="C53" i="9"/>
  <c r="F52" i="9"/>
  <c r="V52" i="9" s="1"/>
  <c r="U52" i="9"/>
  <c r="U10" i="9"/>
  <c r="C11" i="9"/>
  <c r="F10" i="9"/>
  <c r="V10" i="9" s="1"/>
  <c r="B6" i="27"/>
  <c r="B5" i="27"/>
  <c r="C16" i="9" l="1"/>
  <c r="C12" i="9"/>
  <c r="F11" i="9"/>
  <c r="V11" i="9" s="1"/>
  <c r="U11" i="9"/>
  <c r="U53" i="9"/>
  <c r="F53" i="9"/>
  <c r="V53" i="9" s="1"/>
  <c r="U12" i="9" l="1"/>
  <c r="C17" i="9"/>
  <c r="C13" i="9"/>
  <c r="F12" i="9"/>
  <c r="V12" i="9" s="1"/>
  <c r="U16" i="9"/>
  <c r="F16" i="9"/>
  <c r="V16" i="9" s="1"/>
  <c r="C14" i="9" l="1"/>
  <c r="F13" i="9"/>
  <c r="V13" i="9" s="1"/>
  <c r="U13" i="9"/>
  <c r="F17" i="9"/>
  <c r="V17" i="9" s="1"/>
  <c r="U17" i="9"/>
  <c r="U14" i="9" l="1"/>
  <c r="C15" i="9"/>
  <c r="F14" i="9"/>
  <c r="V14" i="9" s="1"/>
  <c r="F15" i="9" l="1"/>
  <c r="V15" i="9" s="1"/>
  <c r="U15" i="9"/>
</calcChain>
</file>

<file path=xl/sharedStrings.xml><?xml version="1.0" encoding="utf-8"?>
<sst xmlns="http://schemas.openxmlformats.org/spreadsheetml/2006/main" count="2249" uniqueCount="329">
  <si>
    <t>xsd:string</t>
  </si>
  <si>
    <t>Key</t>
  </si>
  <si>
    <t>Raiz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</si>
  <si>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</si>
  <si>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</si>
  <si>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</si>
  <si>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</si>
  <si>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</si>
  <si>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</si>
  <si>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</si>
  <si>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</si>
  <si>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</si>
  <si>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</si>
  <si>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</si>
  <si>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</si>
  <si>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</si>
  <si>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</si>
  <si>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</si>
  <si>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</si>
  <si>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</si>
  <si>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</si>
  <si>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</si>
  <si>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</si>
  <si>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</si>
  <si>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</si>
  <si>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</si>
  <si>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</si>
  <si>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</si>
  <si>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</si>
  <si>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</si>
  <si>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</si>
  <si>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</si>
  <si>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</si>
  <si>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</si>
  <si>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</si>
  <si>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</si>
  <si>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</si>
  <si>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</si>
  <si>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</si>
  <si>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</si>
  <si>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</si>
  <si>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</si>
  <si>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</si>
  <si>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</si>
  <si>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</si>
  <si>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</si>
  <si>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</si>
  <si>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</si>
  <si>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</si>
  <si>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</si>
  <si>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</si>
  <si>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</si>
  <si>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</si>
  <si>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</si>
  <si>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</si>
  <si>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</si>
  <si>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</si>
  <si>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</si>
  <si>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</si>
  <si>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</si>
  <si>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</si>
  <si>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</si>
  <si>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</si>
  <si>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Interoperabilidade</t>
  </si>
  <si>
    <t>Natureza</t>
  </si>
  <si>
    <t>Especie</t>
  </si>
  <si>
    <t>Tema</t>
  </si>
  <si>
    <t>Disciplina</t>
  </si>
  <si>
    <t>.</t>
  </si>
  <si>
    <t>0</t>
  </si>
  <si>
    <t>Equivalente IFC</t>
  </si>
  <si>
    <t>Equivalente OST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</si>
  <si>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</si>
  <si>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</si>
  <si>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</si>
  <si>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</si>
  <si>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</si>
  <si>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</si>
  <si>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</si>
  <si>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Espécie</t>
  </si>
  <si>
    <t>Tradução</t>
  </si>
  <si>
    <t>Traducción</t>
  </si>
  <si>
    <t>Chave</t>
  </si>
  <si>
    <t>Valor</t>
  </si>
  <si>
    <t>OntologiaPrefixo</t>
  </si>
  <si>
    <t>sus:</t>
  </si>
  <si>
    <t>OntologiaTema</t>
  </si>
  <si>
    <t>SomaSUS_UF_Setores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</si>
  <si>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</si>
  <si>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</si>
  <si>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</si>
  <si>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</si>
  <si>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</si>
  <si>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</si>
  <si>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</si>
  <si>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</si>
  <si>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</si>
  <si>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</si>
  <si>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</si>
  <si>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</si>
  <si>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</si>
  <si>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</si>
  <si>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Espacial - Unidades funcionais e Setores do SUS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</si>
  <si>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</si>
  <si>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</si>
  <si>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</si>
  <si>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</si>
  <si>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</si>
  <si>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</si>
  <si>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</si>
  <si>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</si>
  <si>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</si>
  <si>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</si>
  <si>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</si>
  <si>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</si>
  <si>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</si>
  <si>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</si>
  <si>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</si>
  <si>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</si>
  <si>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</si>
  <si>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UFU.01</t>
  </si>
  <si>
    <t>"Atendimento ambulatorial"</t>
  </si>
  <si>
    <t>UFU.02</t>
  </si>
  <si>
    <t>"Atendimento imediato"</t>
  </si>
  <si>
    <t>UFU.03</t>
  </si>
  <si>
    <t>UFU.04.1</t>
  </si>
  <si>
    <t>"Apoio ao diagnóstico e a terapia (Reabilitação)"</t>
  </si>
  <si>
    <t>UFU.04.2</t>
  </si>
  <si>
    <t>UFU.04.3</t>
  </si>
  <si>
    <t>"Anatomia patológica e citopatologia"</t>
  </si>
  <si>
    <t>UFU.04.4</t>
  </si>
  <si>
    <t>"Hemoterapia e hematologia"</t>
  </si>
  <si>
    <t>UFU.04.5</t>
  </si>
  <si>
    <t>"Medicina nuclear"</t>
  </si>
  <si>
    <t>UFU.04.6</t>
  </si>
  <si>
    <t>"Patologia clínica"</t>
  </si>
  <si>
    <t>BASI</t>
  </si>
  <si>
    <t>setor</t>
  </si>
  <si>
    <t>"Ações básicas de saúde"</t>
  </si>
  <si>
    <t>ENFE</t>
  </si>
  <si>
    <t>CONS</t>
  </si>
  <si>
    <t>ICDU</t>
  </si>
  <si>
    <t>"Internação de curta duração"</t>
  </si>
  <si>
    <t>UBBC</t>
  </si>
  <si>
    <t>"Urgências de baixa e média complexidade"</t>
  </si>
  <si>
    <t>UAEM</t>
  </si>
  <si>
    <t>"Urgências de alta complexidade e emergências"</t>
  </si>
  <si>
    <t>IGER</t>
  </si>
  <si>
    <t>"Internação geral"</t>
  </si>
  <si>
    <t>NEO</t>
  </si>
  <si>
    <t>"Internação de recém-nascido (Neonatologia)"</t>
  </si>
  <si>
    <t>UTI</t>
  </si>
  <si>
    <t>"Internação intensiva – UTI/CTI"</t>
  </si>
  <si>
    <t>UTQ</t>
  </si>
  <si>
    <t>"Internação para tratamento intensivo de queimados – UTQ"</t>
  </si>
  <si>
    <t>FISI</t>
  </si>
  <si>
    <t>OCUP</t>
  </si>
  <si>
    <t>"Terapia ocupacional"</t>
  </si>
  <si>
    <t>FONO</t>
  </si>
  <si>
    <t>RADI</t>
  </si>
  <si>
    <t>HEDI</t>
  </si>
  <si>
    <t>TOMO</t>
  </si>
  <si>
    <t>USOM</t>
  </si>
  <si>
    <t>RMAG</t>
  </si>
  <si>
    <t>"Ressonância magnética"</t>
  </si>
  <si>
    <t>ENDO</t>
  </si>
  <si>
    <t>"Endoscopia digestiva e respiratória"</t>
  </si>
  <si>
    <t>APAT</t>
  </si>
  <si>
    <t>"Anatomia patológica"</t>
  </si>
  <si>
    <t>HETE</t>
  </si>
  <si>
    <t>MNUC</t>
  </si>
  <si>
    <t>PACLI</t>
  </si>
  <si>
    <t>Código</t>
  </si>
  <si>
    <t>é_ambiente</t>
  </si>
  <si>
    <t>é_equipamento</t>
  </si>
  <si>
    <t>é_setor</t>
  </si>
  <si>
    <t>p_identificar</t>
  </si>
  <si>
    <t>tem_nome</t>
  </si>
  <si>
    <t>tem_código</t>
  </si>
  <si>
    <t>tem_id</t>
  </si>
  <si>
    <t>tem_uri</t>
  </si>
  <si>
    <t>tem_descrição</t>
  </si>
  <si>
    <t>p_definir</t>
  </si>
  <si>
    <t>é_dispositivo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</si>
  <si>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</si>
  <si>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</si>
  <si>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</si>
  <si>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</si>
  <si>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</si>
  <si>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</si>
  <si>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é_divisão</t>
  </si>
  <si>
    <t>é_departamento</t>
  </si>
  <si>
    <t>unid_funcional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</si>
  <si>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</si>
  <si>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</si>
  <si>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</si>
  <si>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</si>
  <si>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</si>
  <si>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BIMProp</t>
  </si>
  <si>
    <t>BIMData</t>
  </si>
  <si>
    <t>Functional</t>
  </si>
  <si>
    <t>Interop</t>
  </si>
  <si>
    <t>Projeto</t>
  </si>
  <si>
    <t>Funcional</t>
  </si>
  <si>
    <t>Ocupação</t>
  </si>
  <si>
    <t>Ambiente</t>
  </si>
  <si>
    <t>Zoneamento</t>
  </si>
  <si>
    <t>Area</t>
  </si>
  <si>
    <t>Espaço</t>
  </si>
  <si>
    <t>Esquema</t>
  </si>
  <si>
    <t>Hospitalar</t>
  </si>
  <si>
    <t>Mobiliário</t>
  </si>
  <si>
    <t>Setor</t>
  </si>
  <si>
    <t>Unidade.Funcional</t>
  </si>
  <si>
    <t>Espaço.Livre</t>
  </si>
  <si>
    <t>SUS.Ambiente</t>
  </si>
  <si>
    <t>SUS.Area</t>
  </si>
  <si>
    <t>SUS.Espaço</t>
  </si>
  <si>
    <t>SUS.Espaço.Livre</t>
  </si>
  <si>
    <t>SUS.Esquema</t>
  </si>
  <si>
    <t>SUS.Unidade.Funcional</t>
  </si>
  <si>
    <t>SUS.Setor</t>
  </si>
  <si>
    <t>SUS.Zoneamento</t>
  </si>
  <si>
    <t>Dispositivo.Médico</t>
  </si>
  <si>
    <t>Equipamento.Saúde</t>
  </si>
  <si>
    <t>SUS.Dispositivo</t>
  </si>
  <si>
    <t>SUS.Equipamento</t>
  </si>
  <si>
    <t>SUS.Mobília</t>
  </si>
  <si>
    <t>Mobília.Hospitalar</t>
  </si>
  <si>
    <t>Arquitetura.Interior</t>
  </si>
  <si>
    <t>"Fisioterapia "</t>
  </si>
  <si>
    <t>"Fonoaudiologia "</t>
  </si>
  <si>
    <t>"Radiologia "</t>
  </si>
  <si>
    <t>"Hemodinâmica "</t>
  </si>
  <si>
    <t>"Tomografia "</t>
  </si>
  <si>
    <t>"Ultrassonografia "</t>
  </si>
  <si>
    <t>"Enfermagem "</t>
  </si>
  <si>
    <t>"Consultórios "</t>
  </si>
  <si>
    <t>"Internação "</t>
  </si>
  <si>
    <t>"Imagenologia "</t>
  </si>
  <si>
    <t>código</t>
  </si>
  <si>
    <t>"Setorização do SUS"</t>
  </si>
  <si>
    <t>"Atendimentos"</t>
  </si>
  <si>
    <t>"Internação"</t>
  </si>
  <si>
    <t>"Diagnóstico"</t>
  </si>
  <si>
    <t>"Terapias"</t>
  </si>
  <si>
    <t>"Análise"</t>
  </si>
  <si>
    <t>xsd:integer</t>
  </si>
  <si>
    <t>é_instrumento</t>
  </si>
  <si>
    <t>p_endereçar</t>
  </si>
  <si>
    <t>tem_continente</t>
  </si>
  <si>
    <t>tem_país</t>
  </si>
  <si>
    <t>tem_estado</t>
  </si>
  <si>
    <t>tem_cidade</t>
  </si>
  <si>
    <t>tem_distrito</t>
  </si>
  <si>
    <t>tem_bairro</t>
  </si>
  <si>
    <t>tem_conj</t>
  </si>
  <si>
    <t>tem_grpo</t>
  </si>
  <si>
    <t>tem_bloc</t>
  </si>
  <si>
    <t>tem_cx_postal</t>
  </si>
  <si>
    <t>tem_e_mail</t>
  </si>
  <si>
    <t>p_geolocalizar</t>
  </si>
  <si>
    <t>tem_latitude</t>
  </si>
  <si>
    <t>tem_longitude</t>
  </si>
  <si>
    <t>tem_altitude</t>
  </si>
  <si>
    <t>tem_geocode</t>
  </si>
  <si>
    <t>p_classificar</t>
  </si>
  <si>
    <t>é_categoria</t>
  </si>
  <si>
    <t>é_classe</t>
  </si>
  <si>
    <t>é_tipo</t>
  </si>
  <si>
    <t>é_entidade</t>
  </si>
  <si>
    <t>é_link</t>
  </si>
  <si>
    <t>é_grupo</t>
  </si>
  <si>
    <t>Reflexive</t>
  </si>
  <si>
    <t>tem_tema</t>
  </si>
  <si>
    <t>tem_vol</t>
  </si>
  <si>
    <t>é_aparelho</t>
  </si>
  <si>
    <t>é_zona</t>
  </si>
  <si>
    <t>é_núcleo</t>
  </si>
  <si>
    <t>p_contratar</t>
  </si>
  <si>
    <t>é_contrato</t>
  </si>
  <si>
    <t>é_empresa</t>
  </si>
  <si>
    <t>é_contratista</t>
  </si>
  <si>
    <t>é_subcontratista</t>
  </si>
  <si>
    <t>é_autor</t>
  </si>
  <si>
    <t>é_cnpj</t>
  </si>
  <si>
    <t>é_cpf</t>
  </si>
  <si>
    <t>é_processo</t>
  </si>
  <si>
    <t>é_processo_sei</t>
  </si>
  <si>
    <t>p_relacionar</t>
  </si>
  <si>
    <t>é_dentro_de</t>
  </si>
  <si>
    <t>Transitive</t>
  </si>
  <si>
    <t>é_conectado_a</t>
  </si>
  <si>
    <t>é_parte_de</t>
  </si>
  <si>
    <t>é_agrupado_com</t>
  </si>
  <si>
    <t>tem_nome_logradouro</t>
  </si>
  <si>
    <t>tem_número</t>
  </si>
  <si>
    <t>tem_area_planejamento</t>
  </si>
  <si>
    <t>tem_região_administrativa</t>
  </si>
  <si>
    <t>tem_cep</t>
  </si>
  <si>
    <t>p_durar</t>
  </si>
  <si>
    <t>tem_duração</t>
  </si>
  <si>
    <t>xsd:dateTime</t>
  </si>
  <si>
    <t>tem_data</t>
  </si>
  <si>
    <t>tem_data_inicial</t>
  </si>
  <si>
    <t>tem_data_final</t>
  </si>
  <si>
    <t>tem_horário</t>
  </si>
  <si>
    <t>p_planejar</t>
  </si>
  <si>
    <t>é_posterior_a</t>
  </si>
  <si>
    <t>é_anterior_a</t>
  </si>
  <si>
    <t>é_concomitante_com</t>
  </si>
  <si>
    <t>é_simultâneo_a</t>
  </si>
  <si>
    <t>é_marca_inicial</t>
  </si>
  <si>
    <t>é_marca_final</t>
  </si>
  <si>
    <t>é_momento</t>
  </si>
  <si>
    <t>p_acontecer</t>
  </si>
  <si>
    <t>é_amanhecer</t>
  </si>
  <si>
    <t>é_anoitecer</t>
  </si>
  <si>
    <t>é_meiodia</t>
  </si>
  <si>
    <t>é_equinócio_primavera</t>
  </si>
  <si>
    <t>é_equinócio_outono</t>
  </si>
  <si>
    <t>é_solstício_verão</t>
  </si>
  <si>
    <t>é_solstício_inverno</t>
  </si>
  <si>
    <t>Norma</t>
  </si>
  <si>
    <t>p_normatizar</t>
  </si>
  <si>
    <t>é_norma</t>
  </si>
  <si>
    <t>é_parte</t>
  </si>
  <si>
    <t>é_escopo</t>
  </si>
  <si>
    <t>é_regulamento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</si>
</sst>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i/>
      <sz val="6"/>
      <color rgb="FF757171"/>
      <name val="Arial Nova Cond Light"/>
      <family val="2"/>
    </font>
  </fonts>
  <fills count="3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D9D9D9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1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left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6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left" vertical="center"/>
    </xf>
    <xf numFmtId="0" fontId="10" fillId="17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1" fillId="9" borderId="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2" fillId="20" borderId="1" xfId="0" applyFont="1" applyFill="1" applyBorder="1" applyAlignment="1">
      <alignment horizontal="left" vertical="center"/>
    </xf>
    <xf numFmtId="0" fontId="10" fillId="17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23" borderId="1" xfId="0" applyFont="1" applyFill="1" applyBorder="1" applyAlignment="1">
      <alignment vertical="center"/>
    </xf>
    <xf numFmtId="0" fontId="2" fillId="24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3" fillId="23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vertical="center"/>
    </xf>
    <xf numFmtId="0" fontId="8" fillId="8" borderId="2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left" vertical="center"/>
    </xf>
    <xf numFmtId="0" fontId="2" fillId="26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5" borderId="1" xfId="0" applyFont="1" applyFill="1" applyBorder="1" applyAlignment="1">
      <alignment horizontal="left" vertical="center"/>
    </xf>
    <xf numFmtId="0" fontId="2" fillId="27" borderId="1" xfId="0" applyFont="1" applyFill="1" applyBorder="1" applyAlignment="1">
      <alignment horizontal="left" vertical="center"/>
    </xf>
    <xf numFmtId="0" fontId="2" fillId="24" borderId="1" xfId="0" applyFont="1" applyFill="1" applyBorder="1" applyAlignment="1">
      <alignment horizontal="left" vertical="center"/>
    </xf>
    <xf numFmtId="0" fontId="2" fillId="28" borderId="1" xfId="0" applyFont="1" applyFill="1" applyBorder="1" applyAlignment="1">
      <alignment horizontal="left" vertical="center"/>
    </xf>
    <xf numFmtId="0" fontId="2" fillId="28" borderId="1" xfId="0" applyFont="1" applyFill="1" applyBorder="1" applyAlignment="1">
      <alignment vertical="center"/>
    </xf>
    <xf numFmtId="0" fontId="7" fillId="29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30" borderId="4" xfId="0" applyFont="1" applyFill="1" applyBorder="1" applyAlignment="1">
      <alignment horizontal="center" vertical="center"/>
    </xf>
    <xf numFmtId="0" fontId="3" fillId="31" borderId="4" xfId="0" applyFont="1" applyFill="1" applyBorder="1" applyAlignment="1">
      <alignment horizontal="center" vertical="center"/>
    </xf>
    <xf numFmtId="0" fontId="6" fillId="31" borderId="1" xfId="0" applyFont="1" applyFill="1" applyBorder="1" applyAlignment="1">
      <alignment vertical="center"/>
    </xf>
    <xf numFmtId="0" fontId="2" fillId="32" borderId="1" xfId="0" applyFont="1" applyFill="1" applyBorder="1" applyAlignment="1">
      <alignment vertical="center"/>
    </xf>
    <xf numFmtId="0" fontId="3" fillId="33" borderId="1" xfId="0" applyFont="1" applyFill="1" applyBorder="1" applyAlignment="1">
      <alignment horizontal="center" vertical="center"/>
    </xf>
    <xf numFmtId="0" fontId="6" fillId="33" borderId="1" xfId="0" applyFont="1" applyFill="1" applyBorder="1" applyAlignment="1">
      <alignment vertical="center"/>
    </xf>
    <xf numFmtId="0" fontId="6" fillId="33" borderId="1" xfId="0" applyFont="1" applyFill="1" applyBorder="1" applyAlignment="1">
      <alignment horizontal="center" vertical="center"/>
    </xf>
    <xf numFmtId="0" fontId="14" fillId="33" borderId="1" xfId="0" applyFont="1" applyFill="1" applyBorder="1" applyAlignment="1">
      <alignment horizontal="center" vertical="center"/>
    </xf>
    <xf numFmtId="0" fontId="7" fillId="34" borderId="1" xfId="0" applyFont="1" applyFill="1" applyBorder="1" applyAlignment="1">
      <alignment horizontal="center" vertical="center"/>
    </xf>
    <xf numFmtId="0" fontId="6" fillId="35" borderId="1" xfId="0" applyFont="1" applyFill="1" applyBorder="1" applyAlignment="1">
      <alignment vertical="center"/>
    </xf>
    <xf numFmtId="0" fontId="6" fillId="34" borderId="1" xfId="0" applyFont="1" applyFill="1" applyBorder="1" applyAlignment="1">
      <alignment vertical="center"/>
    </xf>
    <xf numFmtId="0" fontId="2" fillId="36" borderId="1" xfId="0" applyFont="1" applyFill="1" applyBorder="1" applyAlignment="1">
      <alignment vertical="center"/>
    </xf>
    <xf numFmtId="0" fontId="6" fillId="37" borderId="1" xfId="0" applyFont="1" applyFill="1" applyBorder="1" applyAlignment="1">
      <alignment vertical="center"/>
    </xf>
    <xf numFmtId="0" fontId="6" fillId="37" borderId="1" xfId="0" applyFont="1" applyFill="1" applyBorder="1" applyAlignment="1">
      <alignment horizontal="center" vertical="center"/>
    </xf>
    <xf numFmtId="0" fontId="14" fillId="3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3E9D05A8-DB90-4828-BB9C-466BD1E067F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66E9C3E8-888A-47C9-9619-0B01C47A816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8C74D4CA-C09B-4CDE-9F8D-1BB5067B4DD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FF911D52-7D80-43EA-9B48-303FEEDADE3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906EB85A-A7B5-48AE-982E-E6D5744C1F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9217839C-CEA6-4DA3-AC9E-E746545E80A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A113E53A-4D8A-4C87-BD6C-667498B9B1C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1A5DB401-D618-47BE-B630-704AE71A783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78669292-894C-4848-A407-1955A7E87B5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D5AF9EEE-4F6A-4EC1-B5AD-FAE52E65AE4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6EB37136-325E-4F38-9407-02BDC3E8797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55EBAFE3-2B4D-4F91-B661-D350AB9D60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D3D917C5-82E2-4DCF-9EF1-7ED994B260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3A745DCF-6362-4E31-98EC-5810FFCC4E9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402E97D3-915F-498B-8733-F19F7A0CAB8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27BC7DC9-5658-4427-AD44-6DC1BD01EF2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8F91CD82-73DF-4745-9889-20230FDA41D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DC44830A-8CB7-444F-9713-594B6F6A5BD1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C5440A69-AB64-4617-9B6C-642B55E4981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9DCFF3B6-FB87-4E83-85CD-9AB20AC1EF0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7BCAB4D5-9ABC-4448-B7FB-6AC8D5AAF74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31E09191-6F89-41DF-87AF-3DA14CE1070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CD751123-9C7B-4FD8-AE83-0768C31EEF1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0FF6CE7A-331F-429B-A2D3-7B678FC4B55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07BDD8EA-AEC5-4ADD-8270-DE471C09073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5DBBFE66-9355-4F8A-A8C7-15B527005AD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2DC4D22B-6C3E-4FEA-A47A-AE6E475C30B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74004B2E-612E-44F8-BF0C-D97770104A7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C44F981E-2DC8-4DE1-8E72-849D4D7E267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3EA3C280-A4DF-4931-B906-7FF4F2B9F61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289F9BE-CCD2-4C22-9663-78B30C564DC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0522BF46-A2AE-404D-8462-EFFE3125053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5F57D20-803F-4353-A25B-5B48D6EC78F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5DA02DE8-3B33-4821-B1BD-3F4530A588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78D22128-B929-4BE1-A02A-F562B29EBBA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FEA7C4D6-0D3D-4C23-BAD5-5A5B8FE987B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7ADD77FA-FDF2-4145-9C9D-1F9ABB98145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8996FDD1-030E-49F1-B24D-9BA61E838A3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044E52CF-AA04-4464-80DA-B00B3E908A7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396D693B-EB4E-40F1-AE16-143779BADFD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117A7D8D-9F30-4BBF-B658-92E1CB41110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F31759DD-7CEE-4FEF-8818-8374689CBB9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0BEDAEC5-8033-48E0-B14B-1CF5DBD4009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73F7B6BD-7286-44A3-8B6A-343DB1100E1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FED806D1-508C-4EFE-B933-69DC7B9207E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291E232F-E48A-4A28-9AC4-90FD4B98356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D28E4CC2-790E-4290-A163-089D74D6AA8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680FBBC2-F7A2-413E-A032-6F9AD8E5FE7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65810D06-DD43-465C-B3FD-79C2BE6D8E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EF6CDEAB-9ED8-47C6-9253-CA8AB57648D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977E1005-6597-4FDC-AAD8-96C06C6449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selection activeCell="B26" sqref="B26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24" customFormat="1" ht="16.5" customHeight="1" x14ac:dyDescent="0.25">
      <c r="A1" s="23" t="s">
        <v>82</v>
      </c>
      <c r="B1" s="23" t="s">
        <v>83</v>
      </c>
    </row>
    <row r="2" spans="1:2" ht="9.75" customHeight="1" x14ac:dyDescent="0.2">
      <c r="A2" s="25" t="s">
        <v>84</v>
      </c>
      <c r="B2" s="25" t="s">
        <v>85</v>
      </c>
    </row>
    <row r="3" spans="1:2" ht="9.75" customHeight="1" x14ac:dyDescent="0.2">
      <c r="A3" s="25" t="s">
        <v>86</v>
      </c>
      <c r="B3" s="26" t="s">
        <v>87</v>
      </c>
    </row>
    <row r="4" spans="1:2" ht="9.75" customHeight="1" x14ac:dyDescent="0.2">
      <c r="A4" s="25" t="s">
        <v>88</v>
      </c>
      <c r="B4" s="25" t="s">
        <v>46</v>
      </c>
    </row>
    <row r="5" spans="1:2" ht="9.75" customHeight="1" x14ac:dyDescent="0.2">
      <c r="A5" s="25" t="s">
        <v>89</v>
      </c>
      <c r="B5" s="25" t="str">
        <f>_xlfn.CONCAT(B4,"Prop")</f>
        <v>BIMProp</v>
      </c>
    </row>
    <row r="6" spans="1:2" ht="9.75" customHeight="1" x14ac:dyDescent="0.2">
      <c r="A6" s="25" t="s">
        <v>90</v>
      </c>
      <c r="B6" s="25" t="str">
        <f>_xlfn.CONCAT(B4,"Data")</f>
        <v>BIMData</v>
      </c>
    </row>
    <row r="7" spans="1:2" ht="9.75" customHeight="1" x14ac:dyDescent="0.2">
      <c r="A7" s="25" t="s">
        <v>91</v>
      </c>
      <c r="B7" s="25" t="s">
        <v>92</v>
      </c>
    </row>
    <row r="8" spans="1:2" ht="9.75" customHeight="1" x14ac:dyDescent="0.2">
      <c r="A8" s="25" t="s">
        <v>93</v>
      </c>
      <c r="B8" s="25" t="s">
        <v>94</v>
      </c>
    </row>
    <row r="9" spans="1:2" ht="9.75" customHeight="1" x14ac:dyDescent="0.2">
      <c r="A9" s="25" t="s">
        <v>95</v>
      </c>
      <c r="B9" s="25" t="s">
        <v>96</v>
      </c>
    </row>
    <row r="10" spans="1:2" ht="9.75" customHeight="1" x14ac:dyDescent="0.2">
      <c r="A10" s="25" t="s">
        <v>97</v>
      </c>
      <c r="B10" s="25" t="s">
        <v>98</v>
      </c>
    </row>
    <row r="11" spans="1:2" ht="9.75" customHeight="1" x14ac:dyDescent="0.2">
      <c r="A11" s="25" t="s">
        <v>99</v>
      </c>
      <c r="B11" s="25" t="s">
        <v>98</v>
      </c>
    </row>
    <row r="12" spans="1:2" ht="9.75" customHeight="1" x14ac:dyDescent="0.2">
      <c r="A12" s="25" t="s">
        <v>100</v>
      </c>
      <c r="B12" s="25" t="s">
        <v>98</v>
      </c>
    </row>
    <row r="13" spans="1:2" ht="9.75" customHeight="1" x14ac:dyDescent="0.2">
      <c r="A13" s="25" t="s">
        <v>101</v>
      </c>
      <c r="B13" s="27" t="s">
        <v>102</v>
      </c>
    </row>
    <row r="14" spans="1:2" ht="9.75" customHeight="1" x14ac:dyDescent="0.2">
      <c r="A14" s="25" t="s">
        <v>103</v>
      </c>
      <c r="B14" s="25" t="s">
        <v>98</v>
      </c>
    </row>
    <row r="15" spans="1:2" ht="9.75" customHeight="1" x14ac:dyDescent="0.2">
      <c r="A15" s="25" t="s">
        <v>104</v>
      </c>
      <c r="B15" s="25" t="s">
        <v>98</v>
      </c>
    </row>
    <row r="16" spans="1:2" ht="9.75" customHeight="1" x14ac:dyDescent="0.2">
      <c r="A16" s="25" t="s">
        <v>105</v>
      </c>
      <c r="B16" s="25" t="s">
        <v>98</v>
      </c>
    </row>
    <row r="17" spans="1:2" ht="9.75" customHeight="1" x14ac:dyDescent="0.2">
      <c r="A17" s="25" t="s">
        <v>106</v>
      </c>
      <c r="B17" s="26" t="s">
        <v>107</v>
      </c>
    </row>
    <row r="18" spans="1:2" ht="9.75" customHeight="1" x14ac:dyDescent="0.2">
      <c r="A18" s="25" t="s">
        <v>108</v>
      </c>
      <c r="B18" s="28">
        <v>45523.511111111111</v>
      </c>
    </row>
    <row r="19" spans="1:2" ht="9.75" customHeight="1" x14ac:dyDescent="0.2">
      <c r="A19" s="25" t="s">
        <v>109</v>
      </c>
      <c r="B19" s="25" t="s">
        <v>98</v>
      </c>
    </row>
    <row r="20" spans="1:2" ht="9.75" customHeight="1" x14ac:dyDescent="0.2">
      <c r="A20" s="25" t="s">
        <v>110</v>
      </c>
      <c r="B20" s="25" t="s">
        <v>111</v>
      </c>
    </row>
    <row r="21" spans="1:2" ht="9.75" customHeight="1" x14ac:dyDescent="0.2">
      <c r="A21" s="25" t="s">
        <v>112</v>
      </c>
      <c r="B21" s="25" t="s">
        <v>113</v>
      </c>
    </row>
    <row r="22" spans="1:2" ht="9.75" customHeight="1" x14ac:dyDescent="0.2">
      <c r="A22" s="27" t="s">
        <v>114</v>
      </c>
      <c r="B22" s="29" t="s">
        <v>115</v>
      </c>
    </row>
    <row r="23" spans="1:2" ht="9.75" customHeight="1" x14ac:dyDescent="0.2">
      <c r="A23" s="27" t="s">
        <v>116</v>
      </c>
      <c r="B23" s="29" t="s">
        <v>117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8B5-DB1A-4903-A44C-945566A8C4D1}">
  <dimension ref="A1:H2"/>
  <sheetViews>
    <sheetView zoomScale="220" zoomScaleNormal="220" workbookViewId="0">
      <selection activeCell="F3" sqref="F3"/>
    </sheetView>
  </sheetViews>
  <sheetFormatPr defaultRowHeight="15" x14ac:dyDescent="0.25"/>
  <cols>
    <col min="1" max="1" width="2.85546875" bestFit="1" customWidth="1"/>
    <col min="2" max="2" width="8.42578125" bestFit="1" customWidth="1"/>
  </cols>
  <sheetData>
    <row r="1" spans="1:8" x14ac:dyDescent="0.25">
      <c r="A1" s="19" t="s">
        <v>69</v>
      </c>
      <c r="B1" s="21" t="s">
        <v>72</v>
      </c>
      <c r="C1" s="21" t="s">
        <v>73</v>
      </c>
      <c r="D1" s="21" t="s">
        <v>74</v>
      </c>
      <c r="E1" s="21" t="s">
        <v>75</v>
      </c>
      <c r="F1" s="21" t="s">
        <v>76</v>
      </c>
      <c r="G1" s="21" t="s">
        <v>77</v>
      </c>
      <c r="H1" s="21" t="s">
        <v>78</v>
      </c>
    </row>
    <row r="2" spans="1:8" ht="13.5" customHeight="1" x14ac:dyDescent="0.25">
      <c r="A2" s="19" t="s">
        <v>15</v>
      </c>
      <c r="B2" s="3" t="s">
        <v>64</v>
      </c>
      <c r="C2" s="3" t="s">
        <v>79</v>
      </c>
      <c r="D2" s="3" t="s">
        <v>67</v>
      </c>
      <c r="E2" s="3" t="s">
        <v>66</v>
      </c>
      <c r="F2" s="3" t="s">
        <v>63</v>
      </c>
      <c r="G2" s="3" t="s">
        <v>80</v>
      </c>
      <c r="H2" s="3" t="s">
        <v>81</v>
      </c>
    </row>
  </sheetData>
  <conditionalFormatting sqref="B1:H1 A1:A2">
    <cfRule type="cellIs" dxfId="1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A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13"/>
  <sheetViews>
    <sheetView zoomScale="220" zoomScaleNormal="220" workbookViewId="0">
      <selection sqref="A1:XFD1048576"/>
    </sheetView>
  </sheetViews>
  <sheetFormatPr defaultColWidth="8.85546875" defaultRowHeight="10.9" customHeight="1" x14ac:dyDescent="0.2"/>
  <cols>
    <col min="1" max="1" width="2.140625" style="1" customWidth="1"/>
    <col min="2" max="2" width="5.140625" style="15" customWidth="1"/>
    <col min="3" max="3" width="10.28515625" style="1" customWidth="1"/>
    <col min="4" max="4" width="10.7109375" style="1" customWidth="1"/>
    <col min="5" max="5" width="10.140625" style="1" customWidth="1"/>
    <col min="6" max="6" width="13.140625" style="1" bestFit="1" customWidth="1"/>
    <col min="7" max="11" width="6.85546875" style="1" customWidth="1"/>
    <col min="12" max="12" width="9.42578125" style="15" customWidth="1"/>
    <col min="13" max="13" width="9.5703125" style="15" customWidth="1"/>
    <col min="14" max="14" width="9.42578125" style="15" customWidth="1"/>
    <col min="15" max="15" width="8.85546875" style="15" customWidth="1"/>
    <col min="16" max="16" width="28.42578125" style="1" customWidth="1"/>
    <col min="17" max="17" width="30" style="1" customWidth="1"/>
    <col min="18" max="18" width="4.140625" style="1" customWidth="1"/>
    <col min="19" max="19" width="9.140625" style="1" customWidth="1"/>
    <col min="20" max="20" width="9.7109375" style="1" customWidth="1"/>
    <col min="21" max="21" width="9.28515625" style="1" customWidth="1"/>
    <col min="22" max="22" width="11.140625" style="1" customWidth="1"/>
    <col min="23" max="23" width="6.42578125" style="1" bestFit="1" customWidth="1"/>
    <col min="24" max="16384" width="8.85546875" style="1"/>
  </cols>
  <sheetData>
    <row r="1" spans="1:23" s="4" customFormat="1" ht="48" customHeight="1" x14ac:dyDescent="0.25">
      <c r="A1" s="41" t="s">
        <v>69</v>
      </c>
      <c r="B1" s="42" t="s">
        <v>47</v>
      </c>
      <c r="C1" s="42" t="s">
        <v>48</v>
      </c>
      <c r="D1" s="42" t="s">
        <v>49</v>
      </c>
      <c r="E1" s="42" t="s">
        <v>50</v>
      </c>
      <c r="F1" s="42" t="s">
        <v>51</v>
      </c>
      <c r="G1" s="60" t="s">
        <v>52</v>
      </c>
      <c r="H1" s="60" t="s">
        <v>53</v>
      </c>
      <c r="I1" s="60" t="s">
        <v>54</v>
      </c>
      <c r="J1" s="60" t="s">
        <v>55</v>
      </c>
      <c r="K1" s="60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62</v>
      </c>
      <c r="R1" s="44" t="s">
        <v>201</v>
      </c>
      <c r="S1" s="43" t="s">
        <v>64</v>
      </c>
      <c r="T1" s="43" t="s">
        <v>65</v>
      </c>
      <c r="U1" s="43" t="s">
        <v>66</v>
      </c>
      <c r="V1" s="43" t="s">
        <v>67</v>
      </c>
      <c r="W1" s="45" t="s">
        <v>1</v>
      </c>
    </row>
    <row r="2" spans="1:23" ht="8.25" customHeight="1" x14ac:dyDescent="0.2">
      <c r="A2" s="51">
        <v>2</v>
      </c>
      <c r="B2" s="57" t="s">
        <v>202</v>
      </c>
      <c r="C2" s="57" t="s">
        <v>323</v>
      </c>
      <c r="D2" s="57" t="s">
        <v>16</v>
      </c>
      <c r="E2" s="57" t="s">
        <v>66</v>
      </c>
      <c r="F2" s="58" t="s">
        <v>172</v>
      </c>
      <c r="G2" s="52" t="s">
        <v>3</v>
      </c>
      <c r="H2" s="52" t="s">
        <v>3</v>
      </c>
      <c r="I2" s="52" t="s">
        <v>3</v>
      </c>
      <c r="J2" s="52" t="s">
        <v>3</v>
      </c>
      <c r="K2" s="52" t="s">
        <v>3</v>
      </c>
      <c r="L2" s="53" t="str">
        <f t="shared" ref="L2:N3" si="0">CONCATENATE("", C2)</f>
        <v>Norma</v>
      </c>
      <c r="M2" s="53" t="str">
        <f t="shared" si="0"/>
        <v>SomaSUS</v>
      </c>
      <c r="N2" s="53" t="str">
        <f t="shared" si="0"/>
        <v>Tema</v>
      </c>
      <c r="O2" s="53" t="str">
        <f t="shared" ref="O2:O3" si="1">F2</f>
        <v>Código</v>
      </c>
      <c r="P2" s="53" t="s">
        <v>195</v>
      </c>
      <c r="Q2" s="53" t="s">
        <v>196</v>
      </c>
      <c r="R2" s="54" t="s">
        <v>68</v>
      </c>
      <c r="S2" s="55" t="str">
        <f t="shared" ref="S2:U3" si="2">SUBSTITUTE(C2, "_", " ")</f>
        <v>Norma</v>
      </c>
      <c r="T2" s="55" t="str">
        <f t="shared" si="2"/>
        <v>SomaSUS</v>
      </c>
      <c r="U2" s="53" t="str">
        <f t="shared" si="2"/>
        <v>Tema</v>
      </c>
      <c r="V2" s="56" t="s">
        <v>197</v>
      </c>
      <c r="W2" s="5" t="str">
        <f>CONCATENATE("Key.SUS",".",A2)</f>
        <v>Key.SUS.2</v>
      </c>
    </row>
    <row r="3" spans="1:23" ht="8.25" customHeight="1" x14ac:dyDescent="0.2">
      <c r="A3" s="51">
        <v>3</v>
      </c>
      <c r="B3" s="57" t="s">
        <v>202</v>
      </c>
      <c r="C3" s="57" t="s">
        <v>203</v>
      </c>
      <c r="D3" s="57" t="s">
        <v>204</v>
      </c>
      <c r="E3" s="57" t="s">
        <v>205</v>
      </c>
      <c r="F3" s="58" t="s">
        <v>215</v>
      </c>
      <c r="G3" s="52" t="s">
        <v>3</v>
      </c>
      <c r="H3" s="52" t="s">
        <v>3</v>
      </c>
      <c r="I3" s="52" t="s">
        <v>3</v>
      </c>
      <c r="J3" s="52" t="s">
        <v>3</v>
      </c>
      <c r="K3" s="52" t="s">
        <v>3</v>
      </c>
      <c r="L3" s="53" t="str">
        <f t="shared" si="0"/>
        <v>Funcional</v>
      </c>
      <c r="M3" s="53" t="str">
        <f t="shared" si="0"/>
        <v>Ocupação</v>
      </c>
      <c r="N3" s="53" t="str">
        <f t="shared" si="0"/>
        <v>Ambiente</v>
      </c>
      <c r="O3" s="53" t="str">
        <f t="shared" si="1"/>
        <v>SUS.Ambiente</v>
      </c>
      <c r="P3" s="53" t="s">
        <v>195</v>
      </c>
      <c r="Q3" s="53" t="s">
        <v>196</v>
      </c>
      <c r="R3" s="54" t="s">
        <v>68</v>
      </c>
      <c r="S3" s="55" t="str">
        <f t="shared" si="2"/>
        <v>Funcional</v>
      </c>
      <c r="T3" s="55" t="str">
        <f t="shared" si="2"/>
        <v>Ocupação</v>
      </c>
      <c r="U3" s="53" t="str">
        <f t="shared" si="2"/>
        <v>Ambiente</v>
      </c>
      <c r="V3" s="56" t="s">
        <v>197</v>
      </c>
      <c r="W3" s="5" t="str">
        <f>CONCATENATE("Key.SUS",".",A3)</f>
        <v>Key.SUS.3</v>
      </c>
    </row>
    <row r="4" spans="1:23" ht="8.25" customHeight="1" x14ac:dyDescent="0.2">
      <c r="A4" s="51">
        <v>4</v>
      </c>
      <c r="B4" s="57" t="s">
        <v>202</v>
      </c>
      <c r="C4" s="57" t="s">
        <v>203</v>
      </c>
      <c r="D4" s="57" t="s">
        <v>204</v>
      </c>
      <c r="E4" s="57" t="s">
        <v>207</v>
      </c>
      <c r="F4" s="58" t="s">
        <v>216</v>
      </c>
      <c r="G4" s="52" t="s">
        <v>3</v>
      </c>
      <c r="H4" s="52" t="s">
        <v>3</v>
      </c>
      <c r="I4" s="52" t="s">
        <v>3</v>
      </c>
      <c r="J4" s="52" t="s">
        <v>3</v>
      </c>
      <c r="K4" s="52" t="s">
        <v>3</v>
      </c>
      <c r="L4" s="53" t="str">
        <f t="shared" ref="L4:L10" si="3">CONCATENATE("", C4)</f>
        <v>Funcional</v>
      </c>
      <c r="M4" s="53" t="str">
        <f t="shared" ref="M4:M10" si="4">CONCATENATE("", D4)</f>
        <v>Ocupação</v>
      </c>
      <c r="N4" s="53" t="str">
        <f t="shared" ref="N4:N10" si="5">CONCATENATE("", E4)</f>
        <v>Area</v>
      </c>
      <c r="O4" s="53" t="str">
        <f t="shared" ref="O4:O10" si="6">F4</f>
        <v>SUS.Area</v>
      </c>
      <c r="P4" s="53" t="s">
        <v>195</v>
      </c>
      <c r="Q4" s="53" t="s">
        <v>196</v>
      </c>
      <c r="R4" s="54" t="s">
        <v>68</v>
      </c>
      <c r="S4" s="55" t="str">
        <f t="shared" ref="S4:S10" si="7">SUBSTITUTE(C4, "_", " ")</f>
        <v>Funcional</v>
      </c>
      <c r="T4" s="55" t="str">
        <f t="shared" ref="T4:T10" si="8">SUBSTITUTE(D4, "_", " ")</f>
        <v>Ocupação</v>
      </c>
      <c r="U4" s="53" t="str">
        <f t="shared" ref="U4:U10" si="9">SUBSTITUTE(E4, "_", " ")</f>
        <v>Area</v>
      </c>
      <c r="V4" s="56" t="s">
        <v>197</v>
      </c>
      <c r="W4" s="5" t="str">
        <f t="shared" ref="W4:W10" si="10">CONCATENATE("Key.SUS",".",A4)</f>
        <v>Key.SUS.4</v>
      </c>
    </row>
    <row r="5" spans="1:23" ht="8.25" customHeight="1" x14ac:dyDescent="0.2">
      <c r="A5" s="51">
        <v>5</v>
      </c>
      <c r="B5" s="57" t="s">
        <v>202</v>
      </c>
      <c r="C5" s="57" t="s">
        <v>203</v>
      </c>
      <c r="D5" s="57" t="s">
        <v>204</v>
      </c>
      <c r="E5" s="57" t="s">
        <v>208</v>
      </c>
      <c r="F5" s="58" t="s">
        <v>217</v>
      </c>
      <c r="G5" s="52" t="s">
        <v>3</v>
      </c>
      <c r="H5" s="52" t="s">
        <v>3</v>
      </c>
      <c r="I5" s="52" t="s">
        <v>3</v>
      </c>
      <c r="J5" s="52" t="s">
        <v>3</v>
      </c>
      <c r="K5" s="52" t="s">
        <v>3</v>
      </c>
      <c r="L5" s="53" t="str">
        <f t="shared" si="3"/>
        <v>Funcional</v>
      </c>
      <c r="M5" s="53" t="str">
        <f t="shared" si="4"/>
        <v>Ocupação</v>
      </c>
      <c r="N5" s="53" t="str">
        <f t="shared" si="5"/>
        <v>Espaço</v>
      </c>
      <c r="O5" s="53" t="str">
        <f t="shared" si="6"/>
        <v>SUS.Espaço</v>
      </c>
      <c r="P5" s="53" t="s">
        <v>195</v>
      </c>
      <c r="Q5" s="53" t="s">
        <v>196</v>
      </c>
      <c r="R5" s="54" t="s">
        <v>68</v>
      </c>
      <c r="S5" s="55" t="str">
        <f t="shared" si="7"/>
        <v>Funcional</v>
      </c>
      <c r="T5" s="55" t="str">
        <f t="shared" si="8"/>
        <v>Ocupação</v>
      </c>
      <c r="U5" s="53" t="str">
        <f t="shared" si="9"/>
        <v>Espaço</v>
      </c>
      <c r="V5" s="56" t="s">
        <v>197</v>
      </c>
      <c r="W5" s="5" t="str">
        <f t="shared" si="10"/>
        <v>Key.SUS.5</v>
      </c>
    </row>
    <row r="6" spans="1:23" ht="8.25" customHeight="1" x14ac:dyDescent="0.2">
      <c r="A6" s="51">
        <v>6</v>
      </c>
      <c r="B6" s="57" t="s">
        <v>202</v>
      </c>
      <c r="C6" s="57" t="s">
        <v>203</v>
      </c>
      <c r="D6" s="57" t="s">
        <v>204</v>
      </c>
      <c r="E6" s="57" t="s">
        <v>214</v>
      </c>
      <c r="F6" s="58" t="s">
        <v>218</v>
      </c>
      <c r="G6" s="52" t="s">
        <v>3</v>
      </c>
      <c r="H6" s="52" t="s">
        <v>3</v>
      </c>
      <c r="I6" s="52" t="s">
        <v>3</v>
      </c>
      <c r="J6" s="52" t="s">
        <v>3</v>
      </c>
      <c r="K6" s="52" t="s">
        <v>3</v>
      </c>
      <c r="L6" s="53" t="str">
        <f t="shared" si="3"/>
        <v>Funcional</v>
      </c>
      <c r="M6" s="53" t="str">
        <f t="shared" si="4"/>
        <v>Ocupação</v>
      </c>
      <c r="N6" s="53" t="str">
        <f t="shared" si="5"/>
        <v>Espaço.Livre</v>
      </c>
      <c r="O6" s="53" t="str">
        <f t="shared" si="6"/>
        <v>SUS.Espaço.Livre</v>
      </c>
      <c r="P6" s="53" t="s">
        <v>195</v>
      </c>
      <c r="Q6" s="53" t="s">
        <v>196</v>
      </c>
      <c r="R6" s="54" t="s">
        <v>68</v>
      </c>
      <c r="S6" s="55" t="str">
        <f t="shared" si="7"/>
        <v>Funcional</v>
      </c>
      <c r="T6" s="55" t="str">
        <f t="shared" si="8"/>
        <v>Ocupação</v>
      </c>
      <c r="U6" s="53" t="str">
        <f t="shared" si="9"/>
        <v>Espaço.Livre</v>
      </c>
      <c r="V6" s="56" t="s">
        <v>197</v>
      </c>
      <c r="W6" s="5" t="str">
        <f t="shared" si="10"/>
        <v>Key.SUS.6</v>
      </c>
    </row>
    <row r="7" spans="1:23" ht="8.25" customHeight="1" x14ac:dyDescent="0.2">
      <c r="A7" s="51">
        <v>7</v>
      </c>
      <c r="B7" s="57" t="s">
        <v>202</v>
      </c>
      <c r="C7" s="57" t="s">
        <v>203</v>
      </c>
      <c r="D7" s="57" t="s">
        <v>204</v>
      </c>
      <c r="E7" s="57" t="s">
        <v>209</v>
      </c>
      <c r="F7" s="58" t="s">
        <v>219</v>
      </c>
      <c r="G7" s="52" t="s">
        <v>3</v>
      </c>
      <c r="H7" s="52" t="s">
        <v>3</v>
      </c>
      <c r="I7" s="52" t="s">
        <v>3</v>
      </c>
      <c r="J7" s="52" t="s">
        <v>3</v>
      </c>
      <c r="K7" s="52" t="s">
        <v>3</v>
      </c>
      <c r="L7" s="53" t="str">
        <f t="shared" si="3"/>
        <v>Funcional</v>
      </c>
      <c r="M7" s="53" t="str">
        <f t="shared" si="4"/>
        <v>Ocupação</v>
      </c>
      <c r="N7" s="53" t="str">
        <f t="shared" si="5"/>
        <v>Esquema</v>
      </c>
      <c r="O7" s="53" t="str">
        <f t="shared" si="6"/>
        <v>SUS.Esquema</v>
      </c>
      <c r="P7" s="53" t="s">
        <v>195</v>
      </c>
      <c r="Q7" s="53" t="s">
        <v>196</v>
      </c>
      <c r="R7" s="54" t="s">
        <v>68</v>
      </c>
      <c r="S7" s="55" t="str">
        <f t="shared" si="7"/>
        <v>Funcional</v>
      </c>
      <c r="T7" s="55" t="str">
        <f t="shared" si="8"/>
        <v>Ocupação</v>
      </c>
      <c r="U7" s="53" t="str">
        <f t="shared" si="9"/>
        <v>Esquema</v>
      </c>
      <c r="V7" s="56" t="s">
        <v>197</v>
      </c>
      <c r="W7" s="5" t="str">
        <f t="shared" si="10"/>
        <v>Key.SUS.7</v>
      </c>
    </row>
    <row r="8" spans="1:23" ht="8.25" customHeight="1" x14ac:dyDescent="0.2">
      <c r="A8" s="51">
        <v>8</v>
      </c>
      <c r="B8" s="57" t="s">
        <v>202</v>
      </c>
      <c r="C8" s="57" t="s">
        <v>203</v>
      </c>
      <c r="D8" s="57" t="s">
        <v>204</v>
      </c>
      <c r="E8" s="57" t="s">
        <v>213</v>
      </c>
      <c r="F8" s="58" t="s">
        <v>220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3" t="str">
        <f t="shared" si="3"/>
        <v>Funcional</v>
      </c>
      <c r="M8" s="53" t="str">
        <f t="shared" si="4"/>
        <v>Ocupação</v>
      </c>
      <c r="N8" s="53" t="str">
        <f t="shared" si="5"/>
        <v>Unidade.Funcional</v>
      </c>
      <c r="O8" s="53" t="str">
        <f t="shared" si="6"/>
        <v>SUS.Unidade.Funcional</v>
      </c>
      <c r="P8" s="53" t="s">
        <v>195</v>
      </c>
      <c r="Q8" s="53" t="s">
        <v>196</v>
      </c>
      <c r="R8" s="54" t="s">
        <v>68</v>
      </c>
      <c r="S8" s="55" t="str">
        <f t="shared" si="7"/>
        <v>Funcional</v>
      </c>
      <c r="T8" s="55" t="str">
        <f t="shared" si="8"/>
        <v>Ocupação</v>
      </c>
      <c r="U8" s="53" t="str">
        <f t="shared" si="9"/>
        <v>Unidade.Funcional</v>
      </c>
      <c r="V8" s="56" t="s">
        <v>197</v>
      </c>
      <c r="W8" s="5" t="str">
        <f t="shared" si="10"/>
        <v>Key.SUS.8</v>
      </c>
    </row>
    <row r="9" spans="1:23" ht="8.25" customHeight="1" x14ac:dyDescent="0.2">
      <c r="A9" s="51">
        <v>9</v>
      </c>
      <c r="B9" s="57" t="s">
        <v>202</v>
      </c>
      <c r="C9" s="57" t="s">
        <v>203</v>
      </c>
      <c r="D9" s="57" t="s">
        <v>204</v>
      </c>
      <c r="E9" s="57" t="s">
        <v>212</v>
      </c>
      <c r="F9" s="58" t="s">
        <v>221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3" t="str">
        <f t="shared" ref="L9" si="11">CONCATENATE("", C9)</f>
        <v>Funcional</v>
      </c>
      <c r="M9" s="53" t="str">
        <f t="shared" ref="M9" si="12">CONCATENATE("", D9)</f>
        <v>Ocupação</v>
      </c>
      <c r="N9" s="53" t="str">
        <f t="shared" ref="N9" si="13">CONCATENATE("", E9)</f>
        <v>Setor</v>
      </c>
      <c r="O9" s="53" t="str">
        <f t="shared" ref="O9" si="14">F9</f>
        <v>SUS.Setor</v>
      </c>
      <c r="P9" s="53" t="s">
        <v>195</v>
      </c>
      <c r="Q9" s="53" t="s">
        <v>196</v>
      </c>
      <c r="R9" s="54" t="s">
        <v>68</v>
      </c>
      <c r="S9" s="55" t="str">
        <f t="shared" ref="S9" si="15">SUBSTITUTE(C9, "_", " ")</f>
        <v>Funcional</v>
      </c>
      <c r="T9" s="55" t="str">
        <f t="shared" ref="T9" si="16">SUBSTITUTE(D9, "_", " ")</f>
        <v>Ocupação</v>
      </c>
      <c r="U9" s="53" t="str">
        <f t="shared" ref="U9" si="17">SUBSTITUTE(E9, "_", " ")</f>
        <v>Setor</v>
      </c>
      <c r="V9" s="56" t="s">
        <v>197</v>
      </c>
      <c r="W9" s="5" t="str">
        <f t="shared" ref="W9" si="18">CONCATENATE("Key.SUS",".",A9)</f>
        <v>Key.SUS.9</v>
      </c>
    </row>
    <row r="10" spans="1:23" ht="8.25" customHeight="1" x14ac:dyDescent="0.2">
      <c r="A10" s="51">
        <v>10</v>
      </c>
      <c r="B10" s="57" t="s">
        <v>202</v>
      </c>
      <c r="C10" s="57" t="s">
        <v>203</v>
      </c>
      <c r="D10" s="57" t="s">
        <v>204</v>
      </c>
      <c r="E10" s="57" t="s">
        <v>206</v>
      </c>
      <c r="F10" s="58" t="s">
        <v>222</v>
      </c>
      <c r="G10" s="52" t="s">
        <v>3</v>
      </c>
      <c r="H10" s="52" t="s">
        <v>3</v>
      </c>
      <c r="I10" s="52" t="s">
        <v>3</v>
      </c>
      <c r="J10" s="52" t="s">
        <v>3</v>
      </c>
      <c r="K10" s="52" t="s">
        <v>3</v>
      </c>
      <c r="L10" s="53" t="str">
        <f t="shared" si="3"/>
        <v>Funcional</v>
      </c>
      <c r="M10" s="53" t="str">
        <f t="shared" si="4"/>
        <v>Ocupação</v>
      </c>
      <c r="N10" s="53" t="str">
        <f t="shared" si="5"/>
        <v>Zoneamento</v>
      </c>
      <c r="O10" s="53" t="str">
        <f t="shared" si="6"/>
        <v>SUS.Zoneamento</v>
      </c>
      <c r="P10" s="53" t="s">
        <v>195</v>
      </c>
      <c r="Q10" s="53" t="s">
        <v>196</v>
      </c>
      <c r="R10" s="54" t="s">
        <v>68</v>
      </c>
      <c r="S10" s="55" t="str">
        <f t="shared" si="7"/>
        <v>Funcional</v>
      </c>
      <c r="T10" s="55" t="str">
        <f t="shared" si="8"/>
        <v>Ocupação</v>
      </c>
      <c r="U10" s="53" t="str">
        <f t="shared" si="9"/>
        <v>Zoneamento</v>
      </c>
      <c r="V10" s="56" t="s">
        <v>197</v>
      </c>
      <c r="W10" s="5" t="str">
        <f t="shared" si="10"/>
        <v>Key.SUS.10</v>
      </c>
    </row>
    <row r="11" spans="1:23" ht="8.25" customHeight="1" x14ac:dyDescent="0.2">
      <c r="A11" s="51">
        <v>11</v>
      </c>
      <c r="B11" s="57" t="s">
        <v>202</v>
      </c>
      <c r="C11" s="57" t="s">
        <v>210</v>
      </c>
      <c r="D11" s="57" t="s">
        <v>224</v>
      </c>
      <c r="E11" s="57" t="s">
        <v>223</v>
      </c>
      <c r="F11" s="58" t="s">
        <v>226</v>
      </c>
      <c r="G11" s="52" t="s">
        <v>3</v>
      </c>
      <c r="H11" s="52" t="s">
        <v>3</v>
      </c>
      <c r="I11" s="52" t="s">
        <v>3</v>
      </c>
      <c r="J11" s="52" t="s">
        <v>3</v>
      </c>
      <c r="K11" s="52" t="s">
        <v>3</v>
      </c>
      <c r="L11" s="53" t="str">
        <f t="shared" ref="L11" si="19">CONCATENATE("", C11)</f>
        <v>Hospitalar</v>
      </c>
      <c r="M11" s="53" t="str">
        <f t="shared" ref="M11" si="20">CONCATENATE("", D11)</f>
        <v>Equipamento.Saúde</v>
      </c>
      <c r="N11" s="53" t="str">
        <f t="shared" ref="N11" si="21">CONCATENATE("", E11)</f>
        <v>Dispositivo.Médico</v>
      </c>
      <c r="O11" s="53" t="str">
        <f t="shared" ref="O11" si="22">F11</f>
        <v>SUS.Equipamento</v>
      </c>
      <c r="P11" s="53" t="s">
        <v>195</v>
      </c>
      <c r="Q11" s="53" t="s">
        <v>196</v>
      </c>
      <c r="R11" s="54" t="s">
        <v>68</v>
      </c>
      <c r="S11" s="55" t="str">
        <f t="shared" ref="S11" si="23">SUBSTITUTE(C11, "_", " ")</f>
        <v>Hospitalar</v>
      </c>
      <c r="T11" s="55" t="str">
        <f t="shared" ref="T11" si="24">SUBSTITUTE(D11, "_", " ")</f>
        <v>Equipamento.Saúde</v>
      </c>
      <c r="U11" s="53" t="str">
        <f t="shared" ref="U11" si="25">SUBSTITUTE(E11, "_", " ")</f>
        <v>Dispositivo.Médico</v>
      </c>
      <c r="V11" s="56" t="s">
        <v>197</v>
      </c>
      <c r="W11" s="5" t="str">
        <f t="shared" ref="W11" si="26">CONCATENATE("Key.SUS",".",A11)</f>
        <v>Key.SUS.11</v>
      </c>
    </row>
    <row r="12" spans="1:23" ht="8.25" customHeight="1" x14ac:dyDescent="0.2">
      <c r="A12" s="51">
        <v>12</v>
      </c>
      <c r="B12" s="57" t="s">
        <v>202</v>
      </c>
      <c r="C12" s="57" t="s">
        <v>210</v>
      </c>
      <c r="D12" s="57" t="s">
        <v>224</v>
      </c>
      <c r="E12" s="57" t="s">
        <v>223</v>
      </c>
      <c r="F12" s="58" t="s">
        <v>225</v>
      </c>
      <c r="G12" s="52" t="s">
        <v>3</v>
      </c>
      <c r="H12" s="52" t="s">
        <v>3</v>
      </c>
      <c r="I12" s="52" t="s">
        <v>3</v>
      </c>
      <c r="J12" s="52" t="s">
        <v>3</v>
      </c>
      <c r="K12" s="52" t="s">
        <v>3</v>
      </c>
      <c r="L12" s="53" t="str">
        <f t="shared" ref="L12" si="27">CONCATENATE("", C12)</f>
        <v>Hospitalar</v>
      </c>
      <c r="M12" s="53" t="str">
        <f t="shared" ref="M12" si="28">CONCATENATE("", D12)</f>
        <v>Equipamento.Saúde</v>
      </c>
      <c r="N12" s="53" t="str">
        <f t="shared" ref="N12" si="29">CONCATENATE("", E12)</f>
        <v>Dispositivo.Médico</v>
      </c>
      <c r="O12" s="53" t="str">
        <f t="shared" ref="O12" si="30">F12</f>
        <v>SUS.Dispositivo</v>
      </c>
      <c r="P12" s="53" t="s">
        <v>195</v>
      </c>
      <c r="Q12" s="53" t="s">
        <v>196</v>
      </c>
      <c r="R12" s="54" t="s">
        <v>68</v>
      </c>
      <c r="S12" s="55" t="str">
        <f t="shared" ref="S12" si="31">SUBSTITUTE(C12, "_", " ")</f>
        <v>Hospitalar</v>
      </c>
      <c r="T12" s="55" t="str">
        <f t="shared" ref="T12" si="32">SUBSTITUTE(D12, "_", " ")</f>
        <v>Equipamento.Saúde</v>
      </c>
      <c r="U12" s="53" t="str">
        <f t="shared" ref="U12" si="33">SUBSTITUTE(E12, "_", " ")</f>
        <v>Dispositivo.Médico</v>
      </c>
      <c r="V12" s="56" t="s">
        <v>197</v>
      </c>
      <c r="W12" s="5" t="str">
        <f t="shared" ref="W12" si="34">CONCATENATE("Key.SUS",".",A12)</f>
        <v>Key.SUS.12</v>
      </c>
    </row>
    <row r="13" spans="1:23" ht="8.25" customHeight="1" x14ac:dyDescent="0.2">
      <c r="A13" s="51">
        <v>13</v>
      </c>
      <c r="B13" s="57" t="s">
        <v>202</v>
      </c>
      <c r="C13" s="57" t="s">
        <v>229</v>
      </c>
      <c r="D13" s="57" t="s">
        <v>211</v>
      </c>
      <c r="E13" s="57" t="s">
        <v>228</v>
      </c>
      <c r="F13" s="58" t="s">
        <v>227</v>
      </c>
      <c r="G13" s="52" t="s">
        <v>3</v>
      </c>
      <c r="H13" s="52" t="s">
        <v>3</v>
      </c>
      <c r="I13" s="52" t="s">
        <v>3</v>
      </c>
      <c r="J13" s="52" t="s">
        <v>3</v>
      </c>
      <c r="K13" s="52" t="s">
        <v>3</v>
      </c>
      <c r="L13" s="53" t="str">
        <f t="shared" ref="L13" si="35">CONCATENATE("", C13)</f>
        <v>Arquitetura.Interior</v>
      </c>
      <c r="M13" s="53" t="str">
        <f t="shared" ref="M13" si="36">CONCATENATE("", D13)</f>
        <v>Mobiliário</v>
      </c>
      <c r="N13" s="53" t="str">
        <f t="shared" ref="N13" si="37">CONCATENATE("", E13)</f>
        <v>Mobília.Hospitalar</v>
      </c>
      <c r="O13" s="53" t="str">
        <f t="shared" ref="O13" si="38">F13</f>
        <v>SUS.Mobília</v>
      </c>
      <c r="P13" s="53" t="s">
        <v>195</v>
      </c>
      <c r="Q13" s="53" t="s">
        <v>196</v>
      </c>
      <c r="R13" s="54" t="s">
        <v>68</v>
      </c>
      <c r="S13" s="55" t="str">
        <f t="shared" ref="S13" si="39">SUBSTITUTE(C13, "_", " ")</f>
        <v>Arquitetura.Interior</v>
      </c>
      <c r="T13" s="55" t="str">
        <f t="shared" ref="T13" si="40">SUBSTITUTE(D13, "_", " ")</f>
        <v>Mobiliário</v>
      </c>
      <c r="U13" s="53" t="str">
        <f t="shared" ref="U13" si="41">SUBSTITUTE(E13, "_", " ")</f>
        <v>Mobília.Hospitalar</v>
      </c>
      <c r="V13" s="56" t="s">
        <v>197</v>
      </c>
      <c r="W13" s="5" t="str">
        <f t="shared" ref="W13" si="42">CONCATENATE("Key.SUS",".",A13)</f>
        <v>Key.SUS.13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85"/>
  <sheetViews>
    <sheetView tabSelected="1" zoomScale="175" zoomScaleNormal="175" workbookViewId="0">
      <pane ySplit="1" topLeftCell="A71" activePane="bottomLeft" state="frozen"/>
      <selection activeCell="B22" sqref="B22"/>
      <selection pane="bottomLeft" activeCell="A82" sqref="A82:XFD85"/>
    </sheetView>
  </sheetViews>
  <sheetFormatPr defaultColWidth="11.140625" defaultRowHeight="8.25" x14ac:dyDescent="0.25"/>
  <cols>
    <col min="1" max="1" width="2.85546875" style="87" customWidth="1"/>
    <col min="2" max="2" width="7.28515625" style="88" customWidth="1"/>
    <col min="3" max="3" width="7.85546875" style="88" customWidth="1"/>
    <col min="4" max="4" width="13.140625" style="87" bestFit="1" customWidth="1"/>
    <col min="5" max="5" width="7.28515625" style="88" customWidth="1"/>
    <col min="6" max="6" width="9.7109375" style="88" bestFit="1" customWidth="1"/>
    <col min="7" max="7" width="10.42578125" style="87" customWidth="1"/>
    <col min="8" max="8" width="7.7109375" style="87" bestFit="1" customWidth="1"/>
    <col min="9" max="9" width="5.5703125" style="87" customWidth="1"/>
    <col min="10" max="10" width="7" style="87" customWidth="1"/>
    <col min="11" max="17" width="5.28515625" style="87" customWidth="1"/>
    <col min="18" max="18" width="5.28515625" style="88" customWidth="1"/>
    <col min="19" max="20" width="5.85546875" style="88" customWidth="1"/>
    <col min="21" max="21" width="24.140625" style="88" customWidth="1"/>
    <col min="22" max="22" width="25" style="88" customWidth="1"/>
    <col min="23" max="16384" width="11.140625" style="89"/>
  </cols>
  <sheetData>
    <row r="1" spans="1:22" customFormat="1" ht="49.5" customHeight="1" x14ac:dyDescent="0.25">
      <c r="A1" s="49" t="s">
        <v>26</v>
      </c>
      <c r="B1" s="49" t="s">
        <v>2</v>
      </c>
      <c r="C1" s="50" t="s">
        <v>27</v>
      </c>
      <c r="D1" s="50" t="s">
        <v>28</v>
      </c>
      <c r="E1" s="49" t="s">
        <v>2</v>
      </c>
      <c r="F1" s="50" t="s">
        <v>29</v>
      </c>
      <c r="G1" s="50" t="s">
        <v>30</v>
      </c>
      <c r="H1" s="50" t="s">
        <v>31</v>
      </c>
      <c r="I1" s="50" t="s">
        <v>32</v>
      </c>
      <c r="J1" s="50" t="s">
        <v>33</v>
      </c>
      <c r="K1" s="50" t="s">
        <v>34</v>
      </c>
      <c r="L1" s="50" t="s">
        <v>35</v>
      </c>
      <c r="M1" s="50" t="s">
        <v>36</v>
      </c>
      <c r="N1" s="50" t="s">
        <v>37</v>
      </c>
      <c r="O1" s="50" t="s">
        <v>38</v>
      </c>
      <c r="P1" s="50" t="s">
        <v>39</v>
      </c>
      <c r="Q1" s="50" t="s">
        <v>40</v>
      </c>
      <c r="R1" s="50" t="s">
        <v>41</v>
      </c>
      <c r="S1" s="50" t="s">
        <v>42</v>
      </c>
      <c r="T1" s="50" t="s">
        <v>43</v>
      </c>
      <c r="U1" s="50" t="s">
        <v>44</v>
      </c>
      <c r="V1" s="50" t="s">
        <v>45</v>
      </c>
    </row>
    <row r="2" spans="1:22" s="10" customFormat="1" ht="8.25" customHeight="1" x14ac:dyDescent="0.25">
      <c r="A2" s="69">
        <v>2</v>
      </c>
      <c r="B2" s="70" t="s">
        <v>198</v>
      </c>
      <c r="C2" s="67" t="s">
        <v>249</v>
      </c>
      <c r="D2" s="67" t="s">
        <v>250</v>
      </c>
      <c r="E2" s="71" t="s">
        <v>199</v>
      </c>
      <c r="F2" s="14" t="str">
        <f t="shared" ref="F2:F65" si="0">_xlfn.CONCAT("d_",MID(C2,FIND("_",C2,1)+1,100))</f>
        <v>d_endereçar</v>
      </c>
      <c r="G2" s="14" t="str">
        <f t="shared" ref="G2:G65" si="1">MID(D2,FIND("_",D2,1)+1,100)</f>
        <v>continente</v>
      </c>
      <c r="H2" s="16" t="s">
        <v>0</v>
      </c>
      <c r="I2" s="72" t="s">
        <v>3</v>
      </c>
      <c r="J2" s="73" t="s">
        <v>200</v>
      </c>
      <c r="K2" s="73" t="s">
        <v>3</v>
      </c>
      <c r="L2" s="73" t="s">
        <v>3</v>
      </c>
      <c r="M2" s="73" t="s">
        <v>3</v>
      </c>
      <c r="N2" s="73" t="s">
        <v>3</v>
      </c>
      <c r="O2" s="73" t="s">
        <v>3</v>
      </c>
      <c r="P2" s="73" t="s">
        <v>3</v>
      </c>
      <c r="Q2" s="73" t="s">
        <v>3</v>
      </c>
      <c r="R2" s="73" t="s">
        <v>3</v>
      </c>
      <c r="S2" s="22" t="s">
        <v>46</v>
      </c>
      <c r="T2" s="22" t="s">
        <v>202</v>
      </c>
      <c r="U2" s="13" t="str">
        <f t="shared" ref="U2:U65" si="2">_xlfn.CONCAT("Propriedade para ",MID(C2,FIND("p_",C2,1)+2,100),": ",D2)</f>
        <v>Propriedade para endereçar: tem_continente</v>
      </c>
      <c r="V2" s="13" t="str">
        <f>_xlfn.CONCAT("Dado para ",MID(F2,FIND("d_",F2,1)+2,100),": ",G2, " ( ",H2, " ) ")</f>
        <v xml:space="preserve">Dado para endereçar: continente ( xsd:string ) </v>
      </c>
    </row>
    <row r="3" spans="1:22" s="10" customFormat="1" ht="8.25" customHeight="1" x14ac:dyDescent="0.25">
      <c r="A3" s="69">
        <v>3</v>
      </c>
      <c r="B3" s="70" t="str">
        <f>B2</f>
        <v>BIMProp</v>
      </c>
      <c r="C3" s="74" t="str">
        <f t="shared" ref="C3:C15" si="3">C2</f>
        <v>p_endereçar</v>
      </c>
      <c r="D3" s="74" t="s">
        <v>251</v>
      </c>
      <c r="E3" s="71" t="s">
        <v>199</v>
      </c>
      <c r="F3" s="11" t="str">
        <f t="shared" si="0"/>
        <v>d_endereçar</v>
      </c>
      <c r="G3" s="11" t="str">
        <f t="shared" si="1"/>
        <v>país</v>
      </c>
      <c r="H3" s="12" t="s">
        <v>0</v>
      </c>
      <c r="I3" s="75" t="s">
        <v>3</v>
      </c>
      <c r="J3" s="73" t="s">
        <v>200</v>
      </c>
      <c r="K3" s="73" t="s">
        <v>3</v>
      </c>
      <c r="L3" s="73" t="s">
        <v>3</v>
      </c>
      <c r="M3" s="73" t="s">
        <v>3</v>
      </c>
      <c r="N3" s="73" t="s">
        <v>3</v>
      </c>
      <c r="O3" s="73" t="s">
        <v>3</v>
      </c>
      <c r="P3" s="73" t="s">
        <v>3</v>
      </c>
      <c r="Q3" s="73" t="s">
        <v>3</v>
      </c>
      <c r="R3" s="73" t="s">
        <v>3</v>
      </c>
      <c r="S3" s="22" t="s">
        <v>46</v>
      </c>
      <c r="T3" s="22" t="s">
        <v>202</v>
      </c>
      <c r="U3" s="13" t="str">
        <f t="shared" si="2"/>
        <v>Propriedade para endereçar: tem_país</v>
      </c>
      <c r="V3" s="13" t="str">
        <f t="shared" ref="V3:V66" si="4">_xlfn.CONCAT("Dado para ",MID(F3,FIND("d_",F3,1)+2,100),": ",G3, " ( ",H3, " ) ")</f>
        <v xml:space="preserve">Dado para endereçar: país ( xsd:string ) </v>
      </c>
    </row>
    <row r="4" spans="1:22" s="10" customFormat="1" ht="8.25" customHeight="1" x14ac:dyDescent="0.25">
      <c r="A4" s="69">
        <v>4</v>
      </c>
      <c r="B4" s="70" t="str">
        <f t="shared" ref="B4:B15" si="5">B3</f>
        <v>BIMProp</v>
      </c>
      <c r="C4" s="74" t="str">
        <f t="shared" si="3"/>
        <v>p_endereçar</v>
      </c>
      <c r="D4" s="74" t="s">
        <v>252</v>
      </c>
      <c r="E4" s="71" t="s">
        <v>199</v>
      </c>
      <c r="F4" s="11" t="str">
        <f t="shared" si="0"/>
        <v>d_endereçar</v>
      </c>
      <c r="G4" s="11" t="str">
        <f t="shared" si="1"/>
        <v>estado</v>
      </c>
      <c r="H4" s="12" t="s">
        <v>0</v>
      </c>
      <c r="I4" s="75" t="s">
        <v>3</v>
      </c>
      <c r="J4" s="73" t="s">
        <v>200</v>
      </c>
      <c r="K4" s="73" t="s">
        <v>3</v>
      </c>
      <c r="L4" s="73" t="s">
        <v>3</v>
      </c>
      <c r="M4" s="73" t="s">
        <v>3</v>
      </c>
      <c r="N4" s="73" t="s">
        <v>3</v>
      </c>
      <c r="O4" s="73" t="s">
        <v>3</v>
      </c>
      <c r="P4" s="73" t="s">
        <v>3</v>
      </c>
      <c r="Q4" s="73" t="s">
        <v>3</v>
      </c>
      <c r="R4" s="73" t="s">
        <v>3</v>
      </c>
      <c r="S4" s="22" t="s">
        <v>46</v>
      </c>
      <c r="T4" s="22" t="s">
        <v>202</v>
      </c>
      <c r="U4" s="13" t="str">
        <f t="shared" si="2"/>
        <v>Propriedade para endereçar: tem_estado</v>
      </c>
      <c r="V4" s="13" t="str">
        <f t="shared" si="4"/>
        <v xml:space="preserve">Dado para endereçar: estado ( xsd:string ) </v>
      </c>
    </row>
    <row r="5" spans="1:22" s="10" customFormat="1" ht="8.25" customHeight="1" x14ac:dyDescent="0.25">
      <c r="A5" s="69">
        <v>5</v>
      </c>
      <c r="B5" s="70" t="str">
        <f t="shared" si="5"/>
        <v>BIMProp</v>
      </c>
      <c r="C5" s="74" t="str">
        <f t="shared" si="3"/>
        <v>p_endereçar</v>
      </c>
      <c r="D5" s="74" t="s">
        <v>253</v>
      </c>
      <c r="E5" s="71" t="s">
        <v>199</v>
      </c>
      <c r="F5" s="11" t="str">
        <f t="shared" si="0"/>
        <v>d_endereçar</v>
      </c>
      <c r="G5" s="11" t="str">
        <f t="shared" si="1"/>
        <v>cidade</v>
      </c>
      <c r="H5" s="12" t="s">
        <v>0</v>
      </c>
      <c r="I5" s="75" t="s">
        <v>3</v>
      </c>
      <c r="J5" s="73" t="s">
        <v>200</v>
      </c>
      <c r="K5" s="73" t="s">
        <v>3</v>
      </c>
      <c r="L5" s="73" t="s">
        <v>3</v>
      </c>
      <c r="M5" s="73" t="s">
        <v>3</v>
      </c>
      <c r="N5" s="73" t="s">
        <v>3</v>
      </c>
      <c r="O5" s="73" t="s">
        <v>3</v>
      </c>
      <c r="P5" s="73" t="s">
        <v>3</v>
      </c>
      <c r="Q5" s="73" t="s">
        <v>3</v>
      </c>
      <c r="R5" s="73" t="s">
        <v>3</v>
      </c>
      <c r="S5" s="22" t="s">
        <v>46</v>
      </c>
      <c r="T5" s="22" t="s">
        <v>202</v>
      </c>
      <c r="U5" s="13" t="str">
        <f t="shared" si="2"/>
        <v>Propriedade para endereçar: tem_cidade</v>
      </c>
      <c r="V5" s="13" t="str">
        <f t="shared" si="4"/>
        <v xml:space="preserve">Dado para endereçar: cidade ( xsd:string ) </v>
      </c>
    </row>
    <row r="6" spans="1:22" s="10" customFormat="1" ht="8.25" customHeight="1" x14ac:dyDescent="0.25">
      <c r="A6" s="69">
        <v>6</v>
      </c>
      <c r="B6" s="70" t="str">
        <f t="shared" si="5"/>
        <v>BIMProp</v>
      </c>
      <c r="C6" s="74" t="str">
        <f t="shared" si="3"/>
        <v>p_endereçar</v>
      </c>
      <c r="D6" s="74" t="s">
        <v>254</v>
      </c>
      <c r="E6" s="71" t="s">
        <v>199</v>
      </c>
      <c r="F6" s="11" t="str">
        <f t="shared" si="0"/>
        <v>d_endereçar</v>
      </c>
      <c r="G6" s="11" t="str">
        <f t="shared" si="1"/>
        <v>distrito</v>
      </c>
      <c r="H6" s="12" t="s">
        <v>0</v>
      </c>
      <c r="I6" s="75" t="s">
        <v>3</v>
      </c>
      <c r="J6" s="73" t="s">
        <v>200</v>
      </c>
      <c r="K6" s="73" t="s">
        <v>3</v>
      </c>
      <c r="L6" s="73" t="s">
        <v>3</v>
      </c>
      <c r="M6" s="73" t="s">
        <v>3</v>
      </c>
      <c r="N6" s="73" t="s">
        <v>3</v>
      </c>
      <c r="O6" s="73" t="s">
        <v>3</v>
      </c>
      <c r="P6" s="73" t="s">
        <v>3</v>
      </c>
      <c r="Q6" s="73" t="s">
        <v>3</v>
      </c>
      <c r="R6" s="73" t="s">
        <v>3</v>
      </c>
      <c r="S6" s="22" t="s">
        <v>46</v>
      </c>
      <c r="T6" s="22" t="s">
        <v>202</v>
      </c>
      <c r="U6" s="13" t="str">
        <f t="shared" si="2"/>
        <v>Propriedade para endereçar: tem_distrito</v>
      </c>
      <c r="V6" s="13" t="str">
        <f t="shared" si="4"/>
        <v xml:space="preserve">Dado para endereçar: distrito ( xsd:string ) </v>
      </c>
    </row>
    <row r="7" spans="1:22" s="10" customFormat="1" ht="8.25" customHeight="1" x14ac:dyDescent="0.25">
      <c r="A7" s="69">
        <v>7</v>
      </c>
      <c r="B7" s="70" t="str">
        <f t="shared" si="5"/>
        <v>BIMProp</v>
      </c>
      <c r="C7" s="74" t="str">
        <f t="shared" si="3"/>
        <v>p_endereçar</v>
      </c>
      <c r="D7" s="74" t="s">
        <v>255</v>
      </c>
      <c r="E7" s="71" t="s">
        <v>199</v>
      </c>
      <c r="F7" s="11" t="str">
        <f t="shared" si="0"/>
        <v>d_endereçar</v>
      </c>
      <c r="G7" s="11" t="str">
        <f t="shared" si="1"/>
        <v>bairro</v>
      </c>
      <c r="H7" s="12" t="s">
        <v>0</v>
      </c>
      <c r="I7" s="75" t="s">
        <v>3</v>
      </c>
      <c r="J7" s="73" t="s">
        <v>200</v>
      </c>
      <c r="K7" s="73" t="s">
        <v>3</v>
      </c>
      <c r="L7" s="73" t="s">
        <v>3</v>
      </c>
      <c r="M7" s="73" t="s">
        <v>3</v>
      </c>
      <c r="N7" s="73" t="s">
        <v>3</v>
      </c>
      <c r="O7" s="73" t="s">
        <v>3</v>
      </c>
      <c r="P7" s="73" t="s">
        <v>3</v>
      </c>
      <c r="Q7" s="73" t="s">
        <v>3</v>
      </c>
      <c r="R7" s="73" t="s">
        <v>3</v>
      </c>
      <c r="S7" s="22" t="s">
        <v>46</v>
      </c>
      <c r="T7" s="22" t="s">
        <v>202</v>
      </c>
      <c r="U7" s="13" t="str">
        <f t="shared" si="2"/>
        <v>Propriedade para endereçar: tem_bairro</v>
      </c>
      <c r="V7" s="13" t="str">
        <f t="shared" si="4"/>
        <v xml:space="preserve">Dado para endereçar: bairro ( xsd:string ) </v>
      </c>
    </row>
    <row r="8" spans="1:22" s="10" customFormat="1" ht="8.25" customHeight="1" x14ac:dyDescent="0.25">
      <c r="A8" s="69">
        <v>8</v>
      </c>
      <c r="B8" s="70" t="str">
        <f t="shared" si="5"/>
        <v>BIMProp</v>
      </c>
      <c r="C8" s="74" t="str">
        <f t="shared" si="3"/>
        <v>p_endereçar</v>
      </c>
      <c r="D8" s="74" t="s">
        <v>295</v>
      </c>
      <c r="E8" s="71" t="s">
        <v>199</v>
      </c>
      <c r="F8" s="11" t="str">
        <f t="shared" si="0"/>
        <v>d_endereçar</v>
      </c>
      <c r="G8" s="11" t="str">
        <f t="shared" si="1"/>
        <v>nome_logradouro</v>
      </c>
      <c r="H8" s="12" t="s">
        <v>0</v>
      </c>
      <c r="I8" s="75" t="s">
        <v>3</v>
      </c>
      <c r="J8" s="73" t="s">
        <v>200</v>
      </c>
      <c r="K8" s="73" t="s">
        <v>3</v>
      </c>
      <c r="L8" s="73" t="s">
        <v>3</v>
      </c>
      <c r="M8" s="73" t="s">
        <v>3</v>
      </c>
      <c r="N8" s="73" t="s">
        <v>3</v>
      </c>
      <c r="O8" s="73" t="s">
        <v>3</v>
      </c>
      <c r="P8" s="73" t="s">
        <v>3</v>
      </c>
      <c r="Q8" s="73" t="s">
        <v>3</v>
      </c>
      <c r="R8" s="73" t="s">
        <v>3</v>
      </c>
      <c r="S8" s="22" t="s">
        <v>46</v>
      </c>
      <c r="T8" s="22" t="s">
        <v>202</v>
      </c>
      <c r="U8" s="13" t="str">
        <f t="shared" si="2"/>
        <v>Propriedade para endereçar: tem_nome_logradouro</v>
      </c>
      <c r="V8" s="13" t="str">
        <f t="shared" si="4"/>
        <v xml:space="preserve">Dado para endereçar: nome_logradouro ( xsd:string ) </v>
      </c>
    </row>
    <row r="9" spans="1:22" s="10" customFormat="1" ht="8.25" customHeight="1" x14ac:dyDescent="0.25">
      <c r="A9" s="69">
        <v>9</v>
      </c>
      <c r="B9" s="70" t="str">
        <f t="shared" si="5"/>
        <v>BIMProp</v>
      </c>
      <c r="C9" s="74" t="str">
        <f t="shared" si="3"/>
        <v>p_endereçar</v>
      </c>
      <c r="D9" s="74" t="s">
        <v>296</v>
      </c>
      <c r="E9" s="71" t="s">
        <v>199</v>
      </c>
      <c r="F9" s="11" t="str">
        <f t="shared" si="0"/>
        <v>d_endereçar</v>
      </c>
      <c r="G9" s="11" t="str">
        <f t="shared" si="1"/>
        <v>número</v>
      </c>
      <c r="H9" s="12" t="s">
        <v>0</v>
      </c>
      <c r="I9" s="75" t="s">
        <v>3</v>
      </c>
      <c r="J9" s="73" t="s">
        <v>200</v>
      </c>
      <c r="K9" s="73" t="s">
        <v>3</v>
      </c>
      <c r="L9" s="73" t="s">
        <v>3</v>
      </c>
      <c r="M9" s="73" t="s">
        <v>3</v>
      </c>
      <c r="N9" s="73" t="s">
        <v>3</v>
      </c>
      <c r="O9" s="73" t="s">
        <v>3</v>
      </c>
      <c r="P9" s="73" t="s">
        <v>3</v>
      </c>
      <c r="Q9" s="73" t="s">
        <v>3</v>
      </c>
      <c r="R9" s="73" t="s">
        <v>3</v>
      </c>
      <c r="S9" s="22" t="s">
        <v>46</v>
      </c>
      <c r="T9" s="22" t="s">
        <v>202</v>
      </c>
      <c r="U9" s="13" t="str">
        <f t="shared" si="2"/>
        <v>Propriedade para endereçar: tem_número</v>
      </c>
      <c r="V9" s="13" t="str">
        <f t="shared" si="4"/>
        <v xml:space="preserve">Dado para endereçar: número ( xsd:string ) </v>
      </c>
    </row>
    <row r="10" spans="1:22" s="10" customFormat="1" ht="8.25" customHeight="1" x14ac:dyDescent="0.25">
      <c r="A10" s="69">
        <v>10</v>
      </c>
      <c r="B10" s="70" t="str">
        <f t="shared" si="5"/>
        <v>BIMProp</v>
      </c>
      <c r="C10" s="74" t="str">
        <f t="shared" si="3"/>
        <v>p_endereçar</v>
      </c>
      <c r="D10" s="74" t="s">
        <v>256</v>
      </c>
      <c r="E10" s="71" t="s">
        <v>199</v>
      </c>
      <c r="F10" s="11" t="str">
        <f t="shared" si="0"/>
        <v>d_endereçar</v>
      </c>
      <c r="G10" s="11" t="str">
        <f t="shared" si="1"/>
        <v>conj</v>
      </c>
      <c r="H10" s="12" t="s">
        <v>0</v>
      </c>
      <c r="I10" s="75" t="s">
        <v>3</v>
      </c>
      <c r="J10" s="73" t="s">
        <v>200</v>
      </c>
      <c r="K10" s="73" t="s">
        <v>3</v>
      </c>
      <c r="L10" s="73" t="s">
        <v>3</v>
      </c>
      <c r="M10" s="73" t="s">
        <v>3</v>
      </c>
      <c r="N10" s="73" t="s">
        <v>3</v>
      </c>
      <c r="O10" s="73" t="s">
        <v>3</v>
      </c>
      <c r="P10" s="73" t="s">
        <v>3</v>
      </c>
      <c r="Q10" s="73" t="s">
        <v>3</v>
      </c>
      <c r="R10" s="73" t="s">
        <v>3</v>
      </c>
      <c r="S10" s="22" t="s">
        <v>46</v>
      </c>
      <c r="T10" s="22" t="s">
        <v>202</v>
      </c>
      <c r="U10" s="13" t="str">
        <f t="shared" si="2"/>
        <v>Propriedade para endereçar: tem_conj</v>
      </c>
      <c r="V10" s="13" t="str">
        <f t="shared" si="4"/>
        <v xml:space="preserve">Dado para endereçar: conj ( xsd:string ) </v>
      </c>
    </row>
    <row r="11" spans="1:22" s="10" customFormat="1" ht="8.25" customHeight="1" x14ac:dyDescent="0.25">
      <c r="A11" s="69">
        <v>11</v>
      </c>
      <c r="B11" s="70" t="str">
        <f t="shared" si="5"/>
        <v>BIMProp</v>
      </c>
      <c r="C11" s="74" t="str">
        <f t="shared" si="3"/>
        <v>p_endereçar</v>
      </c>
      <c r="D11" s="74" t="s">
        <v>257</v>
      </c>
      <c r="E11" s="71" t="s">
        <v>199</v>
      </c>
      <c r="F11" s="11" t="str">
        <f t="shared" si="0"/>
        <v>d_endereçar</v>
      </c>
      <c r="G11" s="11" t="str">
        <f t="shared" si="1"/>
        <v>grpo</v>
      </c>
      <c r="H11" s="12" t="s">
        <v>0</v>
      </c>
      <c r="I11" s="75" t="s">
        <v>3</v>
      </c>
      <c r="J11" s="73" t="s">
        <v>200</v>
      </c>
      <c r="K11" s="73" t="s">
        <v>3</v>
      </c>
      <c r="L11" s="73" t="s">
        <v>3</v>
      </c>
      <c r="M11" s="73" t="s">
        <v>3</v>
      </c>
      <c r="N11" s="73" t="s">
        <v>3</v>
      </c>
      <c r="O11" s="73" t="s">
        <v>3</v>
      </c>
      <c r="P11" s="73" t="s">
        <v>3</v>
      </c>
      <c r="Q11" s="73" t="s">
        <v>3</v>
      </c>
      <c r="R11" s="73" t="s">
        <v>3</v>
      </c>
      <c r="S11" s="22" t="s">
        <v>46</v>
      </c>
      <c r="T11" s="22" t="s">
        <v>202</v>
      </c>
      <c r="U11" s="13" t="str">
        <f t="shared" si="2"/>
        <v>Propriedade para endereçar: tem_grpo</v>
      </c>
      <c r="V11" s="13" t="str">
        <f t="shared" si="4"/>
        <v xml:space="preserve">Dado para endereçar: grpo ( xsd:string ) </v>
      </c>
    </row>
    <row r="12" spans="1:22" s="10" customFormat="1" ht="8.25" customHeight="1" x14ac:dyDescent="0.25">
      <c r="A12" s="69">
        <v>12</v>
      </c>
      <c r="B12" s="70" t="str">
        <f t="shared" si="5"/>
        <v>BIMProp</v>
      </c>
      <c r="C12" s="74" t="str">
        <f t="shared" si="3"/>
        <v>p_endereçar</v>
      </c>
      <c r="D12" s="74" t="s">
        <v>258</v>
      </c>
      <c r="E12" s="71" t="s">
        <v>199</v>
      </c>
      <c r="F12" s="11" t="str">
        <f t="shared" si="0"/>
        <v>d_endereçar</v>
      </c>
      <c r="G12" s="11" t="str">
        <f t="shared" si="1"/>
        <v>bloc</v>
      </c>
      <c r="H12" s="12" t="s">
        <v>0</v>
      </c>
      <c r="I12" s="75" t="s">
        <v>3</v>
      </c>
      <c r="J12" s="73" t="s">
        <v>200</v>
      </c>
      <c r="K12" s="73" t="s">
        <v>3</v>
      </c>
      <c r="L12" s="73" t="s">
        <v>3</v>
      </c>
      <c r="M12" s="73" t="s">
        <v>3</v>
      </c>
      <c r="N12" s="73" t="s">
        <v>3</v>
      </c>
      <c r="O12" s="73" t="s">
        <v>3</v>
      </c>
      <c r="P12" s="73" t="s">
        <v>3</v>
      </c>
      <c r="Q12" s="73" t="s">
        <v>3</v>
      </c>
      <c r="R12" s="73" t="s">
        <v>3</v>
      </c>
      <c r="S12" s="22" t="s">
        <v>46</v>
      </c>
      <c r="T12" s="22" t="s">
        <v>202</v>
      </c>
      <c r="U12" s="13" t="str">
        <f t="shared" si="2"/>
        <v>Propriedade para endereçar: tem_bloc</v>
      </c>
      <c r="V12" s="13" t="str">
        <f t="shared" si="4"/>
        <v xml:space="preserve">Dado para endereçar: bloc ( xsd:string ) </v>
      </c>
    </row>
    <row r="13" spans="1:22" s="10" customFormat="1" ht="8.25" customHeight="1" x14ac:dyDescent="0.25">
      <c r="A13" s="69">
        <v>13</v>
      </c>
      <c r="B13" s="70" t="str">
        <f t="shared" si="5"/>
        <v>BIMProp</v>
      </c>
      <c r="C13" s="74" t="str">
        <f t="shared" si="3"/>
        <v>p_endereçar</v>
      </c>
      <c r="D13" s="74" t="s">
        <v>297</v>
      </c>
      <c r="E13" s="71" t="s">
        <v>199</v>
      </c>
      <c r="F13" s="11" t="str">
        <f t="shared" si="0"/>
        <v>d_endereçar</v>
      </c>
      <c r="G13" s="11" t="str">
        <f t="shared" si="1"/>
        <v>area_planejamento</v>
      </c>
      <c r="H13" s="12" t="s">
        <v>0</v>
      </c>
      <c r="I13" s="75" t="s">
        <v>3</v>
      </c>
      <c r="J13" s="73" t="s">
        <v>200</v>
      </c>
      <c r="K13" s="73" t="s">
        <v>3</v>
      </c>
      <c r="L13" s="73" t="s">
        <v>3</v>
      </c>
      <c r="M13" s="73" t="s">
        <v>3</v>
      </c>
      <c r="N13" s="73" t="s">
        <v>3</v>
      </c>
      <c r="O13" s="73" t="s">
        <v>3</v>
      </c>
      <c r="P13" s="73" t="s">
        <v>3</v>
      </c>
      <c r="Q13" s="73" t="s">
        <v>3</v>
      </c>
      <c r="R13" s="73" t="s">
        <v>3</v>
      </c>
      <c r="S13" s="22" t="s">
        <v>46</v>
      </c>
      <c r="T13" s="22" t="s">
        <v>202</v>
      </c>
      <c r="U13" s="13" t="str">
        <f t="shared" si="2"/>
        <v>Propriedade para endereçar: tem_area_planejamento</v>
      </c>
      <c r="V13" s="13" t="str">
        <f t="shared" si="4"/>
        <v xml:space="preserve">Dado para endereçar: area_planejamento ( xsd:string ) </v>
      </c>
    </row>
    <row r="14" spans="1:22" s="10" customFormat="1" ht="8.25" customHeight="1" x14ac:dyDescent="0.25">
      <c r="A14" s="69">
        <v>14</v>
      </c>
      <c r="B14" s="70" t="str">
        <f t="shared" si="5"/>
        <v>BIMProp</v>
      </c>
      <c r="C14" s="74" t="str">
        <f t="shared" si="3"/>
        <v>p_endereçar</v>
      </c>
      <c r="D14" s="74" t="s">
        <v>298</v>
      </c>
      <c r="E14" s="71" t="s">
        <v>199</v>
      </c>
      <c r="F14" s="11" t="str">
        <f t="shared" si="0"/>
        <v>d_endereçar</v>
      </c>
      <c r="G14" s="11" t="str">
        <f t="shared" si="1"/>
        <v>região_administrativa</v>
      </c>
      <c r="H14" s="12" t="s">
        <v>0</v>
      </c>
      <c r="I14" s="75" t="s">
        <v>3</v>
      </c>
      <c r="J14" s="73" t="s">
        <v>200</v>
      </c>
      <c r="K14" s="73" t="s">
        <v>3</v>
      </c>
      <c r="L14" s="73" t="s">
        <v>3</v>
      </c>
      <c r="M14" s="73" t="s">
        <v>3</v>
      </c>
      <c r="N14" s="73" t="s">
        <v>3</v>
      </c>
      <c r="O14" s="73" t="s">
        <v>3</v>
      </c>
      <c r="P14" s="73" t="s">
        <v>3</v>
      </c>
      <c r="Q14" s="73" t="s">
        <v>3</v>
      </c>
      <c r="R14" s="73" t="s">
        <v>3</v>
      </c>
      <c r="S14" s="22" t="s">
        <v>46</v>
      </c>
      <c r="T14" s="22" t="s">
        <v>202</v>
      </c>
      <c r="U14" s="13" t="str">
        <f t="shared" si="2"/>
        <v>Propriedade para endereçar: tem_região_administrativa</v>
      </c>
      <c r="V14" s="13" t="str">
        <f t="shared" si="4"/>
        <v xml:space="preserve">Dado para endereçar: região_administrativa ( xsd:string ) </v>
      </c>
    </row>
    <row r="15" spans="1:22" s="10" customFormat="1" ht="8.25" customHeight="1" x14ac:dyDescent="0.25">
      <c r="A15" s="69">
        <v>15</v>
      </c>
      <c r="B15" s="70" t="str">
        <f t="shared" si="5"/>
        <v>BIMProp</v>
      </c>
      <c r="C15" s="74" t="str">
        <f t="shared" si="3"/>
        <v>p_endereçar</v>
      </c>
      <c r="D15" s="74" t="s">
        <v>299</v>
      </c>
      <c r="E15" s="71" t="s">
        <v>199</v>
      </c>
      <c r="F15" s="11" t="str">
        <f t="shared" si="0"/>
        <v>d_endereçar</v>
      </c>
      <c r="G15" s="11" t="str">
        <f t="shared" si="1"/>
        <v>cep</v>
      </c>
      <c r="H15" s="12" t="s">
        <v>0</v>
      </c>
      <c r="I15" s="48" t="s">
        <v>3</v>
      </c>
      <c r="J15" s="73" t="s">
        <v>200</v>
      </c>
      <c r="K15" s="73" t="s">
        <v>3</v>
      </c>
      <c r="L15" s="73" t="s">
        <v>3</v>
      </c>
      <c r="M15" s="73" t="s">
        <v>3</v>
      </c>
      <c r="N15" s="73" t="s">
        <v>3</v>
      </c>
      <c r="O15" s="73" t="s">
        <v>3</v>
      </c>
      <c r="P15" s="73" t="s">
        <v>3</v>
      </c>
      <c r="Q15" s="73" t="s">
        <v>3</v>
      </c>
      <c r="R15" s="73" t="s">
        <v>3</v>
      </c>
      <c r="S15" s="22" t="s">
        <v>46</v>
      </c>
      <c r="T15" s="22" t="s">
        <v>202</v>
      </c>
      <c r="U15" s="13" t="str">
        <f t="shared" si="2"/>
        <v>Propriedade para endereçar: tem_cep</v>
      </c>
      <c r="V15" s="13" t="str">
        <f t="shared" si="4"/>
        <v xml:space="preserve">Dado para endereçar: cep ( xsd:string ) </v>
      </c>
    </row>
    <row r="16" spans="1:22" s="10" customFormat="1" ht="8.25" customHeight="1" x14ac:dyDescent="0.25">
      <c r="A16" s="69">
        <v>16</v>
      </c>
      <c r="B16" s="70" t="str">
        <f>B11</f>
        <v>BIMProp</v>
      </c>
      <c r="C16" s="74" t="str">
        <f>C11</f>
        <v>p_endereçar</v>
      </c>
      <c r="D16" s="74" t="s">
        <v>259</v>
      </c>
      <c r="E16" s="71" t="s">
        <v>199</v>
      </c>
      <c r="F16" s="11" t="str">
        <f t="shared" si="0"/>
        <v>d_endereçar</v>
      </c>
      <c r="G16" s="11" t="str">
        <f t="shared" si="1"/>
        <v>cx_postal</v>
      </c>
      <c r="H16" s="12" t="s">
        <v>0</v>
      </c>
      <c r="I16" s="48" t="s">
        <v>3</v>
      </c>
      <c r="J16" s="73" t="s">
        <v>200</v>
      </c>
      <c r="K16" s="73" t="s">
        <v>3</v>
      </c>
      <c r="L16" s="73" t="s">
        <v>3</v>
      </c>
      <c r="M16" s="73" t="s">
        <v>3</v>
      </c>
      <c r="N16" s="73" t="s">
        <v>3</v>
      </c>
      <c r="O16" s="73" t="s">
        <v>3</v>
      </c>
      <c r="P16" s="73" t="s">
        <v>3</v>
      </c>
      <c r="Q16" s="73" t="s">
        <v>3</v>
      </c>
      <c r="R16" s="73" t="s">
        <v>3</v>
      </c>
      <c r="S16" s="22" t="s">
        <v>46</v>
      </c>
      <c r="T16" s="22" t="s">
        <v>202</v>
      </c>
      <c r="U16" s="13" t="str">
        <f t="shared" si="2"/>
        <v>Propriedade para endereçar: tem_cx_postal</v>
      </c>
      <c r="V16" s="13" t="str">
        <f t="shared" si="4"/>
        <v xml:space="preserve">Dado para endereçar: cx_postal ( xsd:string ) </v>
      </c>
    </row>
    <row r="17" spans="1:22" s="10" customFormat="1" ht="8.25" customHeight="1" x14ac:dyDescent="0.25">
      <c r="A17" s="69">
        <v>17</v>
      </c>
      <c r="B17" s="70" t="str">
        <f>B12</f>
        <v>BIMProp</v>
      </c>
      <c r="C17" s="74" t="str">
        <f>C12</f>
        <v>p_endereçar</v>
      </c>
      <c r="D17" s="74" t="s">
        <v>260</v>
      </c>
      <c r="E17" s="71" t="s">
        <v>199</v>
      </c>
      <c r="F17" s="11" t="str">
        <f t="shared" si="0"/>
        <v>d_endereçar</v>
      </c>
      <c r="G17" s="11" t="str">
        <f t="shared" si="1"/>
        <v>e_mail</v>
      </c>
      <c r="H17" s="12" t="s">
        <v>0</v>
      </c>
      <c r="I17" s="48" t="s">
        <v>3</v>
      </c>
      <c r="J17" s="73" t="s">
        <v>3</v>
      </c>
      <c r="K17" s="73" t="s">
        <v>3</v>
      </c>
      <c r="L17" s="73" t="s">
        <v>3</v>
      </c>
      <c r="M17" s="73" t="s">
        <v>3</v>
      </c>
      <c r="N17" s="73" t="s">
        <v>3</v>
      </c>
      <c r="O17" s="73" t="s">
        <v>3</v>
      </c>
      <c r="P17" s="73" t="s">
        <v>3</v>
      </c>
      <c r="Q17" s="73" t="s">
        <v>3</v>
      </c>
      <c r="R17" s="73" t="s">
        <v>3</v>
      </c>
      <c r="S17" s="22" t="s">
        <v>46</v>
      </c>
      <c r="T17" s="22" t="s">
        <v>202</v>
      </c>
      <c r="U17" s="13" t="str">
        <f t="shared" si="2"/>
        <v>Propriedade para endereçar: tem_e_mail</v>
      </c>
      <c r="V17" s="13" t="str">
        <f t="shared" si="4"/>
        <v xml:space="preserve">Dado para endereçar: e_mail ( xsd:string ) </v>
      </c>
    </row>
    <row r="18" spans="1:22" s="10" customFormat="1" ht="8.25" customHeight="1" x14ac:dyDescent="0.25">
      <c r="A18" s="69">
        <v>18</v>
      </c>
      <c r="B18" s="70" t="str">
        <f>B13</f>
        <v>BIMProp</v>
      </c>
      <c r="C18" s="67" t="s">
        <v>261</v>
      </c>
      <c r="D18" s="67" t="s">
        <v>262</v>
      </c>
      <c r="E18" s="71" t="s">
        <v>199</v>
      </c>
      <c r="F18" s="14" t="str">
        <f t="shared" si="0"/>
        <v>d_geolocalizar</v>
      </c>
      <c r="G18" s="14" t="str">
        <f t="shared" si="1"/>
        <v>latitude</v>
      </c>
      <c r="H18" s="16" t="s">
        <v>0</v>
      </c>
      <c r="I18" s="59" t="s">
        <v>3</v>
      </c>
      <c r="J18" s="73" t="s">
        <v>3</v>
      </c>
      <c r="K18" s="73" t="s">
        <v>3</v>
      </c>
      <c r="L18" s="73" t="s">
        <v>3</v>
      </c>
      <c r="M18" s="73" t="s">
        <v>3</v>
      </c>
      <c r="N18" s="73" t="s">
        <v>3</v>
      </c>
      <c r="O18" s="73" t="s">
        <v>3</v>
      </c>
      <c r="P18" s="73" t="s">
        <v>3</v>
      </c>
      <c r="Q18" s="73" t="s">
        <v>3</v>
      </c>
      <c r="R18" s="73" t="s">
        <v>3</v>
      </c>
      <c r="S18" s="22" t="s">
        <v>46</v>
      </c>
      <c r="T18" s="22" t="s">
        <v>202</v>
      </c>
      <c r="U18" s="13" t="str">
        <f t="shared" si="2"/>
        <v>Propriedade para geolocalizar: tem_latitude</v>
      </c>
      <c r="V18" s="13" t="str">
        <f t="shared" si="4"/>
        <v xml:space="preserve">Dado para geolocalizar: latitude ( xsd:string ) </v>
      </c>
    </row>
    <row r="19" spans="1:22" s="10" customFormat="1" ht="8.25" customHeight="1" x14ac:dyDescent="0.25">
      <c r="A19" s="69">
        <v>19</v>
      </c>
      <c r="B19" s="70" t="str">
        <f>B14</f>
        <v>BIMProp</v>
      </c>
      <c r="C19" s="74" t="str">
        <f>C18</f>
        <v>p_geolocalizar</v>
      </c>
      <c r="D19" s="74" t="s">
        <v>263</v>
      </c>
      <c r="E19" s="71" t="s">
        <v>199</v>
      </c>
      <c r="F19" s="11" t="str">
        <f t="shared" si="0"/>
        <v>d_geolocalizar</v>
      </c>
      <c r="G19" s="11" t="str">
        <f t="shared" si="1"/>
        <v>longitude</v>
      </c>
      <c r="H19" s="12" t="s">
        <v>0</v>
      </c>
      <c r="I19" s="48" t="s">
        <v>3</v>
      </c>
      <c r="J19" s="73" t="s">
        <v>3</v>
      </c>
      <c r="K19" s="73" t="s">
        <v>3</v>
      </c>
      <c r="L19" s="73" t="s">
        <v>3</v>
      </c>
      <c r="M19" s="73" t="s">
        <v>3</v>
      </c>
      <c r="N19" s="73" t="s">
        <v>3</v>
      </c>
      <c r="O19" s="73" t="s">
        <v>3</v>
      </c>
      <c r="P19" s="73" t="s">
        <v>3</v>
      </c>
      <c r="Q19" s="73" t="s">
        <v>3</v>
      </c>
      <c r="R19" s="73" t="s">
        <v>3</v>
      </c>
      <c r="S19" s="22" t="s">
        <v>46</v>
      </c>
      <c r="T19" s="22" t="s">
        <v>202</v>
      </c>
      <c r="U19" s="13" t="str">
        <f t="shared" si="2"/>
        <v>Propriedade para geolocalizar: tem_longitude</v>
      </c>
      <c r="V19" s="13" t="str">
        <f t="shared" si="4"/>
        <v xml:space="preserve">Dado para geolocalizar: longitude ( xsd:string ) </v>
      </c>
    </row>
    <row r="20" spans="1:22" s="10" customFormat="1" ht="8.25" customHeight="1" x14ac:dyDescent="0.25">
      <c r="A20" s="69">
        <v>20</v>
      </c>
      <c r="B20" s="70" t="str">
        <f>B14</f>
        <v>BIMProp</v>
      </c>
      <c r="C20" s="74" t="str">
        <f t="shared" ref="C20:C21" si="6">C19</f>
        <v>p_geolocalizar</v>
      </c>
      <c r="D20" s="74" t="s">
        <v>264</v>
      </c>
      <c r="E20" s="71" t="s">
        <v>199</v>
      </c>
      <c r="F20" s="11" t="str">
        <f t="shared" si="0"/>
        <v>d_geolocalizar</v>
      </c>
      <c r="G20" s="11" t="str">
        <f t="shared" si="1"/>
        <v>altitude</v>
      </c>
      <c r="H20" s="12" t="s">
        <v>0</v>
      </c>
      <c r="I20" s="48" t="s">
        <v>3</v>
      </c>
      <c r="J20" s="73" t="s">
        <v>3</v>
      </c>
      <c r="K20" s="73" t="s">
        <v>3</v>
      </c>
      <c r="L20" s="73" t="s">
        <v>3</v>
      </c>
      <c r="M20" s="73" t="s">
        <v>3</v>
      </c>
      <c r="N20" s="73" t="s">
        <v>3</v>
      </c>
      <c r="O20" s="73" t="s">
        <v>3</v>
      </c>
      <c r="P20" s="73" t="s">
        <v>3</v>
      </c>
      <c r="Q20" s="73" t="s">
        <v>3</v>
      </c>
      <c r="R20" s="73" t="s">
        <v>3</v>
      </c>
      <c r="S20" s="22" t="s">
        <v>46</v>
      </c>
      <c r="T20" s="22" t="s">
        <v>202</v>
      </c>
      <c r="U20" s="13" t="str">
        <f t="shared" si="2"/>
        <v>Propriedade para geolocalizar: tem_altitude</v>
      </c>
      <c r="V20" s="13" t="str">
        <f t="shared" si="4"/>
        <v xml:space="preserve">Dado para geolocalizar: altitude ( xsd:string ) </v>
      </c>
    </row>
    <row r="21" spans="1:22" s="10" customFormat="1" ht="8.25" customHeight="1" x14ac:dyDescent="0.25">
      <c r="A21" s="69">
        <v>21</v>
      </c>
      <c r="B21" s="70" t="str">
        <f>B15</f>
        <v>BIMProp</v>
      </c>
      <c r="C21" s="74" t="str">
        <f t="shared" si="6"/>
        <v>p_geolocalizar</v>
      </c>
      <c r="D21" s="74" t="s">
        <v>265</v>
      </c>
      <c r="E21" s="71" t="s">
        <v>199</v>
      </c>
      <c r="F21" s="11" t="str">
        <f t="shared" si="0"/>
        <v>d_geolocalizar</v>
      </c>
      <c r="G21" s="11" t="str">
        <f t="shared" si="1"/>
        <v>geocode</v>
      </c>
      <c r="H21" s="12" t="s">
        <v>0</v>
      </c>
      <c r="I21" s="48" t="s">
        <v>3</v>
      </c>
      <c r="J21" s="73" t="s">
        <v>3</v>
      </c>
      <c r="K21" s="73" t="s">
        <v>3</v>
      </c>
      <c r="L21" s="73" t="s">
        <v>3</v>
      </c>
      <c r="M21" s="73" t="s">
        <v>3</v>
      </c>
      <c r="N21" s="73" t="s">
        <v>3</v>
      </c>
      <c r="O21" s="73" t="s">
        <v>3</v>
      </c>
      <c r="P21" s="73" t="s">
        <v>3</v>
      </c>
      <c r="Q21" s="73" t="s">
        <v>3</v>
      </c>
      <c r="R21" s="73" t="s">
        <v>3</v>
      </c>
      <c r="S21" s="22" t="s">
        <v>46</v>
      </c>
      <c r="T21" s="22" t="s">
        <v>202</v>
      </c>
      <c r="U21" s="13" t="str">
        <f t="shared" si="2"/>
        <v>Propriedade para geolocalizar: tem_geocode</v>
      </c>
      <c r="V21" s="13" t="str">
        <f t="shared" si="4"/>
        <v xml:space="preserve">Dado para geolocalizar: geocode ( xsd:string ) </v>
      </c>
    </row>
    <row r="22" spans="1:22" s="79" customFormat="1" ht="8.25" customHeight="1" x14ac:dyDescent="0.25">
      <c r="A22" s="69">
        <v>22</v>
      </c>
      <c r="B22" s="70" t="str">
        <f t="shared" ref="B22:B24" si="7">B16</f>
        <v>BIMProp</v>
      </c>
      <c r="C22" s="76" t="s">
        <v>289</v>
      </c>
      <c r="D22" s="77" t="s">
        <v>290</v>
      </c>
      <c r="E22" s="71" t="s">
        <v>199</v>
      </c>
      <c r="F22" s="14" t="str">
        <f t="shared" si="0"/>
        <v>d_relacionar</v>
      </c>
      <c r="G22" s="78" t="str">
        <f t="shared" si="1"/>
        <v>dentro_de</v>
      </c>
      <c r="H22" s="16" t="s">
        <v>0</v>
      </c>
      <c r="I22" s="72" t="s">
        <v>3</v>
      </c>
      <c r="J22" s="73" t="s">
        <v>3</v>
      </c>
      <c r="K22" s="73" t="s">
        <v>3</v>
      </c>
      <c r="L22" s="73" t="s">
        <v>291</v>
      </c>
      <c r="M22" s="73" t="s">
        <v>3</v>
      </c>
      <c r="N22" s="73" t="s">
        <v>3</v>
      </c>
      <c r="O22" s="73" t="s">
        <v>3</v>
      </c>
      <c r="P22" s="73" t="s">
        <v>3</v>
      </c>
      <c r="Q22" s="73" t="s">
        <v>3</v>
      </c>
      <c r="R22" s="73" t="s">
        <v>3</v>
      </c>
      <c r="S22" s="22" t="s">
        <v>46</v>
      </c>
      <c r="T22" s="22" t="s">
        <v>202</v>
      </c>
      <c r="U22" s="13" t="str">
        <f t="shared" si="2"/>
        <v>Propriedade para relacionar: é_dentro_de</v>
      </c>
      <c r="V22" s="13" t="str">
        <f t="shared" si="4"/>
        <v xml:space="preserve">Dado para relacionar: dentro_de ( xsd:string ) </v>
      </c>
    </row>
    <row r="23" spans="1:22" s="79" customFormat="1" ht="8.25" customHeight="1" x14ac:dyDescent="0.25">
      <c r="A23" s="69">
        <v>23</v>
      </c>
      <c r="B23" s="70" t="str">
        <f t="shared" si="7"/>
        <v>BIMProp</v>
      </c>
      <c r="C23" s="80" t="str">
        <f>C22</f>
        <v>p_relacionar</v>
      </c>
      <c r="D23" s="81" t="s">
        <v>292</v>
      </c>
      <c r="E23" s="71" t="s">
        <v>199</v>
      </c>
      <c r="F23" s="11" t="str">
        <f t="shared" si="0"/>
        <v>d_relacionar</v>
      </c>
      <c r="G23" s="39" t="str">
        <f t="shared" si="1"/>
        <v>conectado_a</v>
      </c>
      <c r="H23" s="12" t="s">
        <v>0</v>
      </c>
      <c r="I23" s="75" t="s">
        <v>3</v>
      </c>
      <c r="J23" s="73" t="s">
        <v>3</v>
      </c>
      <c r="K23" s="73" t="s">
        <v>3</v>
      </c>
      <c r="L23" s="73" t="s">
        <v>3</v>
      </c>
      <c r="M23" s="73" t="s">
        <v>3</v>
      </c>
      <c r="N23" s="73" t="s">
        <v>3</v>
      </c>
      <c r="O23" s="73" t="s">
        <v>3</v>
      </c>
      <c r="P23" s="73" t="s">
        <v>3</v>
      </c>
      <c r="Q23" s="73" t="s">
        <v>3</v>
      </c>
      <c r="R23" s="73" t="s">
        <v>3</v>
      </c>
      <c r="S23" s="22" t="s">
        <v>46</v>
      </c>
      <c r="T23" s="22" t="s">
        <v>202</v>
      </c>
      <c r="U23" s="13" t="str">
        <f t="shared" si="2"/>
        <v>Propriedade para relacionar: é_conectado_a</v>
      </c>
      <c r="V23" s="13" t="str">
        <f t="shared" si="4"/>
        <v xml:space="preserve">Dado para relacionar: conectado_a ( xsd:string ) </v>
      </c>
    </row>
    <row r="24" spans="1:22" s="79" customFormat="1" ht="8.25" customHeight="1" x14ac:dyDescent="0.25">
      <c r="A24" s="69">
        <v>24</v>
      </c>
      <c r="B24" s="70" t="str">
        <f t="shared" si="7"/>
        <v>BIMProp</v>
      </c>
      <c r="C24" s="80" t="str">
        <f>C23</f>
        <v>p_relacionar</v>
      </c>
      <c r="D24" s="81" t="s">
        <v>293</v>
      </c>
      <c r="E24" s="71" t="s">
        <v>199</v>
      </c>
      <c r="F24" s="11" t="str">
        <f t="shared" si="0"/>
        <v>d_relacionar</v>
      </c>
      <c r="G24" s="39" t="str">
        <f t="shared" si="1"/>
        <v>parte_de</v>
      </c>
      <c r="H24" s="12" t="s">
        <v>0</v>
      </c>
      <c r="I24" s="75" t="s">
        <v>3</v>
      </c>
      <c r="J24" s="73" t="s">
        <v>3</v>
      </c>
      <c r="K24" s="73" t="s">
        <v>3</v>
      </c>
      <c r="L24" s="73" t="s">
        <v>3</v>
      </c>
      <c r="M24" s="73" t="s">
        <v>3</v>
      </c>
      <c r="N24" s="73" t="s">
        <v>3</v>
      </c>
      <c r="O24" s="73" t="s">
        <v>3</v>
      </c>
      <c r="P24" s="73" t="s">
        <v>3</v>
      </c>
      <c r="Q24" s="73" t="s">
        <v>3</v>
      </c>
      <c r="R24" s="73" t="s">
        <v>3</v>
      </c>
      <c r="S24" s="22" t="s">
        <v>46</v>
      </c>
      <c r="T24" s="22" t="s">
        <v>202</v>
      </c>
      <c r="U24" s="13" t="str">
        <f t="shared" si="2"/>
        <v>Propriedade para relacionar: é_parte_de</v>
      </c>
      <c r="V24" s="13" t="str">
        <f t="shared" si="4"/>
        <v xml:space="preserve">Dado para relacionar: parte_de ( xsd:string ) </v>
      </c>
    </row>
    <row r="25" spans="1:22" s="79" customFormat="1" ht="8.25" customHeight="1" x14ac:dyDescent="0.25">
      <c r="A25" s="69">
        <v>25</v>
      </c>
      <c r="B25" s="70" t="str">
        <f>B22</f>
        <v>BIMProp</v>
      </c>
      <c r="C25" s="80" t="str">
        <f t="shared" ref="C25" si="8">C24</f>
        <v>p_relacionar</v>
      </c>
      <c r="D25" s="80" t="s">
        <v>294</v>
      </c>
      <c r="E25" s="71" t="s">
        <v>199</v>
      </c>
      <c r="F25" s="11" t="str">
        <f t="shared" si="0"/>
        <v>d_relacionar</v>
      </c>
      <c r="G25" s="39" t="str">
        <f t="shared" si="1"/>
        <v>agrupado_com</v>
      </c>
      <c r="H25" s="12" t="s">
        <v>0</v>
      </c>
      <c r="I25" s="48" t="s">
        <v>3</v>
      </c>
      <c r="J25" s="73" t="s">
        <v>3</v>
      </c>
      <c r="K25" s="73" t="s">
        <v>3</v>
      </c>
      <c r="L25" s="73" t="s">
        <v>3</v>
      </c>
      <c r="M25" s="73" t="s">
        <v>3</v>
      </c>
      <c r="N25" s="73" t="s">
        <v>3</v>
      </c>
      <c r="O25" s="73" t="s">
        <v>3</v>
      </c>
      <c r="P25" s="73" t="s">
        <v>3</v>
      </c>
      <c r="Q25" s="73" t="s">
        <v>3</v>
      </c>
      <c r="R25" s="73" t="s">
        <v>3</v>
      </c>
      <c r="S25" s="22" t="s">
        <v>46</v>
      </c>
      <c r="T25" s="22" t="s">
        <v>202</v>
      </c>
      <c r="U25" s="13" t="str">
        <f t="shared" si="2"/>
        <v>Propriedade para relacionar: é_agrupado_com</v>
      </c>
      <c r="V25" s="13" t="str">
        <f t="shared" si="4"/>
        <v xml:space="preserve">Dado para relacionar: agrupado_com ( xsd:string ) </v>
      </c>
    </row>
    <row r="26" spans="1:22" s="79" customFormat="1" ht="8.25" customHeight="1" x14ac:dyDescent="0.25">
      <c r="A26" s="69">
        <v>26</v>
      </c>
      <c r="B26" s="70" t="str">
        <f t="shared" ref="B26:B31" si="9">B16</f>
        <v>BIMProp</v>
      </c>
      <c r="C26" s="76" t="s">
        <v>266</v>
      </c>
      <c r="D26" s="77" t="s">
        <v>267</v>
      </c>
      <c r="E26" s="71" t="s">
        <v>199</v>
      </c>
      <c r="F26" s="14" t="str">
        <f t="shared" si="0"/>
        <v>d_classificar</v>
      </c>
      <c r="G26" s="78" t="str">
        <f t="shared" si="1"/>
        <v>categoria</v>
      </c>
      <c r="H26" s="16" t="s">
        <v>0</v>
      </c>
      <c r="I26" s="72" t="s">
        <v>3</v>
      </c>
      <c r="J26" s="73" t="s">
        <v>200</v>
      </c>
      <c r="K26" s="73" t="s">
        <v>3</v>
      </c>
      <c r="L26" s="73" t="s">
        <v>3</v>
      </c>
      <c r="M26" s="73" t="s">
        <v>3</v>
      </c>
      <c r="N26" s="73" t="s">
        <v>3</v>
      </c>
      <c r="O26" s="73" t="s">
        <v>3</v>
      </c>
      <c r="P26" s="73" t="s">
        <v>3</v>
      </c>
      <c r="Q26" s="73" t="s">
        <v>3</v>
      </c>
      <c r="R26" s="73" t="s">
        <v>3</v>
      </c>
      <c r="S26" s="22" t="s">
        <v>46</v>
      </c>
      <c r="T26" s="22" t="s">
        <v>202</v>
      </c>
      <c r="U26" s="13" t="str">
        <f t="shared" si="2"/>
        <v>Propriedade para classificar: é_categoria</v>
      </c>
      <c r="V26" s="13" t="str">
        <f t="shared" si="4"/>
        <v xml:space="preserve">Dado para classificar: categoria ( xsd:string ) </v>
      </c>
    </row>
    <row r="27" spans="1:22" s="79" customFormat="1" ht="8.25" customHeight="1" x14ac:dyDescent="0.25">
      <c r="A27" s="69">
        <v>27</v>
      </c>
      <c r="B27" s="70" t="str">
        <f t="shared" si="9"/>
        <v>BIMProp</v>
      </c>
      <c r="C27" s="80" t="str">
        <f>C26</f>
        <v>p_classificar</v>
      </c>
      <c r="D27" s="81" t="s">
        <v>268</v>
      </c>
      <c r="E27" s="71" t="s">
        <v>199</v>
      </c>
      <c r="F27" s="11" t="str">
        <f t="shared" si="0"/>
        <v>d_classificar</v>
      </c>
      <c r="G27" s="39" t="str">
        <f t="shared" si="1"/>
        <v>classe</v>
      </c>
      <c r="H27" s="12" t="s">
        <v>0</v>
      </c>
      <c r="I27" s="75" t="s">
        <v>3</v>
      </c>
      <c r="J27" s="73" t="s">
        <v>200</v>
      </c>
      <c r="K27" s="73" t="s">
        <v>3</v>
      </c>
      <c r="L27" s="73" t="s">
        <v>3</v>
      </c>
      <c r="M27" s="73" t="s">
        <v>3</v>
      </c>
      <c r="N27" s="73" t="s">
        <v>3</v>
      </c>
      <c r="O27" s="73" t="s">
        <v>3</v>
      </c>
      <c r="P27" s="73" t="s">
        <v>3</v>
      </c>
      <c r="Q27" s="73" t="s">
        <v>3</v>
      </c>
      <c r="R27" s="73" t="s">
        <v>3</v>
      </c>
      <c r="S27" s="22" t="s">
        <v>46</v>
      </c>
      <c r="T27" s="22" t="s">
        <v>202</v>
      </c>
      <c r="U27" s="13" t="str">
        <f t="shared" si="2"/>
        <v>Propriedade para classificar: é_classe</v>
      </c>
      <c r="V27" s="13" t="str">
        <f t="shared" si="4"/>
        <v xml:space="preserve">Dado para classificar: classe ( xsd:string ) </v>
      </c>
    </row>
    <row r="28" spans="1:22" s="79" customFormat="1" ht="8.25" customHeight="1" x14ac:dyDescent="0.25">
      <c r="A28" s="69">
        <v>28</v>
      </c>
      <c r="B28" s="70" t="str">
        <f t="shared" si="9"/>
        <v>BIMProp</v>
      </c>
      <c r="C28" s="80" t="str">
        <f t="shared" ref="C28:C31" si="10">C27</f>
        <v>p_classificar</v>
      </c>
      <c r="D28" s="81" t="s">
        <v>269</v>
      </c>
      <c r="E28" s="71" t="s">
        <v>199</v>
      </c>
      <c r="F28" s="11" t="str">
        <f t="shared" si="0"/>
        <v>d_classificar</v>
      </c>
      <c r="G28" s="39" t="str">
        <f t="shared" si="1"/>
        <v>tipo</v>
      </c>
      <c r="H28" s="12" t="s">
        <v>0</v>
      </c>
      <c r="I28" s="75" t="s">
        <v>3</v>
      </c>
      <c r="J28" s="73" t="s">
        <v>200</v>
      </c>
      <c r="K28" s="73" t="s">
        <v>3</v>
      </c>
      <c r="L28" s="73" t="s">
        <v>3</v>
      </c>
      <c r="M28" s="73" t="s">
        <v>3</v>
      </c>
      <c r="N28" s="73" t="s">
        <v>3</v>
      </c>
      <c r="O28" s="73" t="s">
        <v>3</v>
      </c>
      <c r="P28" s="73" t="s">
        <v>3</v>
      </c>
      <c r="Q28" s="73" t="s">
        <v>3</v>
      </c>
      <c r="R28" s="73" t="s">
        <v>3</v>
      </c>
      <c r="S28" s="22" t="s">
        <v>46</v>
      </c>
      <c r="T28" s="22" t="s">
        <v>202</v>
      </c>
      <c r="U28" s="13" t="str">
        <f t="shared" si="2"/>
        <v>Propriedade para classificar: é_tipo</v>
      </c>
      <c r="V28" s="13" t="str">
        <f t="shared" si="4"/>
        <v xml:space="preserve">Dado para classificar: tipo ( xsd:string ) </v>
      </c>
    </row>
    <row r="29" spans="1:22" s="79" customFormat="1" ht="8.25" customHeight="1" x14ac:dyDescent="0.25">
      <c r="A29" s="69">
        <v>29</v>
      </c>
      <c r="B29" s="70" t="str">
        <f t="shared" si="9"/>
        <v>BIMProp</v>
      </c>
      <c r="C29" s="80" t="str">
        <f t="shared" si="10"/>
        <v>p_classificar</v>
      </c>
      <c r="D29" s="81" t="s">
        <v>270</v>
      </c>
      <c r="E29" s="71" t="s">
        <v>199</v>
      </c>
      <c r="F29" s="11" t="str">
        <f t="shared" si="0"/>
        <v>d_classificar</v>
      </c>
      <c r="G29" s="39" t="str">
        <f t="shared" si="1"/>
        <v>entidade</v>
      </c>
      <c r="H29" s="12" t="s">
        <v>0</v>
      </c>
      <c r="I29" s="75" t="s">
        <v>3</v>
      </c>
      <c r="J29" s="73" t="s">
        <v>3</v>
      </c>
      <c r="K29" s="73" t="s">
        <v>3</v>
      </c>
      <c r="L29" s="73" t="s">
        <v>3</v>
      </c>
      <c r="M29" s="73" t="s">
        <v>3</v>
      </c>
      <c r="N29" s="73" t="s">
        <v>3</v>
      </c>
      <c r="O29" s="73" t="s">
        <v>3</v>
      </c>
      <c r="P29" s="73" t="s">
        <v>3</v>
      </c>
      <c r="Q29" s="73" t="s">
        <v>3</v>
      </c>
      <c r="R29" s="73" t="s">
        <v>3</v>
      </c>
      <c r="S29" s="22" t="s">
        <v>46</v>
      </c>
      <c r="T29" s="22" t="s">
        <v>202</v>
      </c>
      <c r="U29" s="13" t="str">
        <f t="shared" si="2"/>
        <v>Propriedade para classificar: é_entidade</v>
      </c>
      <c r="V29" s="13" t="str">
        <f t="shared" si="4"/>
        <v xml:space="preserve">Dado para classificar: entidade ( xsd:string ) </v>
      </c>
    </row>
    <row r="30" spans="1:22" s="79" customFormat="1" ht="8.25" customHeight="1" x14ac:dyDescent="0.25">
      <c r="A30" s="69">
        <v>30</v>
      </c>
      <c r="B30" s="70" t="str">
        <f t="shared" si="9"/>
        <v>BIMProp</v>
      </c>
      <c r="C30" s="80" t="str">
        <f t="shared" si="10"/>
        <v>p_classificar</v>
      </c>
      <c r="D30" s="81" t="s">
        <v>271</v>
      </c>
      <c r="E30" s="71" t="s">
        <v>199</v>
      </c>
      <c r="F30" s="11" t="str">
        <f t="shared" si="0"/>
        <v>d_classificar</v>
      </c>
      <c r="G30" s="39" t="str">
        <f t="shared" si="1"/>
        <v>link</v>
      </c>
      <c r="H30" s="12" t="s">
        <v>0</v>
      </c>
      <c r="I30" s="75" t="s">
        <v>3</v>
      </c>
      <c r="J30" s="73" t="s">
        <v>3</v>
      </c>
      <c r="K30" s="73" t="s">
        <v>3</v>
      </c>
      <c r="L30" s="73" t="s">
        <v>3</v>
      </c>
      <c r="M30" s="73" t="s">
        <v>3</v>
      </c>
      <c r="N30" s="73" t="s">
        <v>3</v>
      </c>
      <c r="O30" s="73" t="s">
        <v>3</v>
      </c>
      <c r="P30" s="73" t="s">
        <v>3</v>
      </c>
      <c r="Q30" s="73" t="s">
        <v>3</v>
      </c>
      <c r="R30" s="73" t="s">
        <v>3</v>
      </c>
      <c r="S30" s="22" t="s">
        <v>46</v>
      </c>
      <c r="T30" s="22" t="s">
        <v>202</v>
      </c>
      <c r="U30" s="13" t="str">
        <f t="shared" si="2"/>
        <v>Propriedade para classificar: é_link</v>
      </c>
      <c r="V30" s="13" t="str">
        <f t="shared" si="4"/>
        <v xml:space="preserve">Dado para classificar: link ( xsd:string ) </v>
      </c>
    </row>
    <row r="31" spans="1:22" s="79" customFormat="1" ht="8.25" customHeight="1" x14ac:dyDescent="0.25">
      <c r="A31" s="69">
        <v>31</v>
      </c>
      <c r="B31" s="70" t="str">
        <f t="shared" si="9"/>
        <v>BIMProp</v>
      </c>
      <c r="C31" s="80" t="str">
        <f t="shared" si="10"/>
        <v>p_classificar</v>
      </c>
      <c r="D31" s="81" t="s">
        <v>272</v>
      </c>
      <c r="E31" s="71" t="s">
        <v>199</v>
      </c>
      <c r="F31" s="11" t="str">
        <f t="shared" si="0"/>
        <v>d_classificar</v>
      </c>
      <c r="G31" s="39" t="str">
        <f t="shared" si="1"/>
        <v>grupo</v>
      </c>
      <c r="H31" s="12" t="s">
        <v>0</v>
      </c>
      <c r="I31" s="75" t="s">
        <v>3</v>
      </c>
      <c r="J31" s="73" t="s">
        <v>3</v>
      </c>
      <c r="K31" s="73" t="s">
        <v>3</v>
      </c>
      <c r="L31" s="73" t="s">
        <v>3</v>
      </c>
      <c r="M31" s="73" t="s">
        <v>3</v>
      </c>
      <c r="N31" s="73" t="s">
        <v>3</v>
      </c>
      <c r="O31" s="73" t="s">
        <v>3</v>
      </c>
      <c r="P31" s="73" t="s">
        <v>3</v>
      </c>
      <c r="Q31" s="73" t="s">
        <v>3</v>
      </c>
      <c r="R31" s="73" t="s">
        <v>3</v>
      </c>
      <c r="S31" s="22" t="s">
        <v>46</v>
      </c>
      <c r="T31" s="22" t="s">
        <v>202</v>
      </c>
      <c r="U31" s="13" t="str">
        <f t="shared" si="2"/>
        <v>Propriedade para classificar: é_grupo</v>
      </c>
      <c r="V31" s="13" t="str">
        <f t="shared" si="4"/>
        <v xml:space="preserve">Dado para classificar: grupo ( xsd:string ) </v>
      </c>
    </row>
    <row r="32" spans="1:22" s="79" customFormat="1" ht="8.25" customHeight="1" x14ac:dyDescent="0.25">
      <c r="A32" s="69">
        <v>32</v>
      </c>
      <c r="B32" s="70" t="str">
        <f t="shared" ref="B32:B63" si="11">B26</f>
        <v>BIMProp</v>
      </c>
      <c r="C32" s="76" t="s">
        <v>176</v>
      </c>
      <c r="D32" s="82" t="s">
        <v>178</v>
      </c>
      <c r="E32" s="71" t="s">
        <v>199</v>
      </c>
      <c r="F32" s="14" t="str">
        <f t="shared" si="0"/>
        <v>d_identificar</v>
      </c>
      <c r="G32" s="78" t="str">
        <f t="shared" si="1"/>
        <v>código</v>
      </c>
      <c r="H32" s="16" t="s">
        <v>0</v>
      </c>
      <c r="I32" s="72" t="s">
        <v>3</v>
      </c>
      <c r="J32" s="73" t="s">
        <v>200</v>
      </c>
      <c r="K32" s="73" t="s">
        <v>3</v>
      </c>
      <c r="L32" s="73" t="s">
        <v>3</v>
      </c>
      <c r="M32" s="73" t="s">
        <v>3</v>
      </c>
      <c r="N32" s="73" t="s">
        <v>3</v>
      </c>
      <c r="O32" s="73" t="s">
        <v>3</v>
      </c>
      <c r="P32" s="73" t="s">
        <v>3</v>
      </c>
      <c r="Q32" s="73" t="s">
        <v>3</v>
      </c>
      <c r="R32" s="73" t="s">
        <v>3</v>
      </c>
      <c r="S32" s="22" t="s">
        <v>46</v>
      </c>
      <c r="T32" s="22" t="s">
        <v>202</v>
      </c>
      <c r="U32" s="13" t="str">
        <f t="shared" si="2"/>
        <v>Propriedade para identificar: tem_código</v>
      </c>
      <c r="V32" s="13" t="str">
        <f t="shared" si="4"/>
        <v xml:space="preserve">Dado para identificar: código ( xsd:string ) </v>
      </c>
    </row>
    <row r="33" spans="1:22" s="79" customFormat="1" ht="8.25" customHeight="1" x14ac:dyDescent="0.25">
      <c r="A33" s="69">
        <v>33</v>
      </c>
      <c r="B33" s="70" t="str">
        <f t="shared" si="11"/>
        <v>BIMProp</v>
      </c>
      <c r="C33" s="80" t="str">
        <f>C32</f>
        <v>p_identificar</v>
      </c>
      <c r="D33" s="83" t="s">
        <v>177</v>
      </c>
      <c r="E33" s="71" t="s">
        <v>199</v>
      </c>
      <c r="F33" s="11" t="str">
        <f t="shared" si="0"/>
        <v>d_identificar</v>
      </c>
      <c r="G33" s="39" t="str">
        <f t="shared" si="1"/>
        <v>nome</v>
      </c>
      <c r="H33" s="12" t="s">
        <v>0</v>
      </c>
      <c r="I33" s="75" t="s">
        <v>3</v>
      </c>
      <c r="J33" s="73" t="s">
        <v>200</v>
      </c>
      <c r="K33" s="73" t="s">
        <v>3</v>
      </c>
      <c r="L33" s="73" t="s">
        <v>3</v>
      </c>
      <c r="M33" s="73" t="s">
        <v>3</v>
      </c>
      <c r="N33" s="73" t="s">
        <v>3</v>
      </c>
      <c r="O33" s="73" t="s">
        <v>3</v>
      </c>
      <c r="P33" s="73" t="s">
        <v>3</v>
      </c>
      <c r="Q33" s="73" t="s">
        <v>3</v>
      </c>
      <c r="R33" s="73" t="s">
        <v>3</v>
      </c>
      <c r="S33" s="22" t="s">
        <v>46</v>
      </c>
      <c r="T33" s="22" t="s">
        <v>202</v>
      </c>
      <c r="U33" s="13" t="str">
        <f t="shared" si="2"/>
        <v>Propriedade para identificar: tem_nome</v>
      </c>
      <c r="V33" s="13" t="str">
        <f t="shared" si="4"/>
        <v xml:space="preserve">Dado para identificar: nome ( xsd:string ) </v>
      </c>
    </row>
    <row r="34" spans="1:22" s="79" customFormat="1" ht="8.25" customHeight="1" x14ac:dyDescent="0.25">
      <c r="A34" s="69">
        <v>34</v>
      </c>
      <c r="B34" s="70" t="str">
        <f t="shared" si="11"/>
        <v>BIMProp</v>
      </c>
      <c r="C34" s="80" t="str">
        <f t="shared" ref="C34:C38" si="12">C33</f>
        <v>p_identificar</v>
      </c>
      <c r="D34" s="83" t="s">
        <v>179</v>
      </c>
      <c r="E34" s="71" t="s">
        <v>199</v>
      </c>
      <c r="F34" s="11" t="str">
        <f t="shared" si="0"/>
        <v>d_identificar</v>
      </c>
      <c r="G34" s="39" t="str">
        <f t="shared" si="1"/>
        <v>id</v>
      </c>
      <c r="H34" s="12" t="s">
        <v>0</v>
      </c>
      <c r="I34" s="75" t="s">
        <v>3</v>
      </c>
      <c r="J34" s="73" t="s">
        <v>200</v>
      </c>
      <c r="K34" s="73" t="s">
        <v>3</v>
      </c>
      <c r="L34" s="73" t="s">
        <v>3</v>
      </c>
      <c r="M34" s="73" t="s">
        <v>3</v>
      </c>
      <c r="N34" s="73" t="s">
        <v>3</v>
      </c>
      <c r="O34" s="73" t="s">
        <v>273</v>
      </c>
      <c r="P34" s="73" t="s">
        <v>3</v>
      </c>
      <c r="Q34" s="73" t="s">
        <v>3</v>
      </c>
      <c r="R34" s="73" t="s">
        <v>3</v>
      </c>
      <c r="S34" s="22" t="s">
        <v>46</v>
      </c>
      <c r="T34" s="22" t="s">
        <v>202</v>
      </c>
      <c r="U34" s="13" t="str">
        <f t="shared" si="2"/>
        <v>Propriedade para identificar: tem_id</v>
      </c>
      <c r="V34" s="13" t="str">
        <f t="shared" si="4"/>
        <v xml:space="preserve">Dado para identificar: id ( xsd:string ) </v>
      </c>
    </row>
    <row r="35" spans="1:22" s="10" customFormat="1" ht="8.25" customHeight="1" x14ac:dyDescent="0.25">
      <c r="A35" s="69">
        <v>35</v>
      </c>
      <c r="B35" s="70" t="str">
        <f t="shared" si="11"/>
        <v>BIMProp</v>
      </c>
      <c r="C35" s="74" t="str">
        <f t="shared" si="12"/>
        <v>p_identificar</v>
      </c>
      <c r="D35" s="84" t="s">
        <v>180</v>
      </c>
      <c r="E35" s="71" t="s">
        <v>199</v>
      </c>
      <c r="F35" s="11" t="str">
        <f t="shared" si="0"/>
        <v>d_identificar</v>
      </c>
      <c r="G35" s="11" t="str">
        <f t="shared" si="1"/>
        <v>uri</v>
      </c>
      <c r="H35" s="12" t="s">
        <v>0</v>
      </c>
      <c r="I35" s="48" t="s">
        <v>3</v>
      </c>
      <c r="J35" s="85" t="s">
        <v>200</v>
      </c>
      <c r="K35" s="73" t="s">
        <v>3</v>
      </c>
      <c r="L35" s="73" t="s">
        <v>3</v>
      </c>
      <c r="M35" s="73" t="s">
        <v>3</v>
      </c>
      <c r="N35" s="73" t="s">
        <v>3</v>
      </c>
      <c r="O35" s="73" t="s">
        <v>3</v>
      </c>
      <c r="P35" s="73" t="s">
        <v>3</v>
      </c>
      <c r="Q35" s="73" t="s">
        <v>3</v>
      </c>
      <c r="R35" s="73" t="s">
        <v>3</v>
      </c>
      <c r="S35" s="22" t="s">
        <v>46</v>
      </c>
      <c r="T35" s="22" t="s">
        <v>202</v>
      </c>
      <c r="U35" s="13" t="str">
        <f t="shared" si="2"/>
        <v>Propriedade para identificar: tem_uri</v>
      </c>
      <c r="V35" s="13" t="str">
        <f t="shared" si="4"/>
        <v xml:space="preserve">Dado para identificar: uri ( xsd:string ) </v>
      </c>
    </row>
    <row r="36" spans="1:22" s="10" customFormat="1" ht="8.25" customHeight="1" x14ac:dyDescent="0.25">
      <c r="A36" s="69">
        <v>36</v>
      </c>
      <c r="B36" s="70" t="str">
        <f t="shared" si="11"/>
        <v>BIMProp</v>
      </c>
      <c r="C36" s="74" t="str">
        <f t="shared" si="12"/>
        <v>p_identificar</v>
      </c>
      <c r="D36" s="84" t="s">
        <v>274</v>
      </c>
      <c r="E36" s="71" t="s">
        <v>199</v>
      </c>
      <c r="F36" s="11" t="str">
        <f t="shared" si="0"/>
        <v>d_identificar</v>
      </c>
      <c r="G36" s="11" t="str">
        <f t="shared" si="1"/>
        <v>tema</v>
      </c>
      <c r="H36" s="12" t="s">
        <v>0</v>
      </c>
      <c r="I36" s="48" t="s">
        <v>3</v>
      </c>
      <c r="J36" s="73" t="s">
        <v>3</v>
      </c>
      <c r="K36" s="73" t="s">
        <v>3</v>
      </c>
      <c r="L36" s="73" t="s">
        <v>3</v>
      </c>
      <c r="M36" s="73" t="s">
        <v>3</v>
      </c>
      <c r="N36" s="73" t="s">
        <v>3</v>
      </c>
      <c r="O36" s="73" t="s">
        <v>3</v>
      </c>
      <c r="P36" s="73" t="s">
        <v>3</v>
      </c>
      <c r="Q36" s="73" t="s">
        <v>3</v>
      </c>
      <c r="R36" s="73" t="s">
        <v>3</v>
      </c>
      <c r="S36" s="22" t="s">
        <v>46</v>
      </c>
      <c r="T36" s="22" t="s">
        <v>202</v>
      </c>
      <c r="U36" s="13" t="str">
        <f t="shared" si="2"/>
        <v>Propriedade para identificar: tem_tema</v>
      </c>
      <c r="V36" s="13" t="str">
        <f t="shared" si="4"/>
        <v xml:space="preserve">Dado para identificar: tema ( xsd:string ) </v>
      </c>
    </row>
    <row r="37" spans="1:22" s="10" customFormat="1" ht="8.25" customHeight="1" x14ac:dyDescent="0.25">
      <c r="A37" s="69">
        <v>37</v>
      </c>
      <c r="B37" s="70" t="str">
        <f t="shared" si="11"/>
        <v>BIMProp</v>
      </c>
      <c r="C37" s="74" t="str">
        <f t="shared" si="12"/>
        <v>p_identificar</v>
      </c>
      <c r="D37" s="84" t="s">
        <v>275</v>
      </c>
      <c r="E37" s="71" t="s">
        <v>199</v>
      </c>
      <c r="F37" s="11" t="str">
        <f t="shared" si="0"/>
        <v>d_identificar</v>
      </c>
      <c r="G37" s="11" t="str">
        <f t="shared" si="1"/>
        <v>vol</v>
      </c>
      <c r="H37" s="12" t="s">
        <v>0</v>
      </c>
      <c r="I37" s="48" t="s">
        <v>3</v>
      </c>
      <c r="J37" s="73" t="s">
        <v>3</v>
      </c>
      <c r="K37" s="73" t="s">
        <v>3</v>
      </c>
      <c r="L37" s="73" t="s">
        <v>3</v>
      </c>
      <c r="M37" s="73" t="s">
        <v>3</v>
      </c>
      <c r="N37" s="73" t="s">
        <v>3</v>
      </c>
      <c r="O37" s="73" t="s">
        <v>3</v>
      </c>
      <c r="P37" s="73" t="s">
        <v>3</v>
      </c>
      <c r="Q37" s="73" t="s">
        <v>3</v>
      </c>
      <c r="R37" s="73" t="s">
        <v>3</v>
      </c>
      <c r="S37" s="22" t="s">
        <v>46</v>
      </c>
      <c r="T37" s="22" t="s">
        <v>202</v>
      </c>
      <c r="U37" s="13" t="str">
        <f t="shared" si="2"/>
        <v>Propriedade para identificar: tem_vol</v>
      </c>
      <c r="V37" s="13" t="str">
        <f t="shared" si="4"/>
        <v xml:space="preserve">Dado para identificar: vol ( xsd:string ) </v>
      </c>
    </row>
    <row r="38" spans="1:22" s="79" customFormat="1" ht="8.25" customHeight="1" x14ac:dyDescent="0.25">
      <c r="A38" s="69">
        <v>38</v>
      </c>
      <c r="B38" s="70" t="str">
        <f t="shared" si="11"/>
        <v>BIMProp</v>
      </c>
      <c r="C38" s="74" t="str">
        <f t="shared" si="12"/>
        <v>p_identificar</v>
      </c>
      <c r="D38" s="83" t="s">
        <v>181</v>
      </c>
      <c r="E38" s="71" t="s">
        <v>199</v>
      </c>
      <c r="F38" s="11" t="str">
        <f t="shared" si="0"/>
        <v>d_identificar</v>
      </c>
      <c r="G38" s="39" t="str">
        <f t="shared" si="1"/>
        <v>descrição</v>
      </c>
      <c r="H38" s="12" t="s">
        <v>0</v>
      </c>
      <c r="I38" s="75" t="s">
        <v>3</v>
      </c>
      <c r="J38" s="73" t="s">
        <v>3</v>
      </c>
      <c r="K38" s="73" t="s">
        <v>3</v>
      </c>
      <c r="L38" s="73" t="s">
        <v>3</v>
      </c>
      <c r="M38" s="73" t="s">
        <v>3</v>
      </c>
      <c r="N38" s="73" t="s">
        <v>3</v>
      </c>
      <c r="O38" s="73" t="s">
        <v>3</v>
      </c>
      <c r="P38" s="73" t="s">
        <v>3</v>
      </c>
      <c r="Q38" s="73" t="s">
        <v>3</v>
      </c>
      <c r="R38" s="73" t="s">
        <v>3</v>
      </c>
      <c r="S38" s="22" t="s">
        <v>46</v>
      </c>
      <c r="T38" s="22" t="s">
        <v>202</v>
      </c>
      <c r="U38" s="13" t="str">
        <f t="shared" si="2"/>
        <v>Propriedade para identificar: tem_descrição</v>
      </c>
      <c r="V38" s="13" t="str">
        <f t="shared" si="4"/>
        <v xml:space="preserve">Dado para identificar: descrição ( xsd:string ) </v>
      </c>
    </row>
    <row r="39" spans="1:22" s="10" customFormat="1" ht="8.25" customHeight="1" x14ac:dyDescent="0.25">
      <c r="A39" s="69">
        <v>39</v>
      </c>
      <c r="B39" s="70" t="str">
        <f t="shared" si="11"/>
        <v>BIMProp</v>
      </c>
      <c r="C39" s="67" t="s">
        <v>182</v>
      </c>
      <c r="D39" s="68" t="s">
        <v>173</v>
      </c>
      <c r="E39" s="71" t="s">
        <v>199</v>
      </c>
      <c r="F39" s="14" t="str">
        <f t="shared" si="0"/>
        <v>d_definir</v>
      </c>
      <c r="G39" s="14" t="str">
        <f t="shared" si="1"/>
        <v>ambiente</v>
      </c>
      <c r="H39" s="16" t="s">
        <v>0</v>
      </c>
      <c r="I39" s="59" t="s">
        <v>3</v>
      </c>
      <c r="J39" s="73" t="s">
        <v>3</v>
      </c>
      <c r="K39" s="73" t="s">
        <v>3</v>
      </c>
      <c r="L39" s="73" t="s">
        <v>3</v>
      </c>
      <c r="M39" s="73" t="s">
        <v>3</v>
      </c>
      <c r="N39" s="73" t="s">
        <v>3</v>
      </c>
      <c r="O39" s="73" t="s">
        <v>3</v>
      </c>
      <c r="P39" s="73" t="s">
        <v>3</v>
      </c>
      <c r="Q39" s="73" t="s">
        <v>3</v>
      </c>
      <c r="R39" s="73" t="s">
        <v>3</v>
      </c>
      <c r="S39" s="22" t="s">
        <v>46</v>
      </c>
      <c r="T39" s="22" t="s">
        <v>202</v>
      </c>
      <c r="U39" s="13" t="str">
        <f t="shared" si="2"/>
        <v>Propriedade para definir: é_ambiente</v>
      </c>
      <c r="V39" s="13" t="str">
        <f t="shared" si="4"/>
        <v xml:space="preserve">Dado para definir: ambiente ( xsd:string ) </v>
      </c>
    </row>
    <row r="40" spans="1:22" s="10" customFormat="1" ht="8.25" customHeight="1" x14ac:dyDescent="0.25">
      <c r="A40" s="69">
        <v>40</v>
      </c>
      <c r="B40" s="70" t="str">
        <f t="shared" si="11"/>
        <v>BIMProp</v>
      </c>
      <c r="C40" s="74" t="str">
        <f t="shared" ref="C40:C53" si="13">C39</f>
        <v>p_definir</v>
      </c>
      <c r="D40" s="84" t="s">
        <v>174</v>
      </c>
      <c r="E40" s="71" t="s">
        <v>199</v>
      </c>
      <c r="F40" s="11" t="str">
        <f t="shared" si="0"/>
        <v>d_definir</v>
      </c>
      <c r="G40" s="11" t="str">
        <f t="shared" si="1"/>
        <v>equipamento</v>
      </c>
      <c r="H40" s="12" t="s">
        <v>247</v>
      </c>
      <c r="I40" s="48" t="s">
        <v>3</v>
      </c>
      <c r="J40" s="73" t="s">
        <v>3</v>
      </c>
      <c r="K40" s="73" t="s">
        <v>3</v>
      </c>
      <c r="L40" s="73" t="s">
        <v>3</v>
      </c>
      <c r="M40" s="73" t="s">
        <v>3</v>
      </c>
      <c r="N40" s="73" t="s">
        <v>3</v>
      </c>
      <c r="O40" s="73" t="s">
        <v>3</v>
      </c>
      <c r="P40" s="73" t="s">
        <v>3</v>
      </c>
      <c r="Q40" s="73" t="s">
        <v>3</v>
      </c>
      <c r="R40" s="73" t="s">
        <v>3</v>
      </c>
      <c r="S40" s="22" t="s">
        <v>46</v>
      </c>
      <c r="T40" s="22" t="s">
        <v>202</v>
      </c>
      <c r="U40" s="13" t="str">
        <f t="shared" si="2"/>
        <v>Propriedade para definir: é_equipamento</v>
      </c>
      <c r="V40" s="13" t="str">
        <f t="shared" si="4"/>
        <v xml:space="preserve">Dado para definir: equipamento ( xsd:integer ) </v>
      </c>
    </row>
    <row r="41" spans="1:22" s="10" customFormat="1" ht="8.25" customHeight="1" x14ac:dyDescent="0.25">
      <c r="A41" s="69">
        <v>41</v>
      </c>
      <c r="B41" s="70" t="str">
        <f t="shared" si="11"/>
        <v>BIMProp</v>
      </c>
      <c r="C41" s="74" t="str">
        <f t="shared" si="13"/>
        <v>p_definir</v>
      </c>
      <c r="D41" s="84" t="s">
        <v>183</v>
      </c>
      <c r="E41" s="71" t="s">
        <v>199</v>
      </c>
      <c r="F41" s="11" t="str">
        <f t="shared" si="0"/>
        <v>d_definir</v>
      </c>
      <c r="G41" s="11" t="str">
        <f t="shared" si="1"/>
        <v>dispositivo</v>
      </c>
      <c r="H41" s="12" t="s">
        <v>247</v>
      </c>
      <c r="I41" s="48" t="s">
        <v>3</v>
      </c>
      <c r="J41" s="73" t="s">
        <v>3</v>
      </c>
      <c r="K41" s="73" t="s">
        <v>3</v>
      </c>
      <c r="L41" s="73" t="s">
        <v>3</v>
      </c>
      <c r="M41" s="73" t="s">
        <v>3</v>
      </c>
      <c r="N41" s="73" t="s">
        <v>3</v>
      </c>
      <c r="O41" s="73" t="s">
        <v>3</v>
      </c>
      <c r="P41" s="73" t="s">
        <v>3</v>
      </c>
      <c r="Q41" s="73" t="s">
        <v>3</v>
      </c>
      <c r="R41" s="73" t="s">
        <v>3</v>
      </c>
      <c r="S41" s="22" t="s">
        <v>46</v>
      </c>
      <c r="T41" s="22" t="s">
        <v>202</v>
      </c>
      <c r="U41" s="13" t="str">
        <f t="shared" si="2"/>
        <v>Propriedade para definir: é_dispositivo</v>
      </c>
      <c r="V41" s="13" t="str">
        <f t="shared" si="4"/>
        <v xml:space="preserve">Dado para definir: dispositivo ( xsd:integer ) </v>
      </c>
    </row>
    <row r="42" spans="1:22" s="10" customFormat="1" ht="8.25" customHeight="1" x14ac:dyDescent="0.25">
      <c r="A42" s="69">
        <v>42</v>
      </c>
      <c r="B42" s="70" t="str">
        <f t="shared" si="11"/>
        <v>BIMProp</v>
      </c>
      <c r="C42" s="74" t="str">
        <f t="shared" si="13"/>
        <v>p_definir</v>
      </c>
      <c r="D42" s="84" t="s">
        <v>276</v>
      </c>
      <c r="E42" s="71" t="s">
        <v>199</v>
      </c>
      <c r="F42" s="11" t="str">
        <f t="shared" si="0"/>
        <v>d_definir</v>
      </c>
      <c r="G42" s="11" t="str">
        <f t="shared" si="1"/>
        <v>aparelho</v>
      </c>
      <c r="H42" s="12" t="s">
        <v>247</v>
      </c>
      <c r="I42" s="48" t="s">
        <v>3</v>
      </c>
      <c r="J42" s="73" t="s">
        <v>3</v>
      </c>
      <c r="K42" s="73" t="s">
        <v>3</v>
      </c>
      <c r="L42" s="73" t="s">
        <v>3</v>
      </c>
      <c r="M42" s="73" t="s">
        <v>3</v>
      </c>
      <c r="N42" s="73" t="s">
        <v>3</v>
      </c>
      <c r="O42" s="73" t="s">
        <v>3</v>
      </c>
      <c r="P42" s="73" t="s">
        <v>3</v>
      </c>
      <c r="Q42" s="73" t="s">
        <v>3</v>
      </c>
      <c r="R42" s="73" t="s">
        <v>3</v>
      </c>
      <c r="S42" s="22" t="s">
        <v>46</v>
      </c>
      <c r="T42" s="22" t="s">
        <v>202</v>
      </c>
      <c r="U42" s="13" t="str">
        <f t="shared" si="2"/>
        <v>Propriedade para definir: é_aparelho</v>
      </c>
      <c r="V42" s="13" t="str">
        <f t="shared" si="4"/>
        <v xml:space="preserve">Dado para definir: aparelho ( xsd:integer ) </v>
      </c>
    </row>
    <row r="43" spans="1:22" s="10" customFormat="1" ht="8.25" customHeight="1" x14ac:dyDescent="0.25">
      <c r="A43" s="69">
        <v>43</v>
      </c>
      <c r="B43" s="70" t="str">
        <f t="shared" si="11"/>
        <v>BIMProp</v>
      </c>
      <c r="C43" s="74" t="str">
        <f>C40</f>
        <v>p_definir</v>
      </c>
      <c r="D43" s="84" t="s">
        <v>248</v>
      </c>
      <c r="E43" s="71" t="s">
        <v>199</v>
      </c>
      <c r="F43" s="11" t="str">
        <f t="shared" si="0"/>
        <v>d_definir</v>
      </c>
      <c r="G43" s="11" t="str">
        <f t="shared" si="1"/>
        <v>instrumento</v>
      </c>
      <c r="H43" s="12" t="s">
        <v>247</v>
      </c>
      <c r="I43" s="48" t="s">
        <v>3</v>
      </c>
      <c r="J43" s="73" t="s">
        <v>3</v>
      </c>
      <c r="K43" s="73" t="s">
        <v>3</v>
      </c>
      <c r="L43" s="73" t="s">
        <v>3</v>
      </c>
      <c r="M43" s="73" t="s">
        <v>3</v>
      </c>
      <c r="N43" s="73" t="s">
        <v>3</v>
      </c>
      <c r="O43" s="73" t="s">
        <v>3</v>
      </c>
      <c r="P43" s="73" t="s">
        <v>3</v>
      </c>
      <c r="Q43" s="73" t="s">
        <v>3</v>
      </c>
      <c r="R43" s="73" t="s">
        <v>3</v>
      </c>
      <c r="S43" s="22" t="s">
        <v>46</v>
      </c>
      <c r="T43" s="22" t="s">
        <v>202</v>
      </c>
      <c r="U43" s="13" t="str">
        <f t="shared" si="2"/>
        <v>Propriedade para definir: é_instrumento</v>
      </c>
      <c r="V43" s="13" t="str">
        <f t="shared" si="4"/>
        <v xml:space="preserve">Dado para definir: instrumento ( xsd:integer ) </v>
      </c>
    </row>
    <row r="44" spans="1:22" s="10" customFormat="1" ht="8.25" customHeight="1" x14ac:dyDescent="0.25">
      <c r="A44" s="69">
        <v>44</v>
      </c>
      <c r="B44" s="70" t="str">
        <f t="shared" si="11"/>
        <v>BIMProp</v>
      </c>
      <c r="C44" s="74" t="str">
        <f>C41</f>
        <v>p_definir</v>
      </c>
      <c r="D44" s="84" t="s">
        <v>184</v>
      </c>
      <c r="E44" s="71" t="s">
        <v>199</v>
      </c>
      <c r="F44" s="11" t="str">
        <f t="shared" si="0"/>
        <v>d_definir</v>
      </c>
      <c r="G44" s="11" t="str">
        <f t="shared" si="1"/>
        <v>mobiliário</v>
      </c>
      <c r="H44" s="12" t="s">
        <v>247</v>
      </c>
      <c r="I44" s="48" t="s">
        <v>3</v>
      </c>
      <c r="J44" s="73" t="s">
        <v>3</v>
      </c>
      <c r="K44" s="73" t="s">
        <v>3</v>
      </c>
      <c r="L44" s="73" t="s">
        <v>3</v>
      </c>
      <c r="M44" s="73" t="s">
        <v>3</v>
      </c>
      <c r="N44" s="73" t="s">
        <v>3</v>
      </c>
      <c r="O44" s="73" t="s">
        <v>3</v>
      </c>
      <c r="P44" s="73" t="s">
        <v>3</v>
      </c>
      <c r="Q44" s="73" t="s">
        <v>3</v>
      </c>
      <c r="R44" s="73" t="s">
        <v>3</v>
      </c>
      <c r="S44" s="22" t="s">
        <v>46</v>
      </c>
      <c r="T44" s="22" t="s">
        <v>202</v>
      </c>
      <c r="U44" s="13" t="str">
        <f t="shared" si="2"/>
        <v>Propriedade para definir: é_mobiliário</v>
      </c>
      <c r="V44" s="13" t="str">
        <f t="shared" si="4"/>
        <v xml:space="preserve">Dado para definir: mobiliário ( xsd:integer ) </v>
      </c>
    </row>
    <row r="45" spans="1:22" s="10" customFormat="1" ht="8.25" customHeight="1" x14ac:dyDescent="0.25">
      <c r="A45" s="69">
        <v>45</v>
      </c>
      <c r="B45" s="70" t="str">
        <f t="shared" si="11"/>
        <v>BIMProp</v>
      </c>
      <c r="C45" s="67" t="s">
        <v>185</v>
      </c>
      <c r="D45" s="68" t="s">
        <v>186</v>
      </c>
      <c r="E45" s="71" t="s">
        <v>199</v>
      </c>
      <c r="F45" s="14" t="str">
        <f t="shared" si="0"/>
        <v>d_administrar</v>
      </c>
      <c r="G45" s="14" t="str">
        <f t="shared" si="1"/>
        <v>público</v>
      </c>
      <c r="H45" s="16" t="s">
        <v>0</v>
      </c>
      <c r="I45" s="59" t="s">
        <v>3</v>
      </c>
      <c r="J45" s="73" t="s">
        <v>3</v>
      </c>
      <c r="K45" s="73" t="s">
        <v>3</v>
      </c>
      <c r="L45" s="73" t="s">
        <v>3</v>
      </c>
      <c r="M45" s="73" t="s">
        <v>3</v>
      </c>
      <c r="N45" s="73" t="s">
        <v>3</v>
      </c>
      <c r="O45" s="73" t="s">
        <v>3</v>
      </c>
      <c r="P45" s="73" t="s">
        <v>3</v>
      </c>
      <c r="Q45" s="73" t="s">
        <v>3</v>
      </c>
      <c r="R45" s="73" t="s">
        <v>3</v>
      </c>
      <c r="S45" s="22" t="s">
        <v>46</v>
      </c>
      <c r="T45" s="22" t="s">
        <v>202</v>
      </c>
      <c r="U45" s="13" t="str">
        <f t="shared" si="2"/>
        <v>Propriedade para administrar: é_público</v>
      </c>
      <c r="V45" s="13" t="str">
        <f t="shared" si="4"/>
        <v xml:space="preserve">Dado para administrar: público ( xsd:string ) </v>
      </c>
    </row>
    <row r="46" spans="1:22" s="10" customFormat="1" ht="8.25" customHeight="1" x14ac:dyDescent="0.25">
      <c r="A46" s="69">
        <v>46</v>
      </c>
      <c r="B46" s="70" t="str">
        <f t="shared" si="11"/>
        <v>BIMProp</v>
      </c>
      <c r="C46" s="74" t="str">
        <f t="shared" si="13"/>
        <v>p_administrar</v>
      </c>
      <c r="D46" s="84" t="s">
        <v>187</v>
      </c>
      <c r="E46" s="71" t="s">
        <v>199</v>
      </c>
      <c r="F46" s="11" t="str">
        <f t="shared" si="0"/>
        <v>d_administrar</v>
      </c>
      <c r="G46" s="11" t="str">
        <f t="shared" si="1"/>
        <v>órgão</v>
      </c>
      <c r="H46" s="12" t="s">
        <v>0</v>
      </c>
      <c r="I46" s="48" t="s">
        <v>3</v>
      </c>
      <c r="J46" s="73" t="s">
        <v>3</v>
      </c>
      <c r="K46" s="73" t="s">
        <v>3</v>
      </c>
      <c r="L46" s="73" t="s">
        <v>3</v>
      </c>
      <c r="M46" s="73" t="s">
        <v>3</v>
      </c>
      <c r="N46" s="73" t="s">
        <v>3</v>
      </c>
      <c r="O46" s="73" t="s">
        <v>3</v>
      </c>
      <c r="P46" s="73" t="s">
        <v>3</v>
      </c>
      <c r="Q46" s="73" t="s">
        <v>3</v>
      </c>
      <c r="R46" s="73" t="s">
        <v>3</v>
      </c>
      <c r="S46" s="22" t="s">
        <v>46</v>
      </c>
      <c r="T46" s="22" t="s">
        <v>202</v>
      </c>
      <c r="U46" s="13" t="str">
        <f t="shared" si="2"/>
        <v>Propriedade para administrar: é_órgão</v>
      </c>
      <c r="V46" s="13" t="str">
        <f t="shared" si="4"/>
        <v xml:space="preserve">Dado para administrar: órgão ( xsd:string ) </v>
      </c>
    </row>
    <row r="47" spans="1:22" s="10" customFormat="1" ht="8.25" customHeight="1" x14ac:dyDescent="0.25">
      <c r="A47" s="69">
        <v>47</v>
      </c>
      <c r="B47" s="70" t="str">
        <f t="shared" si="11"/>
        <v>BIMProp</v>
      </c>
      <c r="C47" s="74" t="str">
        <f t="shared" si="13"/>
        <v>p_administrar</v>
      </c>
      <c r="D47" s="84" t="s">
        <v>188</v>
      </c>
      <c r="E47" s="71" t="s">
        <v>199</v>
      </c>
      <c r="F47" s="11" t="str">
        <f t="shared" si="0"/>
        <v>d_administrar</v>
      </c>
      <c r="G47" s="11" t="str">
        <f t="shared" si="1"/>
        <v>unid_administrativa</v>
      </c>
      <c r="H47" s="12" t="s">
        <v>0</v>
      </c>
      <c r="I47" s="48" t="s">
        <v>3</v>
      </c>
      <c r="J47" s="73" t="s">
        <v>3</v>
      </c>
      <c r="K47" s="73" t="s">
        <v>3</v>
      </c>
      <c r="L47" s="73" t="s">
        <v>3</v>
      </c>
      <c r="M47" s="73" t="s">
        <v>3</v>
      </c>
      <c r="N47" s="73" t="s">
        <v>3</v>
      </c>
      <c r="O47" s="73" t="s">
        <v>3</v>
      </c>
      <c r="P47" s="73" t="s">
        <v>3</v>
      </c>
      <c r="Q47" s="73" t="s">
        <v>3</v>
      </c>
      <c r="R47" s="73" t="s">
        <v>3</v>
      </c>
      <c r="S47" s="22" t="s">
        <v>46</v>
      </c>
      <c r="T47" s="22" t="s">
        <v>202</v>
      </c>
      <c r="U47" s="13" t="str">
        <f t="shared" si="2"/>
        <v>Propriedade para administrar: é_unid_administrativa</v>
      </c>
      <c r="V47" s="13" t="str">
        <f t="shared" si="4"/>
        <v xml:space="preserve">Dado para administrar: unid_administrativa ( xsd:string ) </v>
      </c>
    </row>
    <row r="48" spans="1:22" s="10" customFormat="1" ht="8.25" customHeight="1" x14ac:dyDescent="0.25">
      <c r="A48" s="69">
        <v>48</v>
      </c>
      <c r="B48" s="70" t="str">
        <f t="shared" si="11"/>
        <v>BIMProp</v>
      </c>
      <c r="C48" s="74" t="str">
        <f t="shared" si="13"/>
        <v>p_administrar</v>
      </c>
      <c r="D48" s="84" t="s">
        <v>189</v>
      </c>
      <c r="E48" s="71" t="s">
        <v>199</v>
      </c>
      <c r="F48" s="11" t="str">
        <f t="shared" si="0"/>
        <v>d_administrar</v>
      </c>
      <c r="G48" s="11" t="str">
        <f t="shared" si="1"/>
        <v>unid_funcional</v>
      </c>
      <c r="H48" s="12" t="s">
        <v>0</v>
      </c>
      <c r="I48" s="48" t="s">
        <v>3</v>
      </c>
      <c r="J48" s="73" t="s">
        <v>3</v>
      </c>
      <c r="K48" s="73" t="s">
        <v>3</v>
      </c>
      <c r="L48" s="73" t="s">
        <v>3</v>
      </c>
      <c r="M48" s="73" t="s">
        <v>3</v>
      </c>
      <c r="N48" s="73" t="s">
        <v>3</v>
      </c>
      <c r="O48" s="73" t="s">
        <v>3</v>
      </c>
      <c r="P48" s="73" t="s">
        <v>3</v>
      </c>
      <c r="Q48" s="73" t="s">
        <v>3</v>
      </c>
      <c r="R48" s="73" t="s">
        <v>3</v>
      </c>
      <c r="S48" s="22" t="s">
        <v>46</v>
      </c>
      <c r="T48" s="22" t="s">
        <v>202</v>
      </c>
      <c r="U48" s="13" t="str">
        <f t="shared" si="2"/>
        <v>Propriedade para administrar: é_unid_funcional</v>
      </c>
      <c r="V48" s="13" t="str">
        <f t="shared" si="4"/>
        <v xml:space="preserve">Dado para administrar: unid_funcional ( xsd:string ) </v>
      </c>
    </row>
    <row r="49" spans="1:22" s="79" customFormat="1" ht="8.25" customHeight="1" x14ac:dyDescent="0.25">
      <c r="A49" s="69">
        <v>49</v>
      </c>
      <c r="B49" s="70" t="str">
        <f>B45</f>
        <v>BIMProp</v>
      </c>
      <c r="C49" s="74" t="str">
        <f t="shared" si="13"/>
        <v>p_administrar</v>
      </c>
      <c r="D49" s="80" t="s">
        <v>277</v>
      </c>
      <c r="E49" s="71" t="s">
        <v>199</v>
      </c>
      <c r="F49" s="11" t="str">
        <f t="shared" si="0"/>
        <v>d_administrar</v>
      </c>
      <c r="G49" s="39" t="str">
        <f t="shared" si="1"/>
        <v>zona</v>
      </c>
      <c r="H49" s="12" t="s">
        <v>0</v>
      </c>
      <c r="I49" s="48" t="s">
        <v>3</v>
      </c>
      <c r="J49" s="73" t="s">
        <v>3</v>
      </c>
      <c r="K49" s="73" t="s">
        <v>3</v>
      </c>
      <c r="L49" s="73" t="s">
        <v>3</v>
      </c>
      <c r="M49" s="73" t="s">
        <v>3</v>
      </c>
      <c r="N49" s="73" t="s">
        <v>3</v>
      </c>
      <c r="O49" s="73" t="s">
        <v>3</v>
      </c>
      <c r="P49" s="73" t="s">
        <v>3</v>
      </c>
      <c r="Q49" s="73" t="s">
        <v>3</v>
      </c>
      <c r="R49" s="73" t="s">
        <v>3</v>
      </c>
      <c r="S49" s="22" t="s">
        <v>46</v>
      </c>
      <c r="T49" s="22" t="s">
        <v>202</v>
      </c>
      <c r="U49" s="13" t="str">
        <f t="shared" si="2"/>
        <v>Propriedade para administrar: é_zona</v>
      </c>
      <c r="V49" s="13" t="str">
        <f t="shared" si="4"/>
        <v xml:space="preserve">Dado para administrar: zona ( xsd:string ) </v>
      </c>
    </row>
    <row r="50" spans="1:22" s="79" customFormat="1" ht="8.25" customHeight="1" x14ac:dyDescent="0.25">
      <c r="A50" s="69">
        <v>50</v>
      </c>
      <c r="B50" s="70" t="str">
        <f>B48</f>
        <v>BIMProp</v>
      </c>
      <c r="C50" s="74" t="str">
        <f t="shared" si="13"/>
        <v>p_administrar</v>
      </c>
      <c r="D50" s="80" t="s">
        <v>278</v>
      </c>
      <c r="E50" s="71" t="s">
        <v>199</v>
      </c>
      <c r="F50" s="11" t="str">
        <f t="shared" si="0"/>
        <v>d_administrar</v>
      </c>
      <c r="G50" s="39" t="str">
        <f t="shared" si="1"/>
        <v>núcleo</v>
      </c>
      <c r="H50" s="12" t="s">
        <v>0</v>
      </c>
      <c r="I50" s="75" t="s">
        <v>3</v>
      </c>
      <c r="J50" s="73" t="s">
        <v>3</v>
      </c>
      <c r="K50" s="73" t="s">
        <v>3</v>
      </c>
      <c r="L50" s="73" t="s">
        <v>3</v>
      </c>
      <c r="M50" s="73" t="s">
        <v>3</v>
      </c>
      <c r="N50" s="73" t="s">
        <v>3</v>
      </c>
      <c r="O50" s="73" t="s">
        <v>3</v>
      </c>
      <c r="P50" s="73" t="s">
        <v>3</v>
      </c>
      <c r="Q50" s="73" t="s">
        <v>3</v>
      </c>
      <c r="R50" s="73" t="s">
        <v>3</v>
      </c>
      <c r="S50" s="22" t="s">
        <v>46</v>
      </c>
      <c r="T50" s="22" t="s">
        <v>202</v>
      </c>
      <c r="U50" s="13" t="str">
        <f t="shared" si="2"/>
        <v>Propriedade para administrar: é_núcleo</v>
      </c>
      <c r="V50" s="13" t="str">
        <f t="shared" si="4"/>
        <v xml:space="preserve">Dado para administrar: núcleo ( xsd:string ) </v>
      </c>
    </row>
    <row r="51" spans="1:22" s="10" customFormat="1" ht="8.25" customHeight="1" x14ac:dyDescent="0.25">
      <c r="A51" s="69">
        <v>51</v>
      </c>
      <c r="B51" s="70" t="str">
        <f t="shared" ref="B51:B56" si="14">B43</f>
        <v>BIMProp</v>
      </c>
      <c r="C51" s="74" t="str">
        <f t="shared" si="13"/>
        <v>p_administrar</v>
      </c>
      <c r="D51" s="84" t="s">
        <v>175</v>
      </c>
      <c r="E51" s="71" t="s">
        <v>199</v>
      </c>
      <c r="F51" s="11" t="str">
        <f t="shared" si="0"/>
        <v>d_administrar</v>
      </c>
      <c r="G51" s="11" t="str">
        <f t="shared" si="1"/>
        <v>setor</v>
      </c>
      <c r="H51" s="12" t="s">
        <v>0</v>
      </c>
      <c r="I51" s="48" t="s">
        <v>3</v>
      </c>
      <c r="J51" s="73" t="s">
        <v>3</v>
      </c>
      <c r="K51" s="73" t="s">
        <v>3</v>
      </c>
      <c r="L51" s="73" t="s">
        <v>3</v>
      </c>
      <c r="M51" s="73" t="s">
        <v>3</v>
      </c>
      <c r="N51" s="73" t="s">
        <v>3</v>
      </c>
      <c r="O51" s="73" t="s">
        <v>3</v>
      </c>
      <c r="P51" s="73" t="s">
        <v>3</v>
      </c>
      <c r="Q51" s="73" t="s">
        <v>3</v>
      </c>
      <c r="R51" s="73" t="s">
        <v>3</v>
      </c>
      <c r="S51" s="22" t="s">
        <v>46</v>
      </c>
      <c r="T51" s="22" t="s">
        <v>202</v>
      </c>
      <c r="U51" s="13" t="str">
        <f t="shared" si="2"/>
        <v>Propriedade para administrar: é_setor</v>
      </c>
      <c r="V51" s="13" t="str">
        <f t="shared" si="4"/>
        <v xml:space="preserve">Dado para administrar: setor ( xsd:string ) </v>
      </c>
    </row>
    <row r="52" spans="1:22" s="10" customFormat="1" ht="8.25" customHeight="1" x14ac:dyDescent="0.25">
      <c r="A52" s="69">
        <v>52</v>
      </c>
      <c r="B52" s="70" t="str">
        <f t="shared" si="14"/>
        <v>BIMProp</v>
      </c>
      <c r="C52" s="74" t="str">
        <f t="shared" si="13"/>
        <v>p_administrar</v>
      </c>
      <c r="D52" s="84" t="s">
        <v>190</v>
      </c>
      <c r="E52" s="71" t="s">
        <v>199</v>
      </c>
      <c r="F52" s="11" t="str">
        <f t="shared" si="0"/>
        <v>d_administrar</v>
      </c>
      <c r="G52" s="11" t="str">
        <f t="shared" si="1"/>
        <v>divisão</v>
      </c>
      <c r="H52" s="12" t="s">
        <v>0</v>
      </c>
      <c r="I52" s="48" t="s">
        <v>3</v>
      </c>
      <c r="J52" s="73" t="s">
        <v>3</v>
      </c>
      <c r="K52" s="73" t="s">
        <v>3</v>
      </c>
      <c r="L52" s="73" t="s">
        <v>3</v>
      </c>
      <c r="M52" s="73" t="s">
        <v>3</v>
      </c>
      <c r="N52" s="73" t="s">
        <v>3</v>
      </c>
      <c r="O52" s="73" t="s">
        <v>3</v>
      </c>
      <c r="P52" s="73" t="s">
        <v>3</v>
      </c>
      <c r="Q52" s="73" t="s">
        <v>3</v>
      </c>
      <c r="R52" s="73" t="s">
        <v>3</v>
      </c>
      <c r="S52" s="22" t="s">
        <v>46</v>
      </c>
      <c r="T52" s="22" t="s">
        <v>202</v>
      </c>
      <c r="U52" s="13" t="str">
        <f t="shared" si="2"/>
        <v>Propriedade para administrar: é_divisão</v>
      </c>
      <c r="V52" s="13" t="str">
        <f t="shared" si="4"/>
        <v xml:space="preserve">Dado para administrar: divisão ( xsd:string ) </v>
      </c>
    </row>
    <row r="53" spans="1:22" s="10" customFormat="1" ht="8.25" customHeight="1" x14ac:dyDescent="0.25">
      <c r="A53" s="69">
        <v>53</v>
      </c>
      <c r="B53" s="70" t="str">
        <f t="shared" si="14"/>
        <v>BIMProp</v>
      </c>
      <c r="C53" s="74" t="str">
        <f t="shared" si="13"/>
        <v>p_administrar</v>
      </c>
      <c r="D53" s="84" t="s">
        <v>191</v>
      </c>
      <c r="E53" s="71" t="s">
        <v>199</v>
      </c>
      <c r="F53" s="11" t="str">
        <f t="shared" si="0"/>
        <v>d_administrar</v>
      </c>
      <c r="G53" s="11" t="str">
        <f t="shared" si="1"/>
        <v>departamento</v>
      </c>
      <c r="H53" s="12" t="s">
        <v>0</v>
      </c>
      <c r="I53" s="48" t="s">
        <v>3</v>
      </c>
      <c r="J53" s="73" t="s">
        <v>3</v>
      </c>
      <c r="K53" s="73" t="s">
        <v>3</v>
      </c>
      <c r="L53" s="73" t="s">
        <v>3</v>
      </c>
      <c r="M53" s="73" t="s">
        <v>3</v>
      </c>
      <c r="N53" s="73" t="s">
        <v>3</v>
      </c>
      <c r="O53" s="73" t="s">
        <v>3</v>
      </c>
      <c r="P53" s="73" t="s">
        <v>3</v>
      </c>
      <c r="Q53" s="73" t="s">
        <v>3</v>
      </c>
      <c r="R53" s="73" t="s">
        <v>3</v>
      </c>
      <c r="S53" s="22" t="s">
        <v>46</v>
      </c>
      <c r="T53" s="22" t="s">
        <v>202</v>
      </c>
      <c r="U53" s="13" t="str">
        <f t="shared" si="2"/>
        <v>Propriedade para administrar: é_departamento</v>
      </c>
      <c r="V53" s="13" t="str">
        <f t="shared" si="4"/>
        <v xml:space="preserve">Dado para administrar: departamento ( xsd:string ) </v>
      </c>
    </row>
    <row r="54" spans="1:22" s="10" customFormat="1" ht="8.25" customHeight="1" x14ac:dyDescent="0.25">
      <c r="A54" s="69">
        <v>54</v>
      </c>
      <c r="B54" s="70" t="str">
        <f t="shared" si="14"/>
        <v>BIMProp</v>
      </c>
      <c r="C54" s="67" t="s">
        <v>279</v>
      </c>
      <c r="D54" s="68" t="s">
        <v>280</v>
      </c>
      <c r="E54" s="71" t="s">
        <v>199</v>
      </c>
      <c r="F54" s="14" t="str">
        <f t="shared" si="0"/>
        <v>d_contratar</v>
      </c>
      <c r="G54" s="14" t="str">
        <f t="shared" si="1"/>
        <v>contrato</v>
      </c>
      <c r="H54" s="16" t="s">
        <v>0</v>
      </c>
      <c r="I54" s="59" t="s">
        <v>3</v>
      </c>
      <c r="J54" s="73" t="s">
        <v>3</v>
      </c>
      <c r="K54" s="73" t="s">
        <v>3</v>
      </c>
      <c r="L54" s="73" t="s">
        <v>3</v>
      </c>
      <c r="M54" s="73" t="s">
        <v>3</v>
      </c>
      <c r="N54" s="73" t="s">
        <v>3</v>
      </c>
      <c r="O54" s="73" t="s">
        <v>3</v>
      </c>
      <c r="P54" s="73" t="s">
        <v>3</v>
      </c>
      <c r="Q54" s="73" t="s">
        <v>3</v>
      </c>
      <c r="R54" s="73" t="s">
        <v>3</v>
      </c>
      <c r="S54" s="22" t="s">
        <v>46</v>
      </c>
      <c r="T54" s="22" t="s">
        <v>202</v>
      </c>
      <c r="U54" s="13" t="str">
        <f t="shared" si="2"/>
        <v>Propriedade para contratar: é_contrato</v>
      </c>
      <c r="V54" s="13" t="str">
        <f t="shared" si="4"/>
        <v xml:space="preserve">Dado para contratar: contrato ( xsd:string ) </v>
      </c>
    </row>
    <row r="55" spans="1:22" s="10" customFormat="1" ht="8.25" customHeight="1" x14ac:dyDescent="0.25">
      <c r="A55" s="69">
        <v>55</v>
      </c>
      <c r="B55" s="70" t="str">
        <f t="shared" si="14"/>
        <v>BIMProp</v>
      </c>
      <c r="C55" s="74" t="str">
        <f t="shared" ref="C55:C60" si="15">C54</f>
        <v>p_contratar</v>
      </c>
      <c r="D55" s="84" t="s">
        <v>281</v>
      </c>
      <c r="E55" s="71" t="s">
        <v>199</v>
      </c>
      <c r="F55" s="11" t="str">
        <f t="shared" si="0"/>
        <v>d_contratar</v>
      </c>
      <c r="G55" s="11" t="str">
        <f t="shared" si="1"/>
        <v>empresa</v>
      </c>
      <c r="H55" s="12" t="s">
        <v>0</v>
      </c>
      <c r="I55" s="48" t="s">
        <v>3</v>
      </c>
      <c r="J55" s="73" t="s">
        <v>3</v>
      </c>
      <c r="K55" s="73" t="s">
        <v>3</v>
      </c>
      <c r="L55" s="73" t="s">
        <v>3</v>
      </c>
      <c r="M55" s="73" t="s">
        <v>3</v>
      </c>
      <c r="N55" s="73" t="s">
        <v>3</v>
      </c>
      <c r="O55" s="73" t="s">
        <v>3</v>
      </c>
      <c r="P55" s="73" t="s">
        <v>3</v>
      </c>
      <c r="Q55" s="73" t="s">
        <v>3</v>
      </c>
      <c r="R55" s="73" t="s">
        <v>3</v>
      </c>
      <c r="S55" s="22" t="s">
        <v>46</v>
      </c>
      <c r="T55" s="22" t="s">
        <v>202</v>
      </c>
      <c r="U55" s="13" t="str">
        <f t="shared" si="2"/>
        <v>Propriedade para contratar: é_empresa</v>
      </c>
      <c r="V55" s="13" t="str">
        <f t="shared" si="4"/>
        <v xml:space="preserve">Dado para contratar: empresa ( xsd:string ) </v>
      </c>
    </row>
    <row r="56" spans="1:22" s="10" customFormat="1" ht="8.25" customHeight="1" x14ac:dyDescent="0.25">
      <c r="A56" s="69">
        <v>56</v>
      </c>
      <c r="B56" s="70" t="str">
        <f t="shared" si="14"/>
        <v>BIMProp</v>
      </c>
      <c r="C56" s="74" t="str">
        <f t="shared" si="15"/>
        <v>p_contratar</v>
      </c>
      <c r="D56" s="84" t="s">
        <v>282</v>
      </c>
      <c r="E56" s="71" t="s">
        <v>199</v>
      </c>
      <c r="F56" s="11" t="str">
        <f t="shared" si="0"/>
        <v>d_contratar</v>
      </c>
      <c r="G56" s="11" t="str">
        <f t="shared" si="1"/>
        <v>contratista</v>
      </c>
      <c r="H56" s="12" t="s">
        <v>0</v>
      </c>
      <c r="I56" s="48" t="s">
        <v>3</v>
      </c>
      <c r="J56" s="73" t="s">
        <v>3</v>
      </c>
      <c r="K56" s="73" t="s">
        <v>3</v>
      </c>
      <c r="L56" s="73" t="s">
        <v>3</v>
      </c>
      <c r="M56" s="73" t="s">
        <v>3</v>
      </c>
      <c r="N56" s="73" t="s">
        <v>3</v>
      </c>
      <c r="O56" s="73" t="s">
        <v>3</v>
      </c>
      <c r="P56" s="73" t="s">
        <v>3</v>
      </c>
      <c r="Q56" s="73" t="s">
        <v>3</v>
      </c>
      <c r="R56" s="73" t="s">
        <v>3</v>
      </c>
      <c r="S56" s="22" t="s">
        <v>46</v>
      </c>
      <c r="T56" s="22" t="s">
        <v>202</v>
      </c>
      <c r="U56" s="13" t="str">
        <f t="shared" si="2"/>
        <v>Propriedade para contratar: é_contratista</v>
      </c>
      <c r="V56" s="13" t="str">
        <f t="shared" si="4"/>
        <v xml:space="preserve">Dado para contratar: contratista ( xsd:string ) </v>
      </c>
    </row>
    <row r="57" spans="1:22" s="10" customFormat="1" ht="8.25" customHeight="1" x14ac:dyDescent="0.25">
      <c r="A57" s="69">
        <v>57</v>
      </c>
      <c r="B57" s="70" t="str">
        <f t="shared" si="11"/>
        <v>BIMProp</v>
      </c>
      <c r="C57" s="74" t="str">
        <f t="shared" si="15"/>
        <v>p_contratar</v>
      </c>
      <c r="D57" s="84" t="s">
        <v>283</v>
      </c>
      <c r="E57" s="71" t="s">
        <v>199</v>
      </c>
      <c r="F57" s="11" t="str">
        <f t="shared" si="0"/>
        <v>d_contratar</v>
      </c>
      <c r="G57" s="11" t="str">
        <f t="shared" si="1"/>
        <v>subcontratista</v>
      </c>
      <c r="H57" s="12" t="s">
        <v>0</v>
      </c>
      <c r="I57" s="48" t="s">
        <v>3</v>
      </c>
      <c r="J57" s="73" t="s">
        <v>3</v>
      </c>
      <c r="K57" s="73" t="s">
        <v>3</v>
      </c>
      <c r="L57" s="73" t="s">
        <v>3</v>
      </c>
      <c r="M57" s="73" t="s">
        <v>3</v>
      </c>
      <c r="N57" s="73" t="s">
        <v>3</v>
      </c>
      <c r="O57" s="73" t="s">
        <v>3</v>
      </c>
      <c r="P57" s="73" t="s">
        <v>3</v>
      </c>
      <c r="Q57" s="73" t="s">
        <v>3</v>
      </c>
      <c r="R57" s="73" t="s">
        <v>3</v>
      </c>
      <c r="S57" s="22" t="s">
        <v>46</v>
      </c>
      <c r="T57" s="22" t="s">
        <v>202</v>
      </c>
      <c r="U57" s="13" t="str">
        <f t="shared" si="2"/>
        <v>Propriedade para contratar: é_subcontratista</v>
      </c>
      <c r="V57" s="13" t="str">
        <f t="shared" si="4"/>
        <v xml:space="preserve">Dado para contratar: subcontratista ( xsd:string ) </v>
      </c>
    </row>
    <row r="58" spans="1:22" s="10" customFormat="1" ht="8.25" customHeight="1" x14ac:dyDescent="0.25">
      <c r="A58" s="69">
        <v>58</v>
      </c>
      <c r="B58" s="70" t="str">
        <f t="shared" si="11"/>
        <v>BIMProp</v>
      </c>
      <c r="C58" s="74" t="str">
        <f t="shared" si="15"/>
        <v>p_contratar</v>
      </c>
      <c r="D58" s="84" t="s">
        <v>284</v>
      </c>
      <c r="E58" s="71" t="s">
        <v>199</v>
      </c>
      <c r="F58" s="11" t="str">
        <f t="shared" si="0"/>
        <v>d_contratar</v>
      </c>
      <c r="G58" s="11" t="str">
        <f t="shared" si="1"/>
        <v>autor</v>
      </c>
      <c r="H58" s="12" t="s">
        <v>0</v>
      </c>
      <c r="I58" s="48" t="s">
        <v>3</v>
      </c>
      <c r="J58" s="73" t="s">
        <v>3</v>
      </c>
      <c r="K58" s="73" t="s">
        <v>3</v>
      </c>
      <c r="L58" s="73" t="s">
        <v>3</v>
      </c>
      <c r="M58" s="73" t="s">
        <v>3</v>
      </c>
      <c r="N58" s="73" t="s">
        <v>3</v>
      </c>
      <c r="O58" s="73" t="s">
        <v>3</v>
      </c>
      <c r="P58" s="73" t="s">
        <v>3</v>
      </c>
      <c r="Q58" s="73" t="s">
        <v>3</v>
      </c>
      <c r="R58" s="73" t="s">
        <v>3</v>
      </c>
      <c r="S58" s="22" t="s">
        <v>46</v>
      </c>
      <c r="T58" s="22" t="s">
        <v>202</v>
      </c>
      <c r="U58" s="13" t="str">
        <f t="shared" si="2"/>
        <v>Propriedade para contratar: é_autor</v>
      </c>
      <c r="V58" s="13" t="str">
        <f t="shared" si="4"/>
        <v xml:space="preserve">Dado para contratar: autor ( xsd:string ) </v>
      </c>
    </row>
    <row r="59" spans="1:22" s="10" customFormat="1" ht="8.25" customHeight="1" x14ac:dyDescent="0.25">
      <c r="A59" s="69">
        <v>59</v>
      </c>
      <c r="B59" s="70" t="str">
        <f t="shared" si="11"/>
        <v>BIMProp</v>
      </c>
      <c r="C59" s="74" t="str">
        <f t="shared" si="15"/>
        <v>p_contratar</v>
      </c>
      <c r="D59" s="84" t="s">
        <v>285</v>
      </c>
      <c r="E59" s="71" t="s">
        <v>199</v>
      </c>
      <c r="F59" s="11" t="str">
        <f t="shared" si="0"/>
        <v>d_contratar</v>
      </c>
      <c r="G59" s="11" t="str">
        <f t="shared" si="1"/>
        <v>cnpj</v>
      </c>
      <c r="H59" s="12" t="s">
        <v>0</v>
      </c>
      <c r="I59" s="48" t="s">
        <v>3</v>
      </c>
      <c r="J59" s="73" t="s">
        <v>3</v>
      </c>
      <c r="K59" s="73" t="s">
        <v>3</v>
      </c>
      <c r="L59" s="73" t="s">
        <v>3</v>
      </c>
      <c r="M59" s="73" t="s">
        <v>3</v>
      </c>
      <c r="N59" s="73" t="s">
        <v>3</v>
      </c>
      <c r="O59" s="73" t="s">
        <v>3</v>
      </c>
      <c r="P59" s="73" t="s">
        <v>3</v>
      </c>
      <c r="Q59" s="73" t="s">
        <v>3</v>
      </c>
      <c r="R59" s="73" t="s">
        <v>3</v>
      </c>
      <c r="S59" s="22" t="s">
        <v>46</v>
      </c>
      <c r="T59" s="22" t="s">
        <v>202</v>
      </c>
      <c r="U59" s="13" t="str">
        <f t="shared" si="2"/>
        <v>Propriedade para contratar: é_cnpj</v>
      </c>
      <c r="V59" s="13" t="str">
        <f t="shared" si="4"/>
        <v xml:space="preserve">Dado para contratar: cnpj ( xsd:string ) </v>
      </c>
    </row>
    <row r="60" spans="1:22" s="10" customFormat="1" ht="8.25" customHeight="1" x14ac:dyDescent="0.25">
      <c r="A60" s="69">
        <v>60</v>
      </c>
      <c r="B60" s="70" t="str">
        <f t="shared" si="11"/>
        <v>BIMProp</v>
      </c>
      <c r="C60" s="74" t="str">
        <f t="shared" si="15"/>
        <v>p_contratar</v>
      </c>
      <c r="D60" s="84" t="s">
        <v>286</v>
      </c>
      <c r="E60" s="71" t="s">
        <v>199</v>
      </c>
      <c r="F60" s="11" t="str">
        <f t="shared" si="0"/>
        <v>d_contratar</v>
      </c>
      <c r="G60" s="11" t="str">
        <f t="shared" si="1"/>
        <v>cpf</v>
      </c>
      <c r="H60" s="12" t="s">
        <v>0</v>
      </c>
      <c r="I60" s="48" t="s">
        <v>3</v>
      </c>
      <c r="J60" s="73" t="s">
        <v>3</v>
      </c>
      <c r="K60" s="73" t="s">
        <v>3</v>
      </c>
      <c r="L60" s="73" t="s">
        <v>3</v>
      </c>
      <c r="M60" s="73" t="s">
        <v>3</v>
      </c>
      <c r="N60" s="73" t="s">
        <v>3</v>
      </c>
      <c r="O60" s="73" t="s">
        <v>3</v>
      </c>
      <c r="P60" s="73" t="s">
        <v>3</v>
      </c>
      <c r="Q60" s="73" t="s">
        <v>3</v>
      </c>
      <c r="R60" s="73" t="s">
        <v>3</v>
      </c>
      <c r="S60" s="22" t="s">
        <v>46</v>
      </c>
      <c r="T60" s="22" t="s">
        <v>202</v>
      </c>
      <c r="U60" s="13" t="str">
        <f t="shared" si="2"/>
        <v>Propriedade para contratar: é_cpf</v>
      </c>
      <c r="V60" s="13" t="str">
        <f t="shared" si="4"/>
        <v xml:space="preserve">Dado para contratar: cpf ( xsd:string ) </v>
      </c>
    </row>
    <row r="61" spans="1:22" s="10" customFormat="1" ht="8.25" customHeight="1" x14ac:dyDescent="0.25">
      <c r="A61" s="69">
        <v>61</v>
      </c>
      <c r="B61" s="70" t="str">
        <f t="shared" si="11"/>
        <v>BIMProp</v>
      </c>
      <c r="C61" s="74" t="str">
        <f>C60</f>
        <v>p_contratar</v>
      </c>
      <c r="D61" s="84" t="s">
        <v>287</v>
      </c>
      <c r="E61" s="71" t="s">
        <v>199</v>
      </c>
      <c r="F61" s="11" t="str">
        <f t="shared" si="0"/>
        <v>d_contratar</v>
      </c>
      <c r="G61" s="11" t="str">
        <f t="shared" si="1"/>
        <v>processo</v>
      </c>
      <c r="H61" s="12" t="s">
        <v>0</v>
      </c>
      <c r="I61" s="48" t="s">
        <v>3</v>
      </c>
      <c r="J61" s="73" t="s">
        <v>3</v>
      </c>
      <c r="K61" s="73" t="s">
        <v>3</v>
      </c>
      <c r="L61" s="73" t="s">
        <v>3</v>
      </c>
      <c r="M61" s="73" t="s">
        <v>3</v>
      </c>
      <c r="N61" s="73" t="s">
        <v>3</v>
      </c>
      <c r="O61" s="73" t="s">
        <v>3</v>
      </c>
      <c r="P61" s="73" t="s">
        <v>3</v>
      </c>
      <c r="Q61" s="73" t="s">
        <v>3</v>
      </c>
      <c r="R61" s="73" t="s">
        <v>3</v>
      </c>
      <c r="S61" s="22" t="s">
        <v>46</v>
      </c>
      <c r="T61" s="22" t="s">
        <v>202</v>
      </c>
      <c r="U61" s="13" t="str">
        <f t="shared" si="2"/>
        <v>Propriedade para contratar: é_processo</v>
      </c>
      <c r="V61" s="13" t="str">
        <f t="shared" si="4"/>
        <v xml:space="preserve">Dado para contratar: processo ( xsd:string ) </v>
      </c>
    </row>
    <row r="62" spans="1:22" s="10" customFormat="1" ht="8.25" customHeight="1" x14ac:dyDescent="0.25">
      <c r="A62" s="69">
        <v>62</v>
      </c>
      <c r="B62" s="70" t="str">
        <f t="shared" si="11"/>
        <v>BIMProp</v>
      </c>
      <c r="C62" s="74" t="str">
        <f>C61</f>
        <v>p_contratar</v>
      </c>
      <c r="D62" s="84" t="s">
        <v>288</v>
      </c>
      <c r="E62" s="71" t="s">
        <v>199</v>
      </c>
      <c r="F62" s="11" t="str">
        <f t="shared" si="0"/>
        <v>d_contratar</v>
      </c>
      <c r="G62" s="11" t="str">
        <f t="shared" si="1"/>
        <v>processo_sei</v>
      </c>
      <c r="H62" s="12" t="s">
        <v>0</v>
      </c>
      <c r="I62" s="48" t="s">
        <v>3</v>
      </c>
      <c r="J62" s="73" t="s">
        <v>3</v>
      </c>
      <c r="K62" s="73" t="s">
        <v>3</v>
      </c>
      <c r="L62" s="73" t="s">
        <v>3</v>
      </c>
      <c r="M62" s="73" t="s">
        <v>3</v>
      </c>
      <c r="N62" s="73" t="s">
        <v>3</v>
      </c>
      <c r="O62" s="73" t="s">
        <v>3</v>
      </c>
      <c r="P62" s="73" t="s">
        <v>3</v>
      </c>
      <c r="Q62" s="73" t="s">
        <v>3</v>
      </c>
      <c r="R62" s="73" t="s">
        <v>3</v>
      </c>
      <c r="S62" s="22" t="s">
        <v>46</v>
      </c>
      <c r="T62" s="22" t="s">
        <v>202</v>
      </c>
      <c r="U62" s="13" t="str">
        <f t="shared" si="2"/>
        <v>Propriedade para contratar: é_processo_sei</v>
      </c>
      <c r="V62" s="13" t="str">
        <f t="shared" si="4"/>
        <v xml:space="preserve">Dado para contratar: processo_sei ( xsd:string ) </v>
      </c>
    </row>
    <row r="63" spans="1:22" s="10" customFormat="1" ht="8.25" customHeight="1" x14ac:dyDescent="0.25">
      <c r="A63" s="69">
        <v>63</v>
      </c>
      <c r="B63" s="70" t="str">
        <f t="shared" si="11"/>
        <v>BIMProp</v>
      </c>
      <c r="C63" s="67" t="s">
        <v>300</v>
      </c>
      <c r="D63" s="68" t="s">
        <v>301</v>
      </c>
      <c r="E63" s="71" t="s">
        <v>199</v>
      </c>
      <c r="F63" s="14" t="str">
        <f t="shared" si="0"/>
        <v>d_durar</v>
      </c>
      <c r="G63" s="14" t="str">
        <f t="shared" si="1"/>
        <v>duração</v>
      </c>
      <c r="H63" s="16" t="s">
        <v>302</v>
      </c>
      <c r="I63" s="59" t="s">
        <v>3</v>
      </c>
      <c r="J63" s="73" t="s">
        <v>3</v>
      </c>
      <c r="K63" s="73" t="s">
        <v>3</v>
      </c>
      <c r="L63" s="73" t="s">
        <v>3</v>
      </c>
      <c r="M63" s="73" t="s">
        <v>3</v>
      </c>
      <c r="N63" s="73" t="s">
        <v>3</v>
      </c>
      <c r="O63" s="73" t="s">
        <v>3</v>
      </c>
      <c r="P63" s="73" t="s">
        <v>3</v>
      </c>
      <c r="Q63" s="73" t="s">
        <v>3</v>
      </c>
      <c r="R63" s="73" t="s">
        <v>3</v>
      </c>
      <c r="S63" s="22" t="s">
        <v>46</v>
      </c>
      <c r="T63" s="22" t="s">
        <v>202</v>
      </c>
      <c r="U63" s="13" t="str">
        <f t="shared" si="2"/>
        <v>Propriedade para durar: tem_duração</v>
      </c>
      <c r="V63" s="13" t="str">
        <f t="shared" si="4"/>
        <v xml:space="preserve">Dado para durar: duração ( xsd:dateTime ) </v>
      </c>
    </row>
    <row r="64" spans="1:22" s="10" customFormat="1" ht="8.25" customHeight="1" x14ac:dyDescent="0.25">
      <c r="A64" s="69">
        <v>64</v>
      </c>
      <c r="B64" s="70" t="str">
        <f>B59</f>
        <v>BIMProp</v>
      </c>
      <c r="C64" s="74" t="str">
        <f>C63</f>
        <v>p_durar</v>
      </c>
      <c r="D64" s="84" t="s">
        <v>303</v>
      </c>
      <c r="E64" s="71" t="s">
        <v>199</v>
      </c>
      <c r="F64" s="11" t="str">
        <f t="shared" si="0"/>
        <v>d_durar</v>
      </c>
      <c r="G64" s="11" t="str">
        <f t="shared" si="1"/>
        <v>data</v>
      </c>
      <c r="H64" s="12" t="s">
        <v>302</v>
      </c>
      <c r="I64" s="48" t="s">
        <v>3</v>
      </c>
      <c r="J64" s="73" t="s">
        <v>200</v>
      </c>
      <c r="K64" s="73" t="s">
        <v>3</v>
      </c>
      <c r="L64" s="73" t="s">
        <v>3</v>
      </c>
      <c r="M64" s="73" t="s">
        <v>3</v>
      </c>
      <c r="N64" s="73" t="s">
        <v>3</v>
      </c>
      <c r="O64" s="73" t="s">
        <v>3</v>
      </c>
      <c r="P64" s="73" t="s">
        <v>3</v>
      </c>
      <c r="Q64" s="73" t="s">
        <v>3</v>
      </c>
      <c r="R64" s="73" t="s">
        <v>3</v>
      </c>
      <c r="S64" s="22" t="s">
        <v>46</v>
      </c>
      <c r="T64" s="22" t="s">
        <v>202</v>
      </c>
      <c r="U64" s="13" t="str">
        <f t="shared" si="2"/>
        <v>Propriedade para durar: tem_data</v>
      </c>
      <c r="V64" s="13" t="str">
        <f t="shared" si="4"/>
        <v xml:space="preserve">Dado para durar: data ( xsd:dateTime ) </v>
      </c>
    </row>
    <row r="65" spans="1:22" s="10" customFormat="1" ht="8.25" customHeight="1" x14ac:dyDescent="0.25">
      <c r="A65" s="69">
        <v>65</v>
      </c>
      <c r="B65" s="70" t="str">
        <f>B60</f>
        <v>BIMProp</v>
      </c>
      <c r="C65" s="74" t="str">
        <f t="shared" ref="C65:C67" si="16">C64</f>
        <v>p_durar</v>
      </c>
      <c r="D65" s="84" t="s">
        <v>304</v>
      </c>
      <c r="E65" s="71" t="s">
        <v>199</v>
      </c>
      <c r="F65" s="11" t="str">
        <f t="shared" si="0"/>
        <v>d_durar</v>
      </c>
      <c r="G65" s="11" t="str">
        <f t="shared" si="1"/>
        <v>data_inicial</v>
      </c>
      <c r="H65" s="12" t="s">
        <v>302</v>
      </c>
      <c r="I65" s="48" t="s">
        <v>3</v>
      </c>
      <c r="J65" s="73" t="s">
        <v>200</v>
      </c>
      <c r="K65" s="73" t="s">
        <v>3</v>
      </c>
      <c r="L65" s="73" t="s">
        <v>3</v>
      </c>
      <c r="M65" s="73" t="s">
        <v>3</v>
      </c>
      <c r="N65" s="73" t="s">
        <v>3</v>
      </c>
      <c r="O65" s="73" t="s">
        <v>3</v>
      </c>
      <c r="P65" s="73" t="s">
        <v>3</v>
      </c>
      <c r="Q65" s="73" t="s">
        <v>3</v>
      </c>
      <c r="R65" s="73" t="s">
        <v>3</v>
      </c>
      <c r="S65" s="22" t="s">
        <v>46</v>
      </c>
      <c r="T65" s="22" t="s">
        <v>202</v>
      </c>
      <c r="U65" s="13" t="str">
        <f t="shared" si="2"/>
        <v>Propriedade para durar: tem_data_inicial</v>
      </c>
      <c r="V65" s="13" t="str">
        <f t="shared" si="4"/>
        <v xml:space="preserve">Dado para durar: data_inicial ( xsd:dateTime ) </v>
      </c>
    </row>
    <row r="66" spans="1:22" s="10" customFormat="1" ht="8.25" customHeight="1" x14ac:dyDescent="0.25">
      <c r="A66" s="69">
        <v>66</v>
      </c>
      <c r="B66" s="70" t="str">
        <f>B61</f>
        <v>BIMProp</v>
      </c>
      <c r="C66" s="74" t="str">
        <f t="shared" si="16"/>
        <v>p_durar</v>
      </c>
      <c r="D66" s="84" t="s">
        <v>305</v>
      </c>
      <c r="E66" s="71" t="s">
        <v>199</v>
      </c>
      <c r="F66" s="11" t="str">
        <f t="shared" ref="F66:F85" si="17">_xlfn.CONCAT("d_",MID(C66,FIND("_",C66,1)+1,100))</f>
        <v>d_durar</v>
      </c>
      <c r="G66" s="11" t="str">
        <f t="shared" ref="G66:G85" si="18">MID(D66,FIND("_",D66,1)+1,100)</f>
        <v>data_final</v>
      </c>
      <c r="H66" s="12" t="s">
        <v>302</v>
      </c>
      <c r="I66" s="48" t="s">
        <v>3</v>
      </c>
      <c r="J66" s="73" t="s">
        <v>200</v>
      </c>
      <c r="K66" s="73" t="s">
        <v>3</v>
      </c>
      <c r="L66" s="73" t="s">
        <v>3</v>
      </c>
      <c r="M66" s="73" t="s">
        <v>3</v>
      </c>
      <c r="N66" s="73" t="s">
        <v>3</v>
      </c>
      <c r="O66" s="73" t="s">
        <v>3</v>
      </c>
      <c r="P66" s="73" t="s">
        <v>3</v>
      </c>
      <c r="Q66" s="73" t="s">
        <v>3</v>
      </c>
      <c r="R66" s="73" t="s">
        <v>3</v>
      </c>
      <c r="S66" s="22" t="s">
        <v>46</v>
      </c>
      <c r="T66" s="22" t="s">
        <v>202</v>
      </c>
      <c r="U66" s="13" t="str">
        <f t="shared" ref="U66:U85" si="19">_xlfn.CONCAT("Propriedade para ",MID(C66,FIND("p_",C66,1)+2,100),": ",D66)</f>
        <v>Propriedade para durar: tem_data_final</v>
      </c>
      <c r="V66" s="13" t="str">
        <f t="shared" si="4"/>
        <v xml:space="preserve">Dado para durar: data_final ( xsd:dateTime ) </v>
      </c>
    </row>
    <row r="67" spans="1:22" s="10" customFormat="1" ht="8.25" customHeight="1" x14ac:dyDescent="0.25">
      <c r="A67" s="69">
        <v>67</v>
      </c>
      <c r="B67" s="70" t="str">
        <f>B62</f>
        <v>BIMProp</v>
      </c>
      <c r="C67" s="74" t="str">
        <f t="shared" si="16"/>
        <v>p_durar</v>
      </c>
      <c r="D67" s="86" t="s">
        <v>306</v>
      </c>
      <c r="E67" s="71" t="s">
        <v>199</v>
      </c>
      <c r="F67" s="11" t="str">
        <f t="shared" si="17"/>
        <v>d_durar</v>
      </c>
      <c r="G67" s="11" t="str">
        <f t="shared" si="18"/>
        <v>horário</v>
      </c>
      <c r="H67" s="12" t="s">
        <v>302</v>
      </c>
      <c r="I67" s="48" t="s">
        <v>3</v>
      </c>
      <c r="J67" s="73" t="s">
        <v>200</v>
      </c>
      <c r="K67" s="73" t="s">
        <v>3</v>
      </c>
      <c r="L67" s="73" t="s">
        <v>3</v>
      </c>
      <c r="M67" s="73" t="s">
        <v>3</v>
      </c>
      <c r="N67" s="73" t="s">
        <v>3</v>
      </c>
      <c r="O67" s="73" t="s">
        <v>3</v>
      </c>
      <c r="P67" s="73" t="s">
        <v>3</v>
      </c>
      <c r="Q67" s="73" t="s">
        <v>3</v>
      </c>
      <c r="R67" s="73" t="s">
        <v>3</v>
      </c>
      <c r="S67" s="22" t="s">
        <v>46</v>
      </c>
      <c r="T67" s="22" t="s">
        <v>202</v>
      </c>
      <c r="U67" s="13" t="str">
        <f t="shared" si="19"/>
        <v>Propriedade para durar: tem_horário</v>
      </c>
      <c r="V67" s="13" t="str">
        <f t="shared" ref="V67:V85" si="20">_xlfn.CONCAT("Dado para ",MID(F67,FIND("d_",F67,1)+2,100),": ",G67, " ( ",H67, " ) ")</f>
        <v xml:space="preserve">Dado para durar: horário ( xsd:dateTime ) </v>
      </c>
    </row>
    <row r="68" spans="1:22" s="10" customFormat="1" ht="8.25" customHeight="1" x14ac:dyDescent="0.25">
      <c r="A68" s="69">
        <v>68</v>
      </c>
      <c r="B68" s="70" t="str">
        <f t="shared" ref="B68:B69" si="21">B63</f>
        <v>BIMProp</v>
      </c>
      <c r="C68" s="67" t="s">
        <v>307</v>
      </c>
      <c r="D68" s="68" t="s">
        <v>308</v>
      </c>
      <c r="E68" s="71" t="s">
        <v>199</v>
      </c>
      <c r="F68" s="14" t="str">
        <f t="shared" si="17"/>
        <v>d_planejar</v>
      </c>
      <c r="G68" s="14" t="str">
        <f t="shared" si="18"/>
        <v>posterior_a</v>
      </c>
      <c r="H68" s="16" t="s">
        <v>247</v>
      </c>
      <c r="I68" s="59" t="s">
        <v>3</v>
      </c>
      <c r="J68" s="73" t="s">
        <v>3</v>
      </c>
      <c r="K68" s="73" t="s">
        <v>3</v>
      </c>
      <c r="L68" s="73" t="s">
        <v>291</v>
      </c>
      <c r="M68" s="73" t="s">
        <v>3</v>
      </c>
      <c r="N68" s="73" t="s">
        <v>3</v>
      </c>
      <c r="O68" s="73" t="s">
        <v>3</v>
      </c>
      <c r="P68" s="73" t="s">
        <v>3</v>
      </c>
      <c r="Q68" s="73" t="s">
        <v>3</v>
      </c>
      <c r="R68" s="73" t="s">
        <v>3</v>
      </c>
      <c r="S68" s="22" t="s">
        <v>46</v>
      </c>
      <c r="T68" s="22" t="s">
        <v>202</v>
      </c>
      <c r="U68" s="13" t="str">
        <f t="shared" si="19"/>
        <v>Propriedade para planejar: é_posterior_a</v>
      </c>
      <c r="V68" s="13" t="str">
        <f t="shared" si="20"/>
        <v xml:space="preserve">Dado para planejar: posterior_a ( xsd:integer ) </v>
      </c>
    </row>
    <row r="69" spans="1:22" s="10" customFormat="1" ht="8.25" customHeight="1" x14ac:dyDescent="0.25">
      <c r="A69" s="69">
        <v>69</v>
      </c>
      <c r="B69" s="70" t="str">
        <f t="shared" si="21"/>
        <v>BIMProp</v>
      </c>
      <c r="C69" s="74" t="str">
        <f>C68</f>
        <v>p_planejar</v>
      </c>
      <c r="D69" s="84" t="s">
        <v>309</v>
      </c>
      <c r="E69" s="71" t="s">
        <v>199</v>
      </c>
      <c r="F69" s="11" t="str">
        <f t="shared" si="17"/>
        <v>d_planejar</v>
      </c>
      <c r="G69" s="11" t="str">
        <f t="shared" si="18"/>
        <v>anterior_a</v>
      </c>
      <c r="H69" s="12" t="s">
        <v>247</v>
      </c>
      <c r="I69" s="48" t="s">
        <v>3</v>
      </c>
      <c r="J69" s="73" t="s">
        <v>3</v>
      </c>
      <c r="K69" s="73" t="s">
        <v>3</v>
      </c>
      <c r="L69" s="73" t="s">
        <v>291</v>
      </c>
      <c r="M69" s="73" t="s">
        <v>3</v>
      </c>
      <c r="N69" s="73" t="s">
        <v>3</v>
      </c>
      <c r="O69" s="73" t="s">
        <v>3</v>
      </c>
      <c r="P69" s="73" t="s">
        <v>3</v>
      </c>
      <c r="Q69" s="73" t="s">
        <v>3</v>
      </c>
      <c r="R69" s="73" t="s">
        <v>3</v>
      </c>
      <c r="S69" s="22" t="s">
        <v>46</v>
      </c>
      <c r="T69" s="22" t="s">
        <v>202</v>
      </c>
      <c r="U69" s="13" t="str">
        <f t="shared" si="19"/>
        <v>Propriedade para planejar: é_anterior_a</v>
      </c>
      <c r="V69" s="13" t="str">
        <f t="shared" si="20"/>
        <v xml:space="preserve">Dado para planejar: anterior_a ( xsd:integer ) </v>
      </c>
    </row>
    <row r="70" spans="1:22" s="10" customFormat="1" ht="8.25" customHeight="1" x14ac:dyDescent="0.25">
      <c r="A70" s="69">
        <v>70</v>
      </c>
      <c r="B70" s="70" t="str">
        <f>B64</f>
        <v>BIMProp</v>
      </c>
      <c r="C70" s="74" t="str">
        <f t="shared" ref="C70:C71" si="22">C68</f>
        <v>p_planejar</v>
      </c>
      <c r="D70" s="84" t="s">
        <v>310</v>
      </c>
      <c r="E70" s="71" t="s">
        <v>199</v>
      </c>
      <c r="F70" s="11" t="str">
        <f t="shared" si="17"/>
        <v>d_planejar</v>
      </c>
      <c r="G70" s="11" t="str">
        <f t="shared" si="18"/>
        <v>concomitante_com</v>
      </c>
      <c r="H70" s="12" t="s">
        <v>247</v>
      </c>
      <c r="I70" s="48" t="s">
        <v>3</v>
      </c>
      <c r="J70" s="73" t="s">
        <v>3</v>
      </c>
      <c r="K70" s="73" t="s">
        <v>3</v>
      </c>
      <c r="L70" s="73" t="s">
        <v>291</v>
      </c>
      <c r="M70" s="73" t="s">
        <v>3</v>
      </c>
      <c r="N70" s="73" t="s">
        <v>3</v>
      </c>
      <c r="O70" s="73" t="s">
        <v>3</v>
      </c>
      <c r="P70" s="73" t="s">
        <v>3</v>
      </c>
      <c r="Q70" s="73" t="s">
        <v>3</v>
      </c>
      <c r="R70" s="73" t="s">
        <v>3</v>
      </c>
      <c r="S70" s="22" t="s">
        <v>46</v>
      </c>
      <c r="T70" s="22" t="s">
        <v>202</v>
      </c>
      <c r="U70" s="13" t="str">
        <f t="shared" si="19"/>
        <v>Propriedade para planejar: é_concomitante_com</v>
      </c>
      <c r="V70" s="13" t="str">
        <f t="shared" si="20"/>
        <v xml:space="preserve">Dado para planejar: concomitante_com ( xsd:integer ) </v>
      </c>
    </row>
    <row r="71" spans="1:22" s="10" customFormat="1" ht="8.25" customHeight="1" x14ac:dyDescent="0.25">
      <c r="A71" s="69">
        <v>71</v>
      </c>
      <c r="B71" s="70" t="str">
        <f>B65</f>
        <v>BIMProp</v>
      </c>
      <c r="C71" s="74" t="str">
        <f t="shared" si="22"/>
        <v>p_planejar</v>
      </c>
      <c r="D71" s="84" t="s">
        <v>311</v>
      </c>
      <c r="E71" s="71" t="s">
        <v>199</v>
      </c>
      <c r="F71" s="11" t="str">
        <f t="shared" si="17"/>
        <v>d_planejar</v>
      </c>
      <c r="G71" s="11" t="str">
        <f t="shared" si="18"/>
        <v>simultâneo_a</v>
      </c>
      <c r="H71" s="12" t="s">
        <v>247</v>
      </c>
      <c r="I71" s="48" t="s">
        <v>3</v>
      </c>
      <c r="J71" s="73" t="s">
        <v>3</v>
      </c>
      <c r="K71" s="73" t="s">
        <v>3</v>
      </c>
      <c r="L71" s="73" t="s">
        <v>291</v>
      </c>
      <c r="M71" s="73" t="s">
        <v>3</v>
      </c>
      <c r="N71" s="73" t="s">
        <v>3</v>
      </c>
      <c r="O71" s="73" t="s">
        <v>3</v>
      </c>
      <c r="P71" s="73" t="s">
        <v>3</v>
      </c>
      <c r="Q71" s="73" t="s">
        <v>3</v>
      </c>
      <c r="R71" s="73" t="s">
        <v>3</v>
      </c>
      <c r="S71" s="22" t="s">
        <v>46</v>
      </c>
      <c r="T71" s="22" t="s">
        <v>202</v>
      </c>
      <c r="U71" s="13" t="str">
        <f t="shared" si="19"/>
        <v>Propriedade para planejar: é_simultâneo_a</v>
      </c>
      <c r="V71" s="13" t="str">
        <f t="shared" si="20"/>
        <v xml:space="preserve">Dado para planejar: simultâneo_a ( xsd:integer ) </v>
      </c>
    </row>
    <row r="72" spans="1:22" s="10" customFormat="1" ht="8.25" customHeight="1" x14ac:dyDescent="0.25">
      <c r="A72" s="69">
        <v>72</v>
      </c>
      <c r="B72" s="70" t="str">
        <f>B67</f>
        <v>BIMProp</v>
      </c>
      <c r="C72" s="74" t="str">
        <f>C71</f>
        <v>p_planejar</v>
      </c>
      <c r="D72" s="84" t="s">
        <v>312</v>
      </c>
      <c r="E72" s="71" t="s">
        <v>199</v>
      </c>
      <c r="F72" s="11" t="str">
        <f t="shared" si="17"/>
        <v>d_planejar</v>
      </c>
      <c r="G72" s="11" t="str">
        <f t="shared" si="18"/>
        <v>marca_inicial</v>
      </c>
      <c r="H72" s="12" t="s">
        <v>247</v>
      </c>
      <c r="I72" s="48" t="s">
        <v>3</v>
      </c>
      <c r="J72" s="73" t="s">
        <v>3</v>
      </c>
      <c r="K72" s="73" t="s">
        <v>3</v>
      </c>
      <c r="L72" s="73" t="s">
        <v>3</v>
      </c>
      <c r="M72" s="73" t="s">
        <v>3</v>
      </c>
      <c r="N72" s="73" t="s">
        <v>3</v>
      </c>
      <c r="O72" s="73" t="s">
        <v>3</v>
      </c>
      <c r="P72" s="73" t="s">
        <v>3</v>
      </c>
      <c r="Q72" s="73" t="s">
        <v>3</v>
      </c>
      <c r="R72" s="73" t="s">
        <v>3</v>
      </c>
      <c r="S72" s="22" t="s">
        <v>46</v>
      </c>
      <c r="T72" s="22" t="s">
        <v>202</v>
      </c>
      <c r="U72" s="13" t="str">
        <f t="shared" si="19"/>
        <v>Propriedade para planejar: é_marca_inicial</v>
      </c>
      <c r="V72" s="13" t="str">
        <f t="shared" si="20"/>
        <v xml:space="preserve">Dado para planejar: marca_inicial ( xsd:integer ) </v>
      </c>
    </row>
    <row r="73" spans="1:22" s="10" customFormat="1" ht="8.25" customHeight="1" x14ac:dyDescent="0.25">
      <c r="A73" s="69">
        <v>73</v>
      </c>
      <c r="B73" s="70" t="str">
        <f>B68</f>
        <v>BIMProp</v>
      </c>
      <c r="C73" s="74" t="str">
        <f>C72</f>
        <v>p_planejar</v>
      </c>
      <c r="D73" s="84" t="s">
        <v>313</v>
      </c>
      <c r="E73" s="71" t="s">
        <v>199</v>
      </c>
      <c r="F73" s="11" t="str">
        <f t="shared" si="17"/>
        <v>d_planejar</v>
      </c>
      <c r="G73" s="11" t="str">
        <f t="shared" si="18"/>
        <v>marca_final</v>
      </c>
      <c r="H73" s="12" t="s">
        <v>247</v>
      </c>
      <c r="I73" s="48" t="s">
        <v>3</v>
      </c>
      <c r="J73" s="73" t="s">
        <v>3</v>
      </c>
      <c r="K73" s="73" t="s">
        <v>3</v>
      </c>
      <c r="L73" s="73" t="s">
        <v>3</v>
      </c>
      <c r="M73" s="73" t="s">
        <v>3</v>
      </c>
      <c r="N73" s="73" t="s">
        <v>3</v>
      </c>
      <c r="O73" s="73" t="s">
        <v>3</v>
      </c>
      <c r="P73" s="73" t="s">
        <v>3</v>
      </c>
      <c r="Q73" s="73" t="s">
        <v>3</v>
      </c>
      <c r="R73" s="73" t="s">
        <v>3</v>
      </c>
      <c r="S73" s="22" t="s">
        <v>46</v>
      </c>
      <c r="T73" s="22" t="s">
        <v>202</v>
      </c>
      <c r="U73" s="13" t="str">
        <f t="shared" si="19"/>
        <v>Propriedade para planejar: é_marca_final</v>
      </c>
      <c r="V73" s="13" t="str">
        <f t="shared" si="20"/>
        <v xml:space="preserve">Dado para planejar: marca_final ( xsd:integer ) </v>
      </c>
    </row>
    <row r="74" spans="1:22" s="10" customFormat="1" ht="8.25" customHeight="1" x14ac:dyDescent="0.25">
      <c r="A74" s="69">
        <v>74</v>
      </c>
      <c r="B74" s="70" t="str">
        <f>B69</f>
        <v>BIMProp</v>
      </c>
      <c r="C74" s="74" t="str">
        <f>C73</f>
        <v>p_planejar</v>
      </c>
      <c r="D74" s="84" t="s">
        <v>314</v>
      </c>
      <c r="E74" s="71" t="s">
        <v>199</v>
      </c>
      <c r="F74" s="11" t="str">
        <f t="shared" si="17"/>
        <v>d_planejar</v>
      </c>
      <c r="G74" s="11" t="str">
        <f t="shared" si="18"/>
        <v>momento</v>
      </c>
      <c r="H74" s="12" t="s">
        <v>247</v>
      </c>
      <c r="I74" s="48" t="s">
        <v>3</v>
      </c>
      <c r="J74" s="73" t="s">
        <v>3</v>
      </c>
      <c r="K74" s="73" t="s">
        <v>3</v>
      </c>
      <c r="L74" s="73" t="s">
        <v>3</v>
      </c>
      <c r="M74" s="73" t="s">
        <v>3</v>
      </c>
      <c r="N74" s="73" t="s">
        <v>3</v>
      </c>
      <c r="O74" s="73" t="s">
        <v>3</v>
      </c>
      <c r="P74" s="73" t="s">
        <v>3</v>
      </c>
      <c r="Q74" s="73" t="s">
        <v>3</v>
      </c>
      <c r="R74" s="73" t="s">
        <v>3</v>
      </c>
      <c r="S74" s="22" t="s">
        <v>46</v>
      </c>
      <c r="T74" s="22" t="s">
        <v>202</v>
      </c>
      <c r="U74" s="13" t="str">
        <f t="shared" si="19"/>
        <v>Propriedade para planejar: é_momento</v>
      </c>
      <c r="V74" s="13" t="str">
        <f t="shared" si="20"/>
        <v xml:space="preserve">Dado para planejar: momento ( xsd:integer ) </v>
      </c>
    </row>
    <row r="75" spans="1:22" s="10" customFormat="1" ht="8.25" customHeight="1" x14ac:dyDescent="0.25">
      <c r="A75" s="69">
        <v>75</v>
      </c>
      <c r="B75" s="70" t="str">
        <f t="shared" ref="B75:B84" si="23">B70</f>
        <v>BIMProp</v>
      </c>
      <c r="C75" s="67" t="s">
        <v>315</v>
      </c>
      <c r="D75" s="68" t="s">
        <v>316</v>
      </c>
      <c r="E75" s="71" t="s">
        <v>199</v>
      </c>
      <c r="F75" s="14" t="str">
        <f t="shared" si="17"/>
        <v>d_acontecer</v>
      </c>
      <c r="G75" s="14" t="str">
        <f t="shared" si="18"/>
        <v>amanhecer</v>
      </c>
      <c r="H75" s="16" t="s">
        <v>302</v>
      </c>
      <c r="I75" s="59" t="s">
        <v>3</v>
      </c>
      <c r="J75" s="73" t="s">
        <v>3</v>
      </c>
      <c r="K75" s="73" t="s">
        <v>3</v>
      </c>
      <c r="L75" s="73" t="s">
        <v>3</v>
      </c>
      <c r="M75" s="73" t="s">
        <v>3</v>
      </c>
      <c r="N75" s="73" t="s">
        <v>3</v>
      </c>
      <c r="O75" s="73" t="s">
        <v>3</v>
      </c>
      <c r="P75" s="73" t="s">
        <v>3</v>
      </c>
      <c r="Q75" s="73" t="s">
        <v>3</v>
      </c>
      <c r="R75" s="73" t="s">
        <v>3</v>
      </c>
      <c r="S75" s="22" t="s">
        <v>46</v>
      </c>
      <c r="T75" s="22" t="s">
        <v>202</v>
      </c>
      <c r="U75" s="13" t="str">
        <f t="shared" si="19"/>
        <v>Propriedade para acontecer: é_amanhecer</v>
      </c>
      <c r="V75" s="13" t="str">
        <f t="shared" si="20"/>
        <v xml:space="preserve">Dado para acontecer: amanhecer ( xsd:dateTime ) </v>
      </c>
    </row>
    <row r="76" spans="1:22" s="10" customFormat="1" ht="8.25" customHeight="1" x14ac:dyDescent="0.25">
      <c r="A76" s="69">
        <v>76</v>
      </c>
      <c r="B76" s="70" t="str">
        <f t="shared" si="23"/>
        <v>BIMProp</v>
      </c>
      <c r="C76" s="74" t="str">
        <f>C75</f>
        <v>p_acontecer</v>
      </c>
      <c r="D76" s="84" t="s">
        <v>317</v>
      </c>
      <c r="E76" s="71" t="s">
        <v>199</v>
      </c>
      <c r="F76" s="11" t="str">
        <f t="shared" si="17"/>
        <v>d_acontecer</v>
      </c>
      <c r="G76" s="11" t="str">
        <f t="shared" si="18"/>
        <v>anoitecer</v>
      </c>
      <c r="H76" s="12" t="s">
        <v>302</v>
      </c>
      <c r="I76" s="48" t="s">
        <v>3</v>
      </c>
      <c r="J76" s="73" t="s">
        <v>3</v>
      </c>
      <c r="K76" s="73" t="s">
        <v>3</v>
      </c>
      <c r="L76" s="73" t="s">
        <v>3</v>
      </c>
      <c r="M76" s="73" t="s">
        <v>3</v>
      </c>
      <c r="N76" s="73" t="s">
        <v>3</v>
      </c>
      <c r="O76" s="73" t="s">
        <v>3</v>
      </c>
      <c r="P76" s="73" t="s">
        <v>3</v>
      </c>
      <c r="Q76" s="73" t="s">
        <v>3</v>
      </c>
      <c r="R76" s="73" t="s">
        <v>3</v>
      </c>
      <c r="S76" s="22" t="s">
        <v>46</v>
      </c>
      <c r="T76" s="22" t="s">
        <v>202</v>
      </c>
      <c r="U76" s="13" t="str">
        <f t="shared" si="19"/>
        <v>Propriedade para acontecer: é_anoitecer</v>
      </c>
      <c r="V76" s="13" t="str">
        <f t="shared" si="20"/>
        <v xml:space="preserve">Dado para acontecer: anoitecer ( xsd:dateTime ) </v>
      </c>
    </row>
    <row r="77" spans="1:22" s="10" customFormat="1" ht="8.25" customHeight="1" x14ac:dyDescent="0.25">
      <c r="A77" s="69">
        <v>77</v>
      </c>
      <c r="B77" s="70" t="str">
        <f t="shared" si="23"/>
        <v>BIMProp</v>
      </c>
      <c r="C77" s="74" t="str">
        <f t="shared" ref="C77" si="24">C76</f>
        <v>p_acontecer</v>
      </c>
      <c r="D77" s="84" t="s">
        <v>318</v>
      </c>
      <c r="E77" s="71" t="s">
        <v>199</v>
      </c>
      <c r="F77" s="11" t="str">
        <f t="shared" si="17"/>
        <v>d_acontecer</v>
      </c>
      <c r="G77" s="11" t="str">
        <f t="shared" si="18"/>
        <v>meiodia</v>
      </c>
      <c r="H77" s="12" t="s">
        <v>302</v>
      </c>
      <c r="I77" s="48" t="s">
        <v>3</v>
      </c>
      <c r="J77" s="73" t="s">
        <v>3</v>
      </c>
      <c r="K77" s="73" t="s">
        <v>3</v>
      </c>
      <c r="L77" s="73" t="s">
        <v>3</v>
      </c>
      <c r="M77" s="73" t="s">
        <v>3</v>
      </c>
      <c r="N77" s="73" t="s">
        <v>3</v>
      </c>
      <c r="O77" s="73" t="s">
        <v>3</v>
      </c>
      <c r="P77" s="73" t="s">
        <v>3</v>
      </c>
      <c r="Q77" s="73" t="s">
        <v>3</v>
      </c>
      <c r="R77" s="73" t="s">
        <v>3</v>
      </c>
      <c r="S77" s="22" t="s">
        <v>46</v>
      </c>
      <c r="T77" s="22" t="s">
        <v>202</v>
      </c>
      <c r="U77" s="13" t="str">
        <f t="shared" si="19"/>
        <v>Propriedade para acontecer: é_meiodia</v>
      </c>
      <c r="V77" s="13" t="str">
        <f t="shared" si="20"/>
        <v xml:space="preserve">Dado para acontecer: meiodia ( xsd:dateTime ) </v>
      </c>
    </row>
    <row r="78" spans="1:22" s="10" customFormat="1" ht="8.25" customHeight="1" x14ac:dyDescent="0.25">
      <c r="A78" s="69">
        <v>78</v>
      </c>
      <c r="B78" s="70" t="str">
        <f t="shared" si="23"/>
        <v>BIMProp</v>
      </c>
      <c r="C78" s="74" t="str">
        <f>C77</f>
        <v>p_acontecer</v>
      </c>
      <c r="D78" s="84" t="s">
        <v>319</v>
      </c>
      <c r="E78" s="71" t="s">
        <v>199</v>
      </c>
      <c r="F78" s="11" t="str">
        <f t="shared" si="17"/>
        <v>d_acontecer</v>
      </c>
      <c r="G78" s="11" t="str">
        <f t="shared" si="18"/>
        <v>equinócio_primavera</v>
      </c>
      <c r="H78" s="12" t="s">
        <v>302</v>
      </c>
      <c r="I78" s="48" t="s">
        <v>3</v>
      </c>
      <c r="J78" s="73" t="s">
        <v>3</v>
      </c>
      <c r="K78" s="73" t="s">
        <v>3</v>
      </c>
      <c r="L78" s="73" t="s">
        <v>3</v>
      </c>
      <c r="M78" s="73" t="s">
        <v>3</v>
      </c>
      <c r="N78" s="73" t="s">
        <v>3</v>
      </c>
      <c r="O78" s="73" t="s">
        <v>3</v>
      </c>
      <c r="P78" s="73" t="s">
        <v>3</v>
      </c>
      <c r="Q78" s="73" t="s">
        <v>3</v>
      </c>
      <c r="R78" s="73" t="s">
        <v>3</v>
      </c>
      <c r="S78" s="22" t="s">
        <v>46</v>
      </c>
      <c r="T78" s="22" t="s">
        <v>202</v>
      </c>
      <c r="U78" s="13" t="str">
        <f t="shared" si="19"/>
        <v>Propriedade para acontecer: é_equinócio_primavera</v>
      </c>
      <c r="V78" s="13" t="str">
        <f t="shared" si="20"/>
        <v xml:space="preserve">Dado para acontecer: equinócio_primavera ( xsd:dateTime ) </v>
      </c>
    </row>
    <row r="79" spans="1:22" s="10" customFormat="1" ht="8.25" customHeight="1" x14ac:dyDescent="0.25">
      <c r="A79" s="69">
        <v>79</v>
      </c>
      <c r="B79" s="70" t="str">
        <f t="shared" si="23"/>
        <v>BIMProp</v>
      </c>
      <c r="C79" s="74" t="str">
        <f>C78</f>
        <v>p_acontecer</v>
      </c>
      <c r="D79" s="84" t="s">
        <v>320</v>
      </c>
      <c r="E79" s="71" t="s">
        <v>199</v>
      </c>
      <c r="F79" s="11" t="str">
        <f t="shared" si="17"/>
        <v>d_acontecer</v>
      </c>
      <c r="G79" s="11" t="str">
        <f t="shared" si="18"/>
        <v>equinócio_outono</v>
      </c>
      <c r="H79" s="12" t="s">
        <v>302</v>
      </c>
      <c r="I79" s="48" t="s">
        <v>3</v>
      </c>
      <c r="J79" s="73" t="s">
        <v>3</v>
      </c>
      <c r="K79" s="73" t="s">
        <v>3</v>
      </c>
      <c r="L79" s="73" t="s">
        <v>3</v>
      </c>
      <c r="M79" s="73" t="s">
        <v>3</v>
      </c>
      <c r="N79" s="73" t="s">
        <v>3</v>
      </c>
      <c r="O79" s="73" t="s">
        <v>3</v>
      </c>
      <c r="P79" s="73" t="s">
        <v>3</v>
      </c>
      <c r="Q79" s="73" t="s">
        <v>3</v>
      </c>
      <c r="R79" s="73" t="s">
        <v>3</v>
      </c>
      <c r="S79" s="22" t="s">
        <v>46</v>
      </c>
      <c r="T79" s="22" t="s">
        <v>202</v>
      </c>
      <c r="U79" s="13" t="str">
        <f t="shared" si="19"/>
        <v>Propriedade para acontecer: é_equinócio_outono</v>
      </c>
      <c r="V79" s="13" t="str">
        <f t="shared" si="20"/>
        <v xml:space="preserve">Dado para acontecer: equinócio_outono ( xsd:dateTime ) </v>
      </c>
    </row>
    <row r="80" spans="1:22" s="10" customFormat="1" ht="8.25" customHeight="1" x14ac:dyDescent="0.25">
      <c r="A80" s="69">
        <v>80</v>
      </c>
      <c r="B80" s="70" t="str">
        <f t="shared" si="23"/>
        <v>BIMProp</v>
      </c>
      <c r="C80" s="74" t="str">
        <f>C79</f>
        <v>p_acontecer</v>
      </c>
      <c r="D80" s="84" t="s">
        <v>321</v>
      </c>
      <c r="E80" s="71" t="s">
        <v>199</v>
      </c>
      <c r="F80" s="11" t="str">
        <f t="shared" si="17"/>
        <v>d_acontecer</v>
      </c>
      <c r="G80" s="11" t="str">
        <f t="shared" si="18"/>
        <v>solstício_verão</v>
      </c>
      <c r="H80" s="12" t="s">
        <v>302</v>
      </c>
      <c r="I80" s="48" t="s">
        <v>3</v>
      </c>
      <c r="J80" s="73" t="s">
        <v>3</v>
      </c>
      <c r="K80" s="73" t="s">
        <v>3</v>
      </c>
      <c r="L80" s="73" t="s">
        <v>3</v>
      </c>
      <c r="M80" s="73" t="s">
        <v>3</v>
      </c>
      <c r="N80" s="73" t="s">
        <v>3</v>
      </c>
      <c r="O80" s="73" t="s">
        <v>3</v>
      </c>
      <c r="P80" s="73" t="s">
        <v>3</v>
      </c>
      <c r="Q80" s="73" t="s">
        <v>3</v>
      </c>
      <c r="R80" s="73" t="s">
        <v>3</v>
      </c>
      <c r="S80" s="22" t="s">
        <v>46</v>
      </c>
      <c r="T80" s="22" t="s">
        <v>202</v>
      </c>
      <c r="U80" s="13" t="str">
        <f t="shared" si="19"/>
        <v>Propriedade para acontecer: é_solstício_verão</v>
      </c>
      <c r="V80" s="13" t="str">
        <f t="shared" si="20"/>
        <v xml:space="preserve">Dado para acontecer: solstício_verão ( xsd:dateTime ) </v>
      </c>
    </row>
    <row r="81" spans="1:22" s="10" customFormat="1" ht="8.25" customHeight="1" x14ac:dyDescent="0.25">
      <c r="A81" s="69">
        <v>81</v>
      </c>
      <c r="B81" s="70" t="str">
        <f t="shared" si="23"/>
        <v>BIMProp</v>
      </c>
      <c r="C81" s="74" t="str">
        <f>C80</f>
        <v>p_acontecer</v>
      </c>
      <c r="D81" s="84" t="s">
        <v>322</v>
      </c>
      <c r="E81" s="71" t="s">
        <v>199</v>
      </c>
      <c r="F81" s="11" t="str">
        <f t="shared" si="17"/>
        <v>d_acontecer</v>
      </c>
      <c r="G81" s="11" t="str">
        <f t="shared" si="18"/>
        <v>solstício_inverno</v>
      </c>
      <c r="H81" s="12" t="s">
        <v>302</v>
      </c>
      <c r="I81" s="48" t="s">
        <v>3</v>
      </c>
      <c r="J81" s="73" t="s">
        <v>3</v>
      </c>
      <c r="K81" s="73" t="s">
        <v>3</v>
      </c>
      <c r="L81" s="73" t="s">
        <v>3</v>
      </c>
      <c r="M81" s="73" t="s">
        <v>3</v>
      </c>
      <c r="N81" s="73" t="s">
        <v>3</v>
      </c>
      <c r="O81" s="73" t="s">
        <v>3</v>
      </c>
      <c r="P81" s="73" t="s">
        <v>3</v>
      </c>
      <c r="Q81" s="73" t="s">
        <v>3</v>
      </c>
      <c r="R81" s="73" t="s">
        <v>3</v>
      </c>
      <c r="S81" s="22" t="s">
        <v>46</v>
      </c>
      <c r="T81" s="22" t="s">
        <v>202</v>
      </c>
      <c r="U81" s="13" t="str">
        <f t="shared" si="19"/>
        <v>Propriedade para acontecer: é_solstício_inverno</v>
      </c>
      <c r="V81" s="13" t="str">
        <f t="shared" si="20"/>
        <v xml:space="preserve">Dado para acontecer: solstício_inverno ( xsd:dateTime ) </v>
      </c>
    </row>
    <row r="82" spans="1:22" customFormat="1" ht="8.25" customHeight="1" x14ac:dyDescent="0.25">
      <c r="A82" s="90">
        <v>82</v>
      </c>
      <c r="B82" s="70" t="str">
        <f t="shared" si="23"/>
        <v>BIMProp</v>
      </c>
      <c r="C82" s="92" t="s">
        <v>324</v>
      </c>
      <c r="D82" s="93" t="s">
        <v>325</v>
      </c>
      <c r="E82" s="94" t="str">
        <f t="shared" ref="E82:E85" si="25">E81</f>
        <v>BIMData</v>
      </c>
      <c r="F82" s="95" t="str">
        <f t="shared" si="17"/>
        <v>d_normatizar</v>
      </c>
      <c r="G82" s="95" t="str">
        <f t="shared" si="18"/>
        <v>norma</v>
      </c>
      <c r="H82" s="96" t="s">
        <v>0</v>
      </c>
      <c r="I82" s="97" t="s">
        <v>3</v>
      </c>
      <c r="J82" s="98" t="s">
        <v>3</v>
      </c>
      <c r="K82" s="98" t="s">
        <v>3</v>
      </c>
      <c r="L82" s="98" t="s">
        <v>3</v>
      </c>
      <c r="M82" s="98" t="s">
        <v>3</v>
      </c>
      <c r="N82" s="98" t="s">
        <v>3</v>
      </c>
      <c r="O82" s="98" t="s">
        <v>3</v>
      </c>
      <c r="P82" s="98" t="s">
        <v>3</v>
      </c>
      <c r="Q82" s="98" t="s">
        <v>3</v>
      </c>
      <c r="R82" s="98" t="s">
        <v>3</v>
      </c>
      <c r="S82" s="22" t="s">
        <v>46</v>
      </c>
      <c r="T82" s="22" t="s">
        <v>202</v>
      </c>
      <c r="U82" s="99" t="str">
        <f t="shared" si="19"/>
        <v>Propriedade para normatizar: é_norma</v>
      </c>
      <c r="V82" s="99" t="str">
        <f t="shared" si="20"/>
        <v xml:space="preserve">Dado para normatizar: norma ( xsd:string ) </v>
      </c>
    </row>
    <row r="83" spans="1:22" customFormat="1" ht="8.25" customHeight="1" x14ac:dyDescent="0.25">
      <c r="A83" s="90">
        <v>83</v>
      </c>
      <c r="B83" s="70" t="str">
        <f t="shared" si="23"/>
        <v>BIMProp</v>
      </c>
      <c r="C83" s="100" t="str">
        <f>C82</f>
        <v>p_normatizar</v>
      </c>
      <c r="D83" s="101" t="s">
        <v>326</v>
      </c>
      <c r="E83" s="94" t="str">
        <f t="shared" si="25"/>
        <v>BIMData</v>
      </c>
      <c r="F83" s="102" t="str">
        <f t="shared" si="17"/>
        <v>d_normatizar</v>
      </c>
      <c r="G83" s="102" t="str">
        <f t="shared" si="18"/>
        <v>parte</v>
      </c>
      <c r="H83" s="103" t="s">
        <v>0</v>
      </c>
      <c r="I83" s="104" t="s">
        <v>3</v>
      </c>
      <c r="J83" s="98" t="s">
        <v>3</v>
      </c>
      <c r="K83" s="98" t="s">
        <v>3</v>
      </c>
      <c r="L83" s="98" t="s">
        <v>3</v>
      </c>
      <c r="M83" s="98" t="s">
        <v>3</v>
      </c>
      <c r="N83" s="98" t="s">
        <v>3</v>
      </c>
      <c r="O83" s="98" t="s">
        <v>3</v>
      </c>
      <c r="P83" s="98" t="s">
        <v>3</v>
      </c>
      <c r="Q83" s="98" t="s">
        <v>3</v>
      </c>
      <c r="R83" s="98" t="s">
        <v>3</v>
      </c>
      <c r="S83" s="22" t="s">
        <v>46</v>
      </c>
      <c r="T83" s="22" t="s">
        <v>202</v>
      </c>
      <c r="U83" s="99" t="str">
        <f t="shared" si="19"/>
        <v>Propriedade para normatizar: é_parte</v>
      </c>
      <c r="V83" s="99" t="str">
        <f t="shared" si="20"/>
        <v xml:space="preserve">Dado para normatizar: parte ( xsd:string ) </v>
      </c>
    </row>
    <row r="84" spans="1:22" customFormat="1" ht="8.25" customHeight="1" x14ac:dyDescent="0.25">
      <c r="A84" s="90">
        <v>84</v>
      </c>
      <c r="B84" s="70" t="str">
        <f t="shared" si="23"/>
        <v>BIMProp</v>
      </c>
      <c r="C84" s="100" t="str">
        <f t="shared" ref="C84:C85" si="26">C83</f>
        <v>p_normatizar</v>
      </c>
      <c r="D84" s="101" t="s">
        <v>327</v>
      </c>
      <c r="E84" s="94" t="str">
        <f t="shared" si="25"/>
        <v>BIMData</v>
      </c>
      <c r="F84" s="102" t="str">
        <f t="shared" si="17"/>
        <v>d_normatizar</v>
      </c>
      <c r="G84" s="102" t="str">
        <f t="shared" si="18"/>
        <v>escopo</v>
      </c>
      <c r="H84" s="103" t="s">
        <v>0</v>
      </c>
      <c r="I84" s="104" t="s">
        <v>3</v>
      </c>
      <c r="J84" s="98" t="s">
        <v>3</v>
      </c>
      <c r="K84" s="98" t="s">
        <v>3</v>
      </c>
      <c r="L84" s="98" t="s">
        <v>3</v>
      </c>
      <c r="M84" s="98" t="s">
        <v>3</v>
      </c>
      <c r="N84" s="98" t="s">
        <v>3</v>
      </c>
      <c r="O84" s="98" t="s">
        <v>3</v>
      </c>
      <c r="P84" s="98" t="s">
        <v>3</v>
      </c>
      <c r="Q84" s="98" t="s">
        <v>3</v>
      </c>
      <c r="R84" s="98" t="s">
        <v>3</v>
      </c>
      <c r="S84" s="22" t="s">
        <v>46</v>
      </c>
      <c r="T84" s="22" t="s">
        <v>202</v>
      </c>
      <c r="U84" s="99" t="str">
        <f t="shared" si="19"/>
        <v>Propriedade para normatizar: é_escopo</v>
      </c>
      <c r="V84" s="99" t="str">
        <f t="shared" si="20"/>
        <v xml:space="preserve">Dado para normatizar: escopo ( xsd:string ) </v>
      </c>
    </row>
    <row r="85" spans="1:22" customFormat="1" ht="8.25" customHeight="1" x14ac:dyDescent="0.25">
      <c r="A85" s="90">
        <v>85</v>
      </c>
      <c r="B85" s="91" t="str">
        <f t="shared" ref="B85" si="27">B80</f>
        <v>BIMProp</v>
      </c>
      <c r="C85" s="100" t="str">
        <f t="shared" si="26"/>
        <v>p_normatizar</v>
      </c>
      <c r="D85" s="101" t="s">
        <v>328</v>
      </c>
      <c r="E85" s="94" t="str">
        <f t="shared" si="25"/>
        <v>BIMData</v>
      </c>
      <c r="F85" s="102" t="str">
        <f t="shared" si="17"/>
        <v>d_normatizar</v>
      </c>
      <c r="G85" s="102" t="str">
        <f t="shared" si="18"/>
        <v>regulamento</v>
      </c>
      <c r="H85" s="103" t="s">
        <v>0</v>
      </c>
      <c r="I85" s="104" t="s">
        <v>3</v>
      </c>
      <c r="J85" s="98" t="s">
        <v>3</v>
      </c>
      <c r="K85" s="98" t="s">
        <v>3</v>
      </c>
      <c r="L85" s="98" t="s">
        <v>3</v>
      </c>
      <c r="M85" s="98" t="s">
        <v>3</v>
      </c>
      <c r="N85" s="98" t="s">
        <v>3</v>
      </c>
      <c r="O85" s="98" t="s">
        <v>3</v>
      </c>
      <c r="P85" s="98" t="s">
        <v>3</v>
      </c>
      <c r="Q85" s="98" t="s">
        <v>3</v>
      </c>
      <c r="R85" s="98" t="s">
        <v>3</v>
      </c>
      <c r="S85" s="22" t="s">
        <v>46</v>
      </c>
      <c r="T85" s="22" t="s">
        <v>202</v>
      </c>
      <c r="U85" s="99" t="str">
        <f t="shared" si="19"/>
        <v>Propriedade para normatizar: é_regulamento</v>
      </c>
      <c r="V85" s="99" t="str">
        <f t="shared" si="20"/>
        <v xml:space="preserve">Dado para normatizar: regulamento ( xsd:string ) </v>
      </c>
    </row>
  </sheetData>
  <phoneticPr fontId="1" type="noConversion"/>
  <conditionalFormatting sqref="D1:D62">
    <cfRule type="duplicateValues" dxfId="10" priority="7"/>
  </conditionalFormatting>
  <conditionalFormatting sqref="G1:G81 G86:G1048576">
    <cfRule type="duplicateValues" dxfId="9" priority="4"/>
  </conditionalFormatting>
  <conditionalFormatting sqref="G1:G81">
    <cfRule type="duplicateValues" dxfId="8" priority="8"/>
    <cfRule type="duplicateValues" dxfId="7" priority="9"/>
  </conditionalFormatting>
  <conditionalFormatting sqref="G82:G85">
    <cfRule type="duplicateValues" dxfId="6" priority="1"/>
    <cfRule type="duplicateValues" dxfId="5" priority="2"/>
    <cfRule type="duplicateValues" dxfId="4" priority="3"/>
  </conditionalFormatting>
  <conditionalFormatting sqref="G86:O1048576">
    <cfRule type="cellIs" dxfId="3" priority="6" operator="equal">
      <formula>"null"</formula>
    </cfRule>
  </conditionalFormatting>
  <conditionalFormatting sqref="Q86:Q1048576">
    <cfRule type="cellIs" dxfId="2" priority="5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J2" sqref="J2"/>
    </sheetView>
  </sheetViews>
  <sheetFormatPr defaultColWidth="5.42578125" defaultRowHeight="7.9" customHeight="1" x14ac:dyDescent="0.15"/>
  <cols>
    <col min="1" max="1" width="2.5703125" style="8" bestFit="1" customWidth="1"/>
    <col min="2" max="4" width="6" style="9" customWidth="1"/>
    <col min="5" max="10" width="4.7109375" style="9" bestFit="1" customWidth="1"/>
    <col min="11" max="11" width="4.7109375" style="7" bestFit="1" customWidth="1"/>
    <col min="12" max="12" width="4.42578125" style="7" bestFit="1" customWidth="1"/>
    <col min="13" max="20" width="4.7109375" style="7" bestFit="1" customWidth="1"/>
    <col min="21" max="21" width="4" style="7" bestFit="1" customWidth="1"/>
    <col min="22" max="16384" width="5.42578125" style="7"/>
  </cols>
  <sheetData>
    <row r="1" spans="1:21" s="6" customFormat="1" ht="26.25" customHeight="1" x14ac:dyDescent="0.15">
      <c r="A1" s="46" t="s">
        <v>15</v>
      </c>
      <c r="B1" s="47" t="s">
        <v>17</v>
      </c>
      <c r="C1" s="47" t="s">
        <v>18</v>
      </c>
      <c r="D1" s="47" t="s">
        <v>19</v>
      </c>
      <c r="E1" s="47" t="s">
        <v>20</v>
      </c>
      <c r="F1" s="47" t="s">
        <v>21</v>
      </c>
      <c r="G1" s="47" t="s">
        <v>22</v>
      </c>
      <c r="H1" s="47" t="s">
        <v>23</v>
      </c>
      <c r="I1" s="47" t="s">
        <v>24</v>
      </c>
      <c r="J1" s="47" t="s">
        <v>25</v>
      </c>
      <c r="K1" s="47" t="s">
        <v>4</v>
      </c>
      <c r="L1" s="47" t="s">
        <v>5</v>
      </c>
      <c r="M1" s="47" t="s">
        <v>6</v>
      </c>
      <c r="N1" s="47" t="s">
        <v>7</v>
      </c>
      <c r="O1" s="47" t="s">
        <v>8</v>
      </c>
      <c r="P1" s="47" t="s">
        <v>9</v>
      </c>
      <c r="Q1" s="47" t="s">
        <v>10</v>
      </c>
      <c r="R1" s="47" t="s">
        <v>11</v>
      </c>
      <c r="S1" s="47" t="s">
        <v>12</v>
      </c>
      <c r="T1" s="47" t="s">
        <v>13</v>
      </c>
      <c r="U1" s="47" t="s">
        <v>14</v>
      </c>
    </row>
    <row r="2" spans="1:21" ht="9.75" customHeight="1" x14ac:dyDescent="0.15">
      <c r="A2" s="46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</v>
      </c>
    </row>
  </sheetData>
  <phoneticPr fontId="1" type="noConversion"/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C2" sqref="C2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17">
        <v>1</v>
      </c>
      <c r="B1" s="18" t="s">
        <v>70</v>
      </c>
      <c r="C1" s="18" t="s">
        <v>71</v>
      </c>
    </row>
    <row r="2" spans="1:3" x14ac:dyDescent="0.25">
      <c r="A2" s="19">
        <v>2</v>
      </c>
      <c r="B2" s="20" t="s">
        <v>3</v>
      </c>
      <c r="C2" s="20" t="s">
        <v>3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33"/>
  <sheetViews>
    <sheetView zoomScale="175" zoomScaleNormal="175" workbookViewId="0">
      <pane ySplit="1" topLeftCell="A2" activePane="bottomLeft" state="frozen"/>
      <selection pane="bottomLeft" activeCell="C11" sqref="C11"/>
    </sheetView>
  </sheetViews>
  <sheetFormatPr defaultRowHeight="9" customHeight="1" x14ac:dyDescent="0.25"/>
  <cols>
    <col min="1" max="1" width="2.5703125" bestFit="1" customWidth="1"/>
    <col min="2" max="2" width="5.85546875" customWidth="1"/>
    <col min="3" max="3" width="12" customWidth="1"/>
    <col min="4" max="4" width="7.28515625" style="62" customWidth="1"/>
    <col min="5" max="5" width="10.85546875" bestFit="1" customWidth="1"/>
    <col min="6" max="6" width="4" customWidth="1"/>
    <col min="7" max="7" width="7.28515625" bestFit="1" customWidth="1"/>
    <col min="8" max="8" width="3.140625" style="62" customWidth="1"/>
    <col min="9" max="9" width="12.85546875" customWidth="1"/>
    <col min="10" max="10" width="5.140625" style="62" customWidth="1"/>
    <col min="11" max="11" width="26.85546875" customWidth="1"/>
    <col min="12" max="23" width="3.28515625" style="40" customWidth="1"/>
  </cols>
  <sheetData>
    <row r="1" spans="1:23" ht="29.25" customHeight="1" x14ac:dyDescent="0.25">
      <c r="A1" s="30" t="s">
        <v>26</v>
      </c>
      <c r="B1" s="31" t="s">
        <v>118</v>
      </c>
      <c r="C1" s="31" t="s">
        <v>118</v>
      </c>
      <c r="D1" s="31" t="s">
        <v>119</v>
      </c>
      <c r="E1" s="32" t="s">
        <v>83</v>
      </c>
      <c r="F1" s="65" t="s">
        <v>119</v>
      </c>
      <c r="G1" s="31" t="s">
        <v>83</v>
      </c>
      <c r="H1" s="31" t="s">
        <v>119</v>
      </c>
      <c r="I1" s="31" t="s">
        <v>83</v>
      </c>
      <c r="J1" s="31" t="s">
        <v>118</v>
      </c>
      <c r="K1" s="31" t="s">
        <v>83</v>
      </c>
      <c r="L1" s="32" t="s">
        <v>119</v>
      </c>
      <c r="M1" s="32" t="s">
        <v>83</v>
      </c>
      <c r="N1" s="32" t="s">
        <v>119</v>
      </c>
      <c r="O1" s="32" t="s">
        <v>83</v>
      </c>
      <c r="P1" s="32" t="s">
        <v>119</v>
      </c>
      <c r="Q1" s="32" t="s">
        <v>83</v>
      </c>
      <c r="R1" s="32" t="s">
        <v>119</v>
      </c>
      <c r="S1" s="32" t="s">
        <v>83</v>
      </c>
      <c r="T1" s="32" t="s">
        <v>119</v>
      </c>
      <c r="U1" s="32" t="s">
        <v>83</v>
      </c>
      <c r="V1" s="32" t="s">
        <v>119</v>
      </c>
      <c r="W1" s="32" t="s">
        <v>83</v>
      </c>
    </row>
    <row r="2" spans="1:23" ht="9" customHeight="1" x14ac:dyDescent="0.25">
      <c r="A2" s="33">
        <v>2</v>
      </c>
      <c r="B2" s="34" t="s">
        <v>120</v>
      </c>
      <c r="C2" s="35" t="s">
        <v>220</v>
      </c>
      <c r="D2" s="63" t="s">
        <v>192</v>
      </c>
      <c r="E2" s="61" t="str">
        <f>_xlfn.CONCAT(LEFT(K2,FIND(" ",K2)-1),"""")</f>
        <v>"Atendimento"</v>
      </c>
      <c r="F2" s="66" t="s">
        <v>240</v>
      </c>
      <c r="G2" s="39" t="str">
        <f>_xlfn.CONCAT("""",B2,"""")</f>
        <v>"UFU.01"</v>
      </c>
      <c r="H2" s="37" t="s">
        <v>193</v>
      </c>
      <c r="I2" s="39" t="s">
        <v>242</v>
      </c>
      <c r="J2" s="64" t="s">
        <v>194</v>
      </c>
      <c r="K2" s="38" t="s">
        <v>121</v>
      </c>
      <c r="L2" s="36" t="s">
        <v>3</v>
      </c>
      <c r="M2" s="12" t="s">
        <v>3</v>
      </c>
      <c r="N2" s="36" t="s">
        <v>3</v>
      </c>
      <c r="O2" s="12" t="s">
        <v>3</v>
      </c>
      <c r="P2" s="36" t="s">
        <v>3</v>
      </c>
      <c r="Q2" s="12" t="s">
        <v>3</v>
      </c>
      <c r="R2" s="36" t="s">
        <v>3</v>
      </c>
      <c r="S2" s="12" t="s">
        <v>3</v>
      </c>
      <c r="T2" s="36" t="s">
        <v>3</v>
      </c>
      <c r="U2" s="12" t="s">
        <v>3</v>
      </c>
      <c r="V2" s="36" t="s">
        <v>3</v>
      </c>
      <c r="W2" s="12" t="s">
        <v>3</v>
      </c>
    </row>
    <row r="3" spans="1:23" ht="9" customHeight="1" x14ac:dyDescent="0.25">
      <c r="A3" s="33">
        <v>3</v>
      </c>
      <c r="B3" s="34" t="s">
        <v>122</v>
      </c>
      <c r="C3" s="35" t="s">
        <v>220</v>
      </c>
      <c r="D3" s="63" t="s">
        <v>192</v>
      </c>
      <c r="E3" s="61" t="str">
        <f t="shared" ref="E3:E33" si="0">_xlfn.CONCAT(LEFT(K3,FIND(" ",K3)-1),"""")</f>
        <v>"Atendimento"</v>
      </c>
      <c r="F3" s="66" t="s">
        <v>240</v>
      </c>
      <c r="G3" s="39" t="str">
        <f t="shared" ref="G3:G33" si="1">_xlfn.CONCAT("""",B3,"""")</f>
        <v>"UFU.02"</v>
      </c>
      <c r="H3" s="37" t="s">
        <v>193</v>
      </c>
      <c r="I3" s="39" t="s">
        <v>242</v>
      </c>
      <c r="J3" s="64" t="s">
        <v>194</v>
      </c>
      <c r="K3" s="38" t="s">
        <v>123</v>
      </c>
      <c r="L3" s="36" t="s">
        <v>3</v>
      </c>
      <c r="M3" s="12" t="s">
        <v>3</v>
      </c>
      <c r="N3" s="36" t="s">
        <v>3</v>
      </c>
      <c r="O3" s="12" t="s">
        <v>3</v>
      </c>
      <c r="P3" s="36" t="s">
        <v>3</v>
      </c>
      <c r="Q3" s="12" t="s">
        <v>3</v>
      </c>
      <c r="R3" s="36" t="s">
        <v>3</v>
      </c>
      <c r="S3" s="12" t="s">
        <v>3</v>
      </c>
      <c r="T3" s="36" t="s">
        <v>3</v>
      </c>
      <c r="U3" s="12" t="s">
        <v>3</v>
      </c>
      <c r="V3" s="36" t="s">
        <v>3</v>
      </c>
      <c r="W3" s="12" t="s">
        <v>3</v>
      </c>
    </row>
    <row r="4" spans="1:23" ht="9" customHeight="1" x14ac:dyDescent="0.25">
      <c r="A4" s="33">
        <v>4</v>
      </c>
      <c r="B4" s="34" t="s">
        <v>124</v>
      </c>
      <c r="C4" s="35" t="s">
        <v>220</v>
      </c>
      <c r="D4" s="63" t="s">
        <v>192</v>
      </c>
      <c r="E4" s="61" t="str">
        <f t="shared" si="0"/>
        <v>"Internação"</v>
      </c>
      <c r="F4" s="66" t="s">
        <v>240</v>
      </c>
      <c r="G4" s="39" t="str">
        <f t="shared" si="1"/>
        <v>"UFU.03"</v>
      </c>
      <c r="H4" s="37" t="s">
        <v>193</v>
      </c>
      <c r="I4" s="39" t="s">
        <v>243</v>
      </c>
      <c r="J4" s="64" t="s">
        <v>194</v>
      </c>
      <c r="K4" s="38" t="s">
        <v>238</v>
      </c>
      <c r="L4" s="36" t="s">
        <v>3</v>
      </c>
      <c r="M4" s="12" t="s">
        <v>3</v>
      </c>
      <c r="N4" s="36" t="s">
        <v>3</v>
      </c>
      <c r="O4" s="12" t="s">
        <v>3</v>
      </c>
      <c r="P4" s="36" t="s">
        <v>3</v>
      </c>
      <c r="Q4" s="12" t="s">
        <v>3</v>
      </c>
      <c r="R4" s="36" t="s">
        <v>3</v>
      </c>
      <c r="S4" s="12" t="s">
        <v>3</v>
      </c>
      <c r="T4" s="36" t="s">
        <v>3</v>
      </c>
      <c r="U4" s="12" t="s">
        <v>3</v>
      </c>
      <c r="V4" s="36" t="s">
        <v>3</v>
      </c>
      <c r="W4" s="12" t="s">
        <v>3</v>
      </c>
    </row>
    <row r="5" spans="1:23" ht="9" customHeight="1" x14ac:dyDescent="0.25">
      <c r="A5" s="33">
        <v>5</v>
      </c>
      <c r="B5" s="34" t="s">
        <v>125</v>
      </c>
      <c r="C5" s="35" t="s">
        <v>220</v>
      </c>
      <c r="D5" s="63" t="s">
        <v>192</v>
      </c>
      <c r="E5" s="61" t="str">
        <f t="shared" si="0"/>
        <v>"Apoio"</v>
      </c>
      <c r="F5" s="66" t="s">
        <v>240</v>
      </c>
      <c r="G5" s="39" t="str">
        <f t="shared" si="1"/>
        <v>"UFU.04.1"</v>
      </c>
      <c r="H5" s="37" t="s">
        <v>193</v>
      </c>
      <c r="I5" s="39" t="s">
        <v>244</v>
      </c>
      <c r="J5" s="64" t="s">
        <v>194</v>
      </c>
      <c r="K5" s="38" t="s">
        <v>126</v>
      </c>
      <c r="L5" s="36" t="s">
        <v>3</v>
      </c>
      <c r="M5" s="12" t="s">
        <v>3</v>
      </c>
      <c r="N5" s="36" t="s">
        <v>3</v>
      </c>
      <c r="O5" s="12" t="s">
        <v>3</v>
      </c>
      <c r="P5" s="36" t="s">
        <v>3</v>
      </c>
      <c r="Q5" s="12" t="s">
        <v>3</v>
      </c>
      <c r="R5" s="36" t="s">
        <v>3</v>
      </c>
      <c r="S5" s="12" t="s">
        <v>3</v>
      </c>
      <c r="T5" s="36" t="s">
        <v>3</v>
      </c>
      <c r="U5" s="12" t="s">
        <v>3</v>
      </c>
      <c r="V5" s="36" t="s">
        <v>3</v>
      </c>
      <c r="W5" s="12" t="s">
        <v>3</v>
      </c>
    </row>
    <row r="6" spans="1:23" ht="9" customHeight="1" x14ac:dyDescent="0.25">
      <c r="A6" s="33">
        <v>6</v>
      </c>
      <c r="B6" s="34" t="s">
        <v>127</v>
      </c>
      <c r="C6" s="35" t="s">
        <v>220</v>
      </c>
      <c r="D6" s="63" t="s">
        <v>192</v>
      </c>
      <c r="E6" s="61" t="str">
        <f t="shared" si="0"/>
        <v>"Imagenologia"</v>
      </c>
      <c r="F6" s="66" t="s">
        <v>240</v>
      </c>
      <c r="G6" s="39" t="str">
        <f t="shared" si="1"/>
        <v>"UFU.04.2"</v>
      </c>
      <c r="H6" s="37" t="s">
        <v>193</v>
      </c>
      <c r="I6" s="39" t="s">
        <v>244</v>
      </c>
      <c r="J6" s="64" t="s">
        <v>194</v>
      </c>
      <c r="K6" s="38" t="s">
        <v>239</v>
      </c>
      <c r="L6" s="36" t="s">
        <v>3</v>
      </c>
      <c r="M6" s="12" t="s">
        <v>3</v>
      </c>
      <c r="N6" s="36" t="s">
        <v>3</v>
      </c>
      <c r="O6" s="12" t="s">
        <v>3</v>
      </c>
      <c r="P6" s="36" t="s">
        <v>3</v>
      </c>
      <c r="Q6" s="12" t="s">
        <v>3</v>
      </c>
      <c r="R6" s="36" t="s">
        <v>3</v>
      </c>
      <c r="S6" s="12" t="s">
        <v>3</v>
      </c>
      <c r="T6" s="36" t="s">
        <v>3</v>
      </c>
      <c r="U6" s="12" t="s">
        <v>3</v>
      </c>
      <c r="V6" s="36" t="s">
        <v>3</v>
      </c>
      <c r="W6" s="12" t="s">
        <v>3</v>
      </c>
    </row>
    <row r="7" spans="1:23" ht="9" customHeight="1" x14ac:dyDescent="0.25">
      <c r="A7" s="33">
        <v>7</v>
      </c>
      <c r="B7" s="34" t="s">
        <v>128</v>
      </c>
      <c r="C7" s="35" t="s">
        <v>220</v>
      </c>
      <c r="D7" s="63" t="s">
        <v>192</v>
      </c>
      <c r="E7" s="61" t="str">
        <f t="shared" si="0"/>
        <v>"Anatomia"</v>
      </c>
      <c r="F7" s="66" t="s">
        <v>240</v>
      </c>
      <c r="G7" s="39" t="str">
        <f t="shared" si="1"/>
        <v>"UFU.04.3"</v>
      </c>
      <c r="H7" s="37" t="s">
        <v>193</v>
      </c>
      <c r="I7" s="39" t="s">
        <v>244</v>
      </c>
      <c r="J7" s="64" t="s">
        <v>194</v>
      </c>
      <c r="K7" s="38" t="s">
        <v>129</v>
      </c>
      <c r="L7" s="36" t="s">
        <v>3</v>
      </c>
      <c r="M7" s="12" t="s">
        <v>3</v>
      </c>
      <c r="N7" s="36" t="s">
        <v>3</v>
      </c>
      <c r="O7" s="12" t="s">
        <v>3</v>
      </c>
      <c r="P7" s="36" t="s">
        <v>3</v>
      </c>
      <c r="Q7" s="12" t="s">
        <v>3</v>
      </c>
      <c r="R7" s="36" t="s">
        <v>3</v>
      </c>
      <c r="S7" s="12" t="s">
        <v>3</v>
      </c>
      <c r="T7" s="36" t="s">
        <v>3</v>
      </c>
      <c r="U7" s="12" t="s">
        <v>3</v>
      </c>
      <c r="V7" s="36" t="s">
        <v>3</v>
      </c>
      <c r="W7" s="12" t="s">
        <v>3</v>
      </c>
    </row>
    <row r="8" spans="1:23" ht="9" customHeight="1" x14ac:dyDescent="0.25">
      <c r="A8" s="33">
        <v>8</v>
      </c>
      <c r="B8" s="34" t="s">
        <v>130</v>
      </c>
      <c r="C8" s="35" t="s">
        <v>220</v>
      </c>
      <c r="D8" s="63" t="s">
        <v>192</v>
      </c>
      <c r="E8" s="61" t="str">
        <f t="shared" si="0"/>
        <v>"Hemoterapia"</v>
      </c>
      <c r="F8" s="66" t="s">
        <v>240</v>
      </c>
      <c r="G8" s="39" t="str">
        <f t="shared" si="1"/>
        <v>"UFU.04.4"</v>
      </c>
      <c r="H8" s="37" t="s">
        <v>193</v>
      </c>
      <c r="I8" s="39" t="s">
        <v>245</v>
      </c>
      <c r="J8" s="64" t="s">
        <v>194</v>
      </c>
      <c r="K8" s="38" t="s">
        <v>131</v>
      </c>
      <c r="L8" s="36" t="s">
        <v>3</v>
      </c>
      <c r="M8" s="12" t="s">
        <v>3</v>
      </c>
      <c r="N8" s="36" t="s">
        <v>3</v>
      </c>
      <c r="O8" s="12" t="s">
        <v>3</v>
      </c>
      <c r="P8" s="36" t="s">
        <v>3</v>
      </c>
      <c r="Q8" s="12" t="s">
        <v>3</v>
      </c>
      <c r="R8" s="36" t="s">
        <v>3</v>
      </c>
      <c r="S8" s="12" t="s">
        <v>3</v>
      </c>
      <c r="T8" s="36" t="s">
        <v>3</v>
      </c>
      <c r="U8" s="12" t="s">
        <v>3</v>
      </c>
      <c r="V8" s="36" t="s">
        <v>3</v>
      </c>
      <c r="W8" s="12" t="s">
        <v>3</v>
      </c>
    </row>
    <row r="9" spans="1:23" ht="9" customHeight="1" x14ac:dyDescent="0.25">
      <c r="A9" s="33">
        <v>9</v>
      </c>
      <c r="B9" s="34" t="s">
        <v>132</v>
      </c>
      <c r="C9" s="35" t="s">
        <v>220</v>
      </c>
      <c r="D9" s="63" t="s">
        <v>192</v>
      </c>
      <c r="E9" s="61" t="str">
        <f t="shared" si="0"/>
        <v>"Medicina"</v>
      </c>
      <c r="F9" s="66" t="s">
        <v>240</v>
      </c>
      <c r="G9" s="39" t="str">
        <f t="shared" si="1"/>
        <v>"UFU.04.5"</v>
      </c>
      <c r="H9" s="37" t="s">
        <v>193</v>
      </c>
      <c r="I9" s="39" t="s">
        <v>245</v>
      </c>
      <c r="J9" s="64" t="s">
        <v>194</v>
      </c>
      <c r="K9" s="38" t="s">
        <v>133</v>
      </c>
      <c r="L9" s="36" t="s">
        <v>3</v>
      </c>
      <c r="M9" s="12" t="s">
        <v>3</v>
      </c>
      <c r="N9" s="36" t="s">
        <v>3</v>
      </c>
      <c r="O9" s="12" t="s">
        <v>3</v>
      </c>
      <c r="P9" s="36" t="s">
        <v>3</v>
      </c>
      <c r="Q9" s="12" t="s">
        <v>3</v>
      </c>
      <c r="R9" s="36" t="s">
        <v>3</v>
      </c>
      <c r="S9" s="12" t="s">
        <v>3</v>
      </c>
      <c r="T9" s="36" t="s">
        <v>3</v>
      </c>
      <c r="U9" s="12" t="s">
        <v>3</v>
      </c>
      <c r="V9" s="36" t="s">
        <v>3</v>
      </c>
      <c r="W9" s="12" t="s">
        <v>3</v>
      </c>
    </row>
    <row r="10" spans="1:23" ht="9" customHeight="1" x14ac:dyDescent="0.25">
      <c r="A10" s="33">
        <v>10</v>
      </c>
      <c r="B10" s="34" t="s">
        <v>134</v>
      </c>
      <c r="C10" s="35" t="s">
        <v>220</v>
      </c>
      <c r="D10" s="63" t="s">
        <v>192</v>
      </c>
      <c r="E10" s="61" t="str">
        <f t="shared" si="0"/>
        <v>"Patologia"</v>
      </c>
      <c r="F10" s="66" t="s">
        <v>240</v>
      </c>
      <c r="G10" s="39" t="str">
        <f t="shared" si="1"/>
        <v>"UFU.04.6"</v>
      </c>
      <c r="H10" s="37" t="s">
        <v>193</v>
      </c>
      <c r="I10" s="39" t="s">
        <v>246</v>
      </c>
      <c r="J10" s="64" t="s">
        <v>194</v>
      </c>
      <c r="K10" s="38" t="s">
        <v>135</v>
      </c>
      <c r="L10" s="36" t="s">
        <v>3</v>
      </c>
      <c r="M10" s="12" t="s">
        <v>3</v>
      </c>
      <c r="N10" s="36" t="s">
        <v>3</v>
      </c>
      <c r="O10" s="12" t="s">
        <v>3</v>
      </c>
      <c r="P10" s="36" t="s">
        <v>3</v>
      </c>
      <c r="Q10" s="12" t="s">
        <v>3</v>
      </c>
      <c r="R10" s="36" t="s">
        <v>3</v>
      </c>
      <c r="S10" s="12" t="s">
        <v>3</v>
      </c>
      <c r="T10" s="36" t="s">
        <v>3</v>
      </c>
      <c r="U10" s="12" t="s">
        <v>3</v>
      </c>
      <c r="V10" s="36" t="s">
        <v>3</v>
      </c>
      <c r="W10" s="12" t="s">
        <v>3</v>
      </c>
    </row>
    <row r="11" spans="1:23" ht="9" customHeight="1" x14ac:dyDescent="0.25">
      <c r="A11" s="33">
        <v>11</v>
      </c>
      <c r="B11" s="34" t="s">
        <v>136</v>
      </c>
      <c r="C11" s="35" t="s">
        <v>221</v>
      </c>
      <c r="D11" s="63" t="s">
        <v>137</v>
      </c>
      <c r="E11" s="61" t="str">
        <f t="shared" si="0"/>
        <v>"Ações"</v>
      </c>
      <c r="F11" s="66" t="s">
        <v>240</v>
      </c>
      <c r="G11" s="39" t="str">
        <f t="shared" si="1"/>
        <v>"BASI"</v>
      </c>
      <c r="H11" s="37" t="s">
        <v>193</v>
      </c>
      <c r="I11" s="39" t="s">
        <v>241</v>
      </c>
      <c r="J11" s="64" t="s">
        <v>194</v>
      </c>
      <c r="K11" s="38" t="s">
        <v>138</v>
      </c>
      <c r="L11" s="36" t="s">
        <v>3</v>
      </c>
      <c r="M11" s="12" t="s">
        <v>3</v>
      </c>
      <c r="N11" s="36" t="s">
        <v>3</v>
      </c>
      <c r="O11" s="12" t="s">
        <v>3</v>
      </c>
      <c r="P11" s="36" t="s">
        <v>3</v>
      </c>
      <c r="Q11" s="12" t="s">
        <v>3</v>
      </c>
      <c r="R11" s="36" t="s">
        <v>3</v>
      </c>
      <c r="S11" s="12" t="s">
        <v>3</v>
      </c>
      <c r="T11" s="36" t="s">
        <v>3</v>
      </c>
      <c r="U11" s="12" t="s">
        <v>3</v>
      </c>
      <c r="V11" s="36" t="s">
        <v>3</v>
      </c>
      <c r="W11" s="12" t="s">
        <v>3</v>
      </c>
    </row>
    <row r="12" spans="1:23" ht="9" customHeight="1" x14ac:dyDescent="0.25">
      <c r="A12" s="33">
        <v>12</v>
      </c>
      <c r="B12" s="34" t="s">
        <v>139</v>
      </c>
      <c r="C12" s="35" t="s">
        <v>221</v>
      </c>
      <c r="D12" s="63" t="s">
        <v>137</v>
      </c>
      <c r="E12" s="61" t="str">
        <f t="shared" si="0"/>
        <v>"Enfermagem"</v>
      </c>
      <c r="F12" s="66" t="s">
        <v>240</v>
      </c>
      <c r="G12" s="39" t="str">
        <f t="shared" si="1"/>
        <v>"ENFE"</v>
      </c>
      <c r="H12" s="37" t="s">
        <v>193</v>
      </c>
      <c r="I12" s="39" t="s">
        <v>241</v>
      </c>
      <c r="J12" s="64" t="s">
        <v>194</v>
      </c>
      <c r="K12" s="38" t="s">
        <v>236</v>
      </c>
      <c r="L12" s="36" t="s">
        <v>3</v>
      </c>
      <c r="M12" s="12" t="s">
        <v>3</v>
      </c>
      <c r="N12" s="36" t="s">
        <v>3</v>
      </c>
      <c r="O12" s="12" t="s">
        <v>3</v>
      </c>
      <c r="P12" s="36" t="s">
        <v>3</v>
      </c>
      <c r="Q12" s="12" t="s">
        <v>3</v>
      </c>
      <c r="R12" s="36" t="s">
        <v>3</v>
      </c>
      <c r="S12" s="12" t="s">
        <v>3</v>
      </c>
      <c r="T12" s="36" t="s">
        <v>3</v>
      </c>
      <c r="U12" s="12" t="s">
        <v>3</v>
      </c>
      <c r="V12" s="36" t="s">
        <v>3</v>
      </c>
      <c r="W12" s="12" t="s">
        <v>3</v>
      </c>
    </row>
    <row r="13" spans="1:23" ht="9" customHeight="1" x14ac:dyDescent="0.25">
      <c r="A13" s="33">
        <v>13</v>
      </c>
      <c r="B13" s="34" t="s">
        <v>140</v>
      </c>
      <c r="C13" s="35" t="s">
        <v>221</v>
      </c>
      <c r="D13" s="63" t="s">
        <v>137</v>
      </c>
      <c r="E13" s="61" t="str">
        <f t="shared" si="0"/>
        <v>"Consultórios"</v>
      </c>
      <c r="F13" s="66" t="s">
        <v>240</v>
      </c>
      <c r="G13" s="39" t="str">
        <f t="shared" si="1"/>
        <v>"CONS"</v>
      </c>
      <c r="H13" s="37" t="s">
        <v>193</v>
      </c>
      <c r="I13" s="39" t="s">
        <v>241</v>
      </c>
      <c r="J13" s="64" t="s">
        <v>194</v>
      </c>
      <c r="K13" s="38" t="s">
        <v>237</v>
      </c>
      <c r="L13" s="36" t="s">
        <v>3</v>
      </c>
      <c r="M13" s="12" t="s">
        <v>3</v>
      </c>
      <c r="N13" s="36" t="s">
        <v>3</v>
      </c>
      <c r="O13" s="12" t="s">
        <v>3</v>
      </c>
      <c r="P13" s="36" t="s">
        <v>3</v>
      </c>
      <c r="Q13" s="12" t="s">
        <v>3</v>
      </c>
      <c r="R13" s="36" t="s">
        <v>3</v>
      </c>
      <c r="S13" s="12" t="s">
        <v>3</v>
      </c>
      <c r="T13" s="36" t="s">
        <v>3</v>
      </c>
      <c r="U13" s="12" t="s">
        <v>3</v>
      </c>
      <c r="V13" s="36" t="s">
        <v>3</v>
      </c>
      <c r="W13" s="12" t="s">
        <v>3</v>
      </c>
    </row>
    <row r="14" spans="1:23" ht="9" customHeight="1" x14ac:dyDescent="0.25">
      <c r="A14" s="33">
        <v>14</v>
      </c>
      <c r="B14" s="34" t="s">
        <v>141</v>
      </c>
      <c r="C14" s="35" t="s">
        <v>221</v>
      </c>
      <c r="D14" s="63" t="s">
        <v>137</v>
      </c>
      <c r="E14" s="61" t="str">
        <f t="shared" si="0"/>
        <v>"Internação"</v>
      </c>
      <c r="F14" s="66" t="s">
        <v>240</v>
      </c>
      <c r="G14" s="39" t="str">
        <f t="shared" si="1"/>
        <v>"ICDU"</v>
      </c>
      <c r="H14" s="37" t="s">
        <v>193</v>
      </c>
      <c r="I14" s="39" t="s">
        <v>241</v>
      </c>
      <c r="J14" s="64" t="s">
        <v>194</v>
      </c>
      <c r="K14" s="38" t="s">
        <v>142</v>
      </c>
      <c r="L14" s="36" t="s">
        <v>3</v>
      </c>
      <c r="M14" s="12" t="s">
        <v>3</v>
      </c>
      <c r="N14" s="36" t="s">
        <v>3</v>
      </c>
      <c r="O14" s="12" t="s">
        <v>3</v>
      </c>
      <c r="P14" s="36" t="s">
        <v>3</v>
      </c>
      <c r="Q14" s="12" t="s">
        <v>3</v>
      </c>
      <c r="R14" s="36" t="s">
        <v>3</v>
      </c>
      <c r="S14" s="12" t="s">
        <v>3</v>
      </c>
      <c r="T14" s="36" t="s">
        <v>3</v>
      </c>
      <c r="U14" s="12" t="s">
        <v>3</v>
      </c>
      <c r="V14" s="36" t="s">
        <v>3</v>
      </c>
      <c r="W14" s="12" t="s">
        <v>3</v>
      </c>
    </row>
    <row r="15" spans="1:23" ht="9" customHeight="1" x14ac:dyDescent="0.25">
      <c r="A15" s="33">
        <v>15</v>
      </c>
      <c r="B15" s="34" t="s">
        <v>143</v>
      </c>
      <c r="C15" s="35" t="s">
        <v>221</v>
      </c>
      <c r="D15" s="63" t="s">
        <v>137</v>
      </c>
      <c r="E15" s="61" t="str">
        <f t="shared" si="0"/>
        <v>"Urgências"</v>
      </c>
      <c r="F15" s="66" t="s">
        <v>240</v>
      </c>
      <c r="G15" s="39" t="str">
        <f t="shared" si="1"/>
        <v>"UBBC"</v>
      </c>
      <c r="H15" s="37" t="s">
        <v>193</v>
      </c>
      <c r="I15" s="39" t="s">
        <v>241</v>
      </c>
      <c r="J15" s="64" t="s">
        <v>194</v>
      </c>
      <c r="K15" s="38" t="s">
        <v>144</v>
      </c>
      <c r="L15" s="36" t="s">
        <v>3</v>
      </c>
      <c r="M15" s="12" t="s">
        <v>3</v>
      </c>
      <c r="N15" s="36" t="s">
        <v>3</v>
      </c>
      <c r="O15" s="12" t="s">
        <v>3</v>
      </c>
      <c r="P15" s="36" t="s">
        <v>3</v>
      </c>
      <c r="Q15" s="12" t="s">
        <v>3</v>
      </c>
      <c r="R15" s="36" t="s">
        <v>3</v>
      </c>
      <c r="S15" s="12" t="s">
        <v>3</v>
      </c>
      <c r="T15" s="36" t="s">
        <v>3</v>
      </c>
      <c r="U15" s="12" t="s">
        <v>3</v>
      </c>
      <c r="V15" s="36" t="s">
        <v>3</v>
      </c>
      <c r="W15" s="12" t="s">
        <v>3</v>
      </c>
    </row>
    <row r="16" spans="1:23" ht="9" customHeight="1" x14ac:dyDescent="0.25">
      <c r="A16" s="33">
        <v>16</v>
      </c>
      <c r="B16" s="34" t="s">
        <v>145</v>
      </c>
      <c r="C16" s="35" t="s">
        <v>221</v>
      </c>
      <c r="D16" s="63" t="s">
        <v>137</v>
      </c>
      <c r="E16" s="61" t="str">
        <f t="shared" si="0"/>
        <v>"Urgências"</v>
      </c>
      <c r="F16" s="66" t="s">
        <v>240</v>
      </c>
      <c r="G16" s="39" t="str">
        <f t="shared" si="1"/>
        <v>"UAEM"</v>
      </c>
      <c r="H16" s="37" t="s">
        <v>193</v>
      </c>
      <c r="I16" s="39" t="s">
        <v>241</v>
      </c>
      <c r="J16" s="64" t="s">
        <v>194</v>
      </c>
      <c r="K16" s="38" t="s">
        <v>146</v>
      </c>
      <c r="L16" s="36" t="s">
        <v>3</v>
      </c>
      <c r="M16" s="12" t="s">
        <v>3</v>
      </c>
      <c r="N16" s="36" t="s">
        <v>3</v>
      </c>
      <c r="O16" s="12" t="s">
        <v>3</v>
      </c>
      <c r="P16" s="36" t="s">
        <v>3</v>
      </c>
      <c r="Q16" s="12" t="s">
        <v>3</v>
      </c>
      <c r="R16" s="36" t="s">
        <v>3</v>
      </c>
      <c r="S16" s="12" t="s">
        <v>3</v>
      </c>
      <c r="T16" s="36" t="s">
        <v>3</v>
      </c>
      <c r="U16" s="12" t="s">
        <v>3</v>
      </c>
      <c r="V16" s="36" t="s">
        <v>3</v>
      </c>
      <c r="W16" s="12" t="s">
        <v>3</v>
      </c>
    </row>
    <row r="17" spans="1:23" ht="9" customHeight="1" x14ac:dyDescent="0.25">
      <c r="A17" s="33">
        <v>17</v>
      </c>
      <c r="B17" s="34" t="s">
        <v>147</v>
      </c>
      <c r="C17" s="35" t="s">
        <v>221</v>
      </c>
      <c r="D17" s="63" t="s">
        <v>137</v>
      </c>
      <c r="E17" s="61" t="str">
        <f t="shared" si="0"/>
        <v>"Internação"</v>
      </c>
      <c r="F17" s="66" t="s">
        <v>240</v>
      </c>
      <c r="G17" s="39" t="str">
        <f t="shared" si="1"/>
        <v>"IGER"</v>
      </c>
      <c r="H17" s="37" t="s">
        <v>193</v>
      </c>
      <c r="I17" s="39" t="s">
        <v>241</v>
      </c>
      <c r="J17" s="64" t="s">
        <v>194</v>
      </c>
      <c r="K17" s="38" t="s">
        <v>148</v>
      </c>
      <c r="L17" s="36" t="s">
        <v>3</v>
      </c>
      <c r="M17" s="12" t="s">
        <v>3</v>
      </c>
      <c r="N17" s="36" t="s">
        <v>3</v>
      </c>
      <c r="O17" s="12" t="s">
        <v>3</v>
      </c>
      <c r="P17" s="36" t="s">
        <v>3</v>
      </c>
      <c r="Q17" s="12" t="s">
        <v>3</v>
      </c>
      <c r="R17" s="36" t="s">
        <v>3</v>
      </c>
      <c r="S17" s="12" t="s">
        <v>3</v>
      </c>
      <c r="T17" s="36" t="s">
        <v>3</v>
      </c>
      <c r="U17" s="12" t="s">
        <v>3</v>
      </c>
      <c r="V17" s="36" t="s">
        <v>3</v>
      </c>
      <c r="W17" s="12" t="s">
        <v>3</v>
      </c>
    </row>
    <row r="18" spans="1:23" ht="9" customHeight="1" x14ac:dyDescent="0.25">
      <c r="A18" s="33">
        <v>18</v>
      </c>
      <c r="B18" s="34" t="s">
        <v>149</v>
      </c>
      <c r="C18" s="35" t="s">
        <v>221</v>
      </c>
      <c r="D18" s="63" t="s">
        <v>137</v>
      </c>
      <c r="E18" s="61" t="str">
        <f t="shared" si="0"/>
        <v>"Internação"</v>
      </c>
      <c r="F18" s="66" t="s">
        <v>240</v>
      </c>
      <c r="G18" s="39" t="str">
        <f t="shared" si="1"/>
        <v>"NEO"</v>
      </c>
      <c r="H18" s="37" t="s">
        <v>193</v>
      </c>
      <c r="I18" s="39" t="s">
        <v>241</v>
      </c>
      <c r="J18" s="64" t="s">
        <v>194</v>
      </c>
      <c r="K18" s="38" t="s">
        <v>150</v>
      </c>
      <c r="L18" s="36" t="s">
        <v>3</v>
      </c>
      <c r="M18" s="12" t="s">
        <v>3</v>
      </c>
      <c r="N18" s="36" t="s">
        <v>3</v>
      </c>
      <c r="O18" s="12" t="s">
        <v>3</v>
      </c>
      <c r="P18" s="36" t="s">
        <v>3</v>
      </c>
      <c r="Q18" s="12" t="s">
        <v>3</v>
      </c>
      <c r="R18" s="36" t="s">
        <v>3</v>
      </c>
      <c r="S18" s="12" t="s">
        <v>3</v>
      </c>
      <c r="T18" s="36" t="s">
        <v>3</v>
      </c>
      <c r="U18" s="12" t="s">
        <v>3</v>
      </c>
      <c r="V18" s="36" t="s">
        <v>3</v>
      </c>
      <c r="W18" s="12" t="s">
        <v>3</v>
      </c>
    </row>
    <row r="19" spans="1:23" ht="9" customHeight="1" x14ac:dyDescent="0.25">
      <c r="A19" s="33">
        <v>19</v>
      </c>
      <c r="B19" s="34" t="s">
        <v>151</v>
      </c>
      <c r="C19" s="35" t="s">
        <v>221</v>
      </c>
      <c r="D19" s="63" t="s">
        <v>137</v>
      </c>
      <c r="E19" s="61" t="str">
        <f t="shared" si="0"/>
        <v>"Internação"</v>
      </c>
      <c r="F19" s="66" t="s">
        <v>240</v>
      </c>
      <c r="G19" s="39" t="str">
        <f t="shared" si="1"/>
        <v>"UTI"</v>
      </c>
      <c r="H19" s="37" t="s">
        <v>193</v>
      </c>
      <c r="I19" s="39" t="s">
        <v>241</v>
      </c>
      <c r="J19" s="64" t="s">
        <v>194</v>
      </c>
      <c r="K19" s="38" t="s">
        <v>152</v>
      </c>
      <c r="L19" s="36" t="s">
        <v>3</v>
      </c>
      <c r="M19" s="12" t="s">
        <v>3</v>
      </c>
      <c r="N19" s="36" t="s">
        <v>3</v>
      </c>
      <c r="O19" s="12" t="s">
        <v>3</v>
      </c>
      <c r="P19" s="36" t="s">
        <v>3</v>
      </c>
      <c r="Q19" s="12" t="s">
        <v>3</v>
      </c>
      <c r="R19" s="36" t="s">
        <v>3</v>
      </c>
      <c r="S19" s="12" t="s">
        <v>3</v>
      </c>
      <c r="T19" s="36" t="s">
        <v>3</v>
      </c>
      <c r="U19" s="12" t="s">
        <v>3</v>
      </c>
      <c r="V19" s="36" t="s">
        <v>3</v>
      </c>
      <c r="W19" s="12" t="s">
        <v>3</v>
      </c>
    </row>
    <row r="20" spans="1:23" ht="9" customHeight="1" x14ac:dyDescent="0.25">
      <c r="A20" s="33">
        <v>20</v>
      </c>
      <c r="B20" s="34" t="s">
        <v>153</v>
      </c>
      <c r="C20" s="35" t="s">
        <v>221</v>
      </c>
      <c r="D20" s="63" t="s">
        <v>137</v>
      </c>
      <c r="E20" s="61" t="str">
        <f t="shared" si="0"/>
        <v>"Internação"</v>
      </c>
      <c r="F20" s="66" t="s">
        <v>240</v>
      </c>
      <c r="G20" s="39" t="str">
        <f t="shared" si="1"/>
        <v>"UTQ"</v>
      </c>
      <c r="H20" s="37" t="s">
        <v>193</v>
      </c>
      <c r="I20" s="39" t="s">
        <v>241</v>
      </c>
      <c r="J20" s="64" t="s">
        <v>194</v>
      </c>
      <c r="K20" s="38" t="s">
        <v>154</v>
      </c>
      <c r="L20" s="36" t="s">
        <v>3</v>
      </c>
      <c r="M20" s="12" t="s">
        <v>3</v>
      </c>
      <c r="N20" s="36" t="s">
        <v>3</v>
      </c>
      <c r="O20" s="12" t="s">
        <v>3</v>
      </c>
      <c r="P20" s="36" t="s">
        <v>3</v>
      </c>
      <c r="Q20" s="12" t="s">
        <v>3</v>
      </c>
      <c r="R20" s="36" t="s">
        <v>3</v>
      </c>
      <c r="S20" s="12" t="s">
        <v>3</v>
      </c>
      <c r="T20" s="36" t="s">
        <v>3</v>
      </c>
      <c r="U20" s="12" t="s">
        <v>3</v>
      </c>
      <c r="V20" s="36" t="s">
        <v>3</v>
      </c>
      <c r="W20" s="12" t="s">
        <v>3</v>
      </c>
    </row>
    <row r="21" spans="1:23" ht="9" customHeight="1" x14ac:dyDescent="0.25">
      <c r="A21" s="33">
        <v>21</v>
      </c>
      <c r="B21" s="34" t="s">
        <v>155</v>
      </c>
      <c r="C21" s="35" t="s">
        <v>221</v>
      </c>
      <c r="D21" s="63" t="s">
        <v>137</v>
      </c>
      <c r="E21" s="61" t="str">
        <f t="shared" si="0"/>
        <v>"Fisioterapia"</v>
      </c>
      <c r="F21" s="66" t="s">
        <v>240</v>
      </c>
      <c r="G21" s="39" t="str">
        <f t="shared" si="1"/>
        <v>"FISI"</v>
      </c>
      <c r="H21" s="37" t="s">
        <v>193</v>
      </c>
      <c r="I21" s="39" t="s">
        <v>241</v>
      </c>
      <c r="J21" s="64" t="s">
        <v>194</v>
      </c>
      <c r="K21" s="38" t="s">
        <v>230</v>
      </c>
      <c r="L21" s="36" t="s">
        <v>3</v>
      </c>
      <c r="M21" s="12" t="s">
        <v>3</v>
      </c>
      <c r="N21" s="36" t="s">
        <v>3</v>
      </c>
      <c r="O21" s="12" t="s">
        <v>3</v>
      </c>
      <c r="P21" s="36" t="s">
        <v>3</v>
      </c>
      <c r="Q21" s="12" t="s">
        <v>3</v>
      </c>
      <c r="R21" s="36" t="s">
        <v>3</v>
      </c>
      <c r="S21" s="12" t="s">
        <v>3</v>
      </c>
      <c r="T21" s="36" t="s">
        <v>3</v>
      </c>
      <c r="U21" s="12" t="s">
        <v>3</v>
      </c>
      <c r="V21" s="36" t="s">
        <v>3</v>
      </c>
      <c r="W21" s="12" t="s">
        <v>3</v>
      </c>
    </row>
    <row r="22" spans="1:23" ht="9" customHeight="1" x14ac:dyDescent="0.25">
      <c r="A22" s="33">
        <v>22</v>
      </c>
      <c r="B22" s="34" t="s">
        <v>156</v>
      </c>
      <c r="C22" s="35" t="s">
        <v>221</v>
      </c>
      <c r="D22" s="63" t="s">
        <v>137</v>
      </c>
      <c r="E22" s="61" t="str">
        <f t="shared" si="0"/>
        <v>"Terapia"</v>
      </c>
      <c r="F22" s="66" t="s">
        <v>240</v>
      </c>
      <c r="G22" s="39" t="str">
        <f t="shared" si="1"/>
        <v>"OCUP"</v>
      </c>
      <c r="H22" s="37" t="s">
        <v>193</v>
      </c>
      <c r="I22" s="39" t="s">
        <v>241</v>
      </c>
      <c r="J22" s="64" t="s">
        <v>194</v>
      </c>
      <c r="K22" s="38" t="s">
        <v>157</v>
      </c>
      <c r="L22" s="36" t="s">
        <v>3</v>
      </c>
      <c r="M22" s="12" t="s">
        <v>3</v>
      </c>
      <c r="N22" s="36" t="s">
        <v>3</v>
      </c>
      <c r="O22" s="12" t="s">
        <v>3</v>
      </c>
      <c r="P22" s="36" t="s">
        <v>3</v>
      </c>
      <c r="Q22" s="12" t="s">
        <v>3</v>
      </c>
      <c r="R22" s="36" t="s">
        <v>3</v>
      </c>
      <c r="S22" s="12" t="s">
        <v>3</v>
      </c>
      <c r="T22" s="36" t="s">
        <v>3</v>
      </c>
      <c r="U22" s="12" t="s">
        <v>3</v>
      </c>
      <c r="V22" s="36" t="s">
        <v>3</v>
      </c>
      <c r="W22" s="12" t="s">
        <v>3</v>
      </c>
    </row>
    <row r="23" spans="1:23" ht="9" customHeight="1" x14ac:dyDescent="0.25">
      <c r="A23" s="33">
        <v>23</v>
      </c>
      <c r="B23" s="34" t="s">
        <v>158</v>
      </c>
      <c r="C23" s="35" t="s">
        <v>221</v>
      </c>
      <c r="D23" s="63" t="s">
        <v>137</v>
      </c>
      <c r="E23" s="61" t="str">
        <f t="shared" si="0"/>
        <v>"Fonoaudiologia"</v>
      </c>
      <c r="F23" s="66" t="s">
        <v>240</v>
      </c>
      <c r="G23" s="39" t="str">
        <f t="shared" si="1"/>
        <v>"FONO"</v>
      </c>
      <c r="H23" s="37" t="s">
        <v>193</v>
      </c>
      <c r="I23" s="39" t="s">
        <v>241</v>
      </c>
      <c r="J23" s="64" t="s">
        <v>194</v>
      </c>
      <c r="K23" s="38" t="s">
        <v>231</v>
      </c>
      <c r="L23" s="36" t="s">
        <v>3</v>
      </c>
      <c r="M23" s="12" t="s">
        <v>3</v>
      </c>
      <c r="N23" s="36" t="s">
        <v>3</v>
      </c>
      <c r="O23" s="12" t="s">
        <v>3</v>
      </c>
      <c r="P23" s="36" t="s">
        <v>3</v>
      </c>
      <c r="Q23" s="12" t="s">
        <v>3</v>
      </c>
      <c r="R23" s="36" t="s">
        <v>3</v>
      </c>
      <c r="S23" s="12" t="s">
        <v>3</v>
      </c>
      <c r="T23" s="36" t="s">
        <v>3</v>
      </c>
      <c r="U23" s="12" t="s">
        <v>3</v>
      </c>
      <c r="V23" s="36" t="s">
        <v>3</v>
      </c>
      <c r="W23" s="12" t="s">
        <v>3</v>
      </c>
    </row>
    <row r="24" spans="1:23" ht="9" customHeight="1" x14ac:dyDescent="0.25">
      <c r="A24" s="33">
        <v>24</v>
      </c>
      <c r="B24" s="34" t="s">
        <v>159</v>
      </c>
      <c r="C24" s="35" t="s">
        <v>221</v>
      </c>
      <c r="D24" s="63" t="s">
        <v>137</v>
      </c>
      <c r="E24" s="61" t="str">
        <f t="shared" si="0"/>
        <v>"Radiologia"</v>
      </c>
      <c r="F24" s="66" t="s">
        <v>240</v>
      </c>
      <c r="G24" s="39" t="str">
        <f t="shared" si="1"/>
        <v>"RADI"</v>
      </c>
      <c r="H24" s="37" t="s">
        <v>193</v>
      </c>
      <c r="I24" s="39" t="s">
        <v>241</v>
      </c>
      <c r="J24" s="64" t="s">
        <v>194</v>
      </c>
      <c r="K24" s="38" t="s">
        <v>232</v>
      </c>
      <c r="L24" s="36" t="s">
        <v>3</v>
      </c>
      <c r="M24" s="12" t="s">
        <v>3</v>
      </c>
      <c r="N24" s="36" t="s">
        <v>3</v>
      </c>
      <c r="O24" s="12" t="s">
        <v>3</v>
      </c>
      <c r="P24" s="36" t="s">
        <v>3</v>
      </c>
      <c r="Q24" s="12" t="s">
        <v>3</v>
      </c>
      <c r="R24" s="36" t="s">
        <v>3</v>
      </c>
      <c r="S24" s="12" t="s">
        <v>3</v>
      </c>
      <c r="T24" s="36" t="s">
        <v>3</v>
      </c>
      <c r="U24" s="12" t="s">
        <v>3</v>
      </c>
      <c r="V24" s="36" t="s">
        <v>3</v>
      </c>
      <c r="W24" s="12" t="s">
        <v>3</v>
      </c>
    </row>
    <row r="25" spans="1:23" ht="9" customHeight="1" x14ac:dyDescent="0.25">
      <c r="A25" s="33">
        <v>25</v>
      </c>
      <c r="B25" s="34" t="s">
        <v>160</v>
      </c>
      <c r="C25" s="35" t="s">
        <v>221</v>
      </c>
      <c r="D25" s="63" t="s">
        <v>137</v>
      </c>
      <c r="E25" s="61" t="str">
        <f t="shared" si="0"/>
        <v>"Hemodinâmica"</v>
      </c>
      <c r="F25" s="66" t="s">
        <v>240</v>
      </c>
      <c r="G25" s="39" t="str">
        <f t="shared" si="1"/>
        <v>"HEDI"</v>
      </c>
      <c r="H25" s="37" t="s">
        <v>193</v>
      </c>
      <c r="I25" s="39" t="s">
        <v>241</v>
      </c>
      <c r="J25" s="64" t="s">
        <v>194</v>
      </c>
      <c r="K25" s="38" t="s">
        <v>233</v>
      </c>
      <c r="L25" s="36" t="s">
        <v>3</v>
      </c>
      <c r="M25" s="12" t="s">
        <v>3</v>
      </c>
      <c r="N25" s="36" t="s">
        <v>3</v>
      </c>
      <c r="O25" s="12" t="s">
        <v>3</v>
      </c>
      <c r="P25" s="36" t="s">
        <v>3</v>
      </c>
      <c r="Q25" s="12" t="s">
        <v>3</v>
      </c>
      <c r="R25" s="36" t="s">
        <v>3</v>
      </c>
      <c r="S25" s="12" t="s">
        <v>3</v>
      </c>
      <c r="T25" s="36" t="s">
        <v>3</v>
      </c>
      <c r="U25" s="12" t="s">
        <v>3</v>
      </c>
      <c r="V25" s="36" t="s">
        <v>3</v>
      </c>
      <c r="W25" s="12" t="s">
        <v>3</v>
      </c>
    </row>
    <row r="26" spans="1:23" ht="9" customHeight="1" x14ac:dyDescent="0.25">
      <c r="A26" s="33">
        <v>26</v>
      </c>
      <c r="B26" s="34" t="s">
        <v>161</v>
      </c>
      <c r="C26" s="35" t="s">
        <v>221</v>
      </c>
      <c r="D26" s="63" t="s">
        <v>137</v>
      </c>
      <c r="E26" s="61" t="str">
        <f t="shared" si="0"/>
        <v>"Tomografia"</v>
      </c>
      <c r="F26" s="66" t="s">
        <v>240</v>
      </c>
      <c r="G26" s="39" t="str">
        <f t="shared" si="1"/>
        <v>"TOMO"</v>
      </c>
      <c r="H26" s="37" t="s">
        <v>193</v>
      </c>
      <c r="I26" s="39" t="s">
        <v>241</v>
      </c>
      <c r="J26" s="64" t="s">
        <v>194</v>
      </c>
      <c r="K26" s="38" t="s">
        <v>234</v>
      </c>
      <c r="L26" s="36" t="s">
        <v>3</v>
      </c>
      <c r="M26" s="12" t="s">
        <v>3</v>
      </c>
      <c r="N26" s="36" t="s">
        <v>3</v>
      </c>
      <c r="O26" s="12" t="s">
        <v>3</v>
      </c>
      <c r="P26" s="36" t="s">
        <v>3</v>
      </c>
      <c r="Q26" s="12" t="s">
        <v>3</v>
      </c>
      <c r="R26" s="36" t="s">
        <v>3</v>
      </c>
      <c r="S26" s="12" t="s">
        <v>3</v>
      </c>
      <c r="T26" s="36" t="s">
        <v>3</v>
      </c>
      <c r="U26" s="12" t="s">
        <v>3</v>
      </c>
      <c r="V26" s="36" t="s">
        <v>3</v>
      </c>
      <c r="W26" s="12" t="s">
        <v>3</v>
      </c>
    </row>
    <row r="27" spans="1:23" ht="9" customHeight="1" x14ac:dyDescent="0.25">
      <c r="A27" s="33">
        <v>27</v>
      </c>
      <c r="B27" s="34" t="s">
        <v>162</v>
      </c>
      <c r="C27" s="35" t="s">
        <v>221</v>
      </c>
      <c r="D27" s="63" t="s">
        <v>137</v>
      </c>
      <c r="E27" s="61" t="str">
        <f t="shared" si="0"/>
        <v>"Ultrassonografia"</v>
      </c>
      <c r="F27" s="66" t="s">
        <v>240</v>
      </c>
      <c r="G27" s="39" t="str">
        <f t="shared" si="1"/>
        <v>"USOM"</v>
      </c>
      <c r="H27" s="37" t="s">
        <v>193</v>
      </c>
      <c r="I27" s="39" t="s">
        <v>241</v>
      </c>
      <c r="J27" s="64" t="s">
        <v>194</v>
      </c>
      <c r="K27" s="38" t="s">
        <v>235</v>
      </c>
      <c r="L27" s="36" t="s">
        <v>3</v>
      </c>
      <c r="M27" s="12" t="s">
        <v>3</v>
      </c>
      <c r="N27" s="36" t="s">
        <v>3</v>
      </c>
      <c r="O27" s="12" t="s">
        <v>3</v>
      </c>
      <c r="P27" s="36" t="s">
        <v>3</v>
      </c>
      <c r="Q27" s="12" t="s">
        <v>3</v>
      </c>
      <c r="R27" s="36" t="s">
        <v>3</v>
      </c>
      <c r="S27" s="12" t="s">
        <v>3</v>
      </c>
      <c r="T27" s="36" t="s">
        <v>3</v>
      </c>
      <c r="U27" s="12" t="s">
        <v>3</v>
      </c>
      <c r="V27" s="36" t="s">
        <v>3</v>
      </c>
      <c r="W27" s="12" t="s">
        <v>3</v>
      </c>
    </row>
    <row r="28" spans="1:23" ht="9" customHeight="1" x14ac:dyDescent="0.25">
      <c r="A28" s="33">
        <v>28</v>
      </c>
      <c r="B28" s="34" t="s">
        <v>163</v>
      </c>
      <c r="C28" s="35" t="s">
        <v>221</v>
      </c>
      <c r="D28" s="63" t="s">
        <v>137</v>
      </c>
      <c r="E28" s="61" t="str">
        <f t="shared" si="0"/>
        <v>"Ressonância"</v>
      </c>
      <c r="F28" s="66" t="s">
        <v>240</v>
      </c>
      <c r="G28" s="39" t="str">
        <f t="shared" si="1"/>
        <v>"RMAG"</v>
      </c>
      <c r="H28" s="37" t="s">
        <v>193</v>
      </c>
      <c r="I28" s="39" t="s">
        <v>241</v>
      </c>
      <c r="J28" s="64" t="s">
        <v>194</v>
      </c>
      <c r="K28" s="38" t="s">
        <v>164</v>
      </c>
      <c r="L28" s="36" t="s">
        <v>3</v>
      </c>
      <c r="M28" s="12" t="s">
        <v>3</v>
      </c>
      <c r="N28" s="36" t="s">
        <v>3</v>
      </c>
      <c r="O28" s="12" t="s">
        <v>3</v>
      </c>
      <c r="P28" s="36" t="s">
        <v>3</v>
      </c>
      <c r="Q28" s="12" t="s">
        <v>3</v>
      </c>
      <c r="R28" s="36" t="s">
        <v>3</v>
      </c>
      <c r="S28" s="12" t="s">
        <v>3</v>
      </c>
      <c r="T28" s="36" t="s">
        <v>3</v>
      </c>
      <c r="U28" s="12" t="s">
        <v>3</v>
      </c>
      <c r="V28" s="36" t="s">
        <v>3</v>
      </c>
      <c r="W28" s="12" t="s">
        <v>3</v>
      </c>
    </row>
    <row r="29" spans="1:23" ht="9" customHeight="1" x14ac:dyDescent="0.25">
      <c r="A29" s="33">
        <v>29</v>
      </c>
      <c r="B29" s="34" t="s">
        <v>165</v>
      </c>
      <c r="C29" s="35" t="s">
        <v>221</v>
      </c>
      <c r="D29" s="63" t="s">
        <v>137</v>
      </c>
      <c r="E29" s="61" t="str">
        <f t="shared" si="0"/>
        <v>"Endoscopia"</v>
      </c>
      <c r="F29" s="66" t="s">
        <v>240</v>
      </c>
      <c r="G29" s="39" t="str">
        <f t="shared" si="1"/>
        <v>"ENDO"</v>
      </c>
      <c r="H29" s="37" t="s">
        <v>193</v>
      </c>
      <c r="I29" s="39" t="s">
        <v>241</v>
      </c>
      <c r="J29" s="64" t="s">
        <v>194</v>
      </c>
      <c r="K29" s="38" t="s">
        <v>166</v>
      </c>
      <c r="L29" s="36" t="s">
        <v>3</v>
      </c>
      <c r="M29" s="12" t="s">
        <v>3</v>
      </c>
      <c r="N29" s="36" t="s">
        <v>3</v>
      </c>
      <c r="O29" s="12" t="s">
        <v>3</v>
      </c>
      <c r="P29" s="36" t="s">
        <v>3</v>
      </c>
      <c r="Q29" s="12" t="s">
        <v>3</v>
      </c>
      <c r="R29" s="36" t="s">
        <v>3</v>
      </c>
      <c r="S29" s="12" t="s">
        <v>3</v>
      </c>
      <c r="T29" s="36" t="s">
        <v>3</v>
      </c>
      <c r="U29" s="12" t="s">
        <v>3</v>
      </c>
      <c r="V29" s="36" t="s">
        <v>3</v>
      </c>
      <c r="W29" s="12" t="s">
        <v>3</v>
      </c>
    </row>
    <row r="30" spans="1:23" ht="9" customHeight="1" x14ac:dyDescent="0.25">
      <c r="A30" s="33">
        <v>30</v>
      </c>
      <c r="B30" s="34" t="s">
        <v>167</v>
      </c>
      <c r="C30" s="35" t="s">
        <v>221</v>
      </c>
      <c r="D30" s="63" t="s">
        <v>137</v>
      </c>
      <c r="E30" s="61" t="str">
        <f t="shared" si="0"/>
        <v>"Anatomia"</v>
      </c>
      <c r="F30" s="66" t="s">
        <v>240</v>
      </c>
      <c r="G30" s="39" t="str">
        <f t="shared" si="1"/>
        <v>"APAT"</v>
      </c>
      <c r="H30" s="37" t="s">
        <v>193</v>
      </c>
      <c r="I30" s="39" t="s">
        <v>241</v>
      </c>
      <c r="J30" s="64" t="s">
        <v>194</v>
      </c>
      <c r="K30" s="38" t="s">
        <v>168</v>
      </c>
      <c r="L30" s="36" t="s">
        <v>3</v>
      </c>
      <c r="M30" s="12" t="s">
        <v>3</v>
      </c>
      <c r="N30" s="36" t="s">
        <v>3</v>
      </c>
      <c r="O30" s="12" t="s">
        <v>3</v>
      </c>
      <c r="P30" s="36" t="s">
        <v>3</v>
      </c>
      <c r="Q30" s="12" t="s">
        <v>3</v>
      </c>
      <c r="R30" s="36" t="s">
        <v>3</v>
      </c>
      <c r="S30" s="12" t="s">
        <v>3</v>
      </c>
      <c r="T30" s="36" t="s">
        <v>3</v>
      </c>
      <c r="U30" s="12" t="s">
        <v>3</v>
      </c>
      <c r="V30" s="36" t="s">
        <v>3</v>
      </c>
      <c r="W30" s="12" t="s">
        <v>3</v>
      </c>
    </row>
    <row r="31" spans="1:23" ht="9" customHeight="1" x14ac:dyDescent="0.25">
      <c r="A31" s="33">
        <v>31</v>
      </c>
      <c r="B31" s="34" t="s">
        <v>169</v>
      </c>
      <c r="C31" s="35" t="s">
        <v>221</v>
      </c>
      <c r="D31" s="63" t="s">
        <v>137</v>
      </c>
      <c r="E31" s="61" t="str">
        <f t="shared" si="0"/>
        <v>"Hemoterapia"</v>
      </c>
      <c r="F31" s="66" t="s">
        <v>240</v>
      </c>
      <c r="G31" s="39" t="str">
        <f t="shared" si="1"/>
        <v>"HETE"</v>
      </c>
      <c r="H31" s="37" t="s">
        <v>193</v>
      </c>
      <c r="I31" s="39" t="s">
        <v>241</v>
      </c>
      <c r="J31" s="64" t="s">
        <v>194</v>
      </c>
      <c r="K31" s="38" t="s">
        <v>131</v>
      </c>
      <c r="L31" s="36" t="s">
        <v>3</v>
      </c>
      <c r="M31" s="12" t="s">
        <v>3</v>
      </c>
      <c r="N31" s="36" t="s">
        <v>3</v>
      </c>
      <c r="O31" s="12" t="s">
        <v>3</v>
      </c>
      <c r="P31" s="36" t="s">
        <v>3</v>
      </c>
      <c r="Q31" s="12" t="s">
        <v>3</v>
      </c>
      <c r="R31" s="36" t="s">
        <v>3</v>
      </c>
      <c r="S31" s="12" t="s">
        <v>3</v>
      </c>
      <c r="T31" s="36" t="s">
        <v>3</v>
      </c>
      <c r="U31" s="12" t="s">
        <v>3</v>
      </c>
      <c r="V31" s="36" t="s">
        <v>3</v>
      </c>
      <c r="W31" s="12" t="s">
        <v>3</v>
      </c>
    </row>
    <row r="32" spans="1:23" ht="9" customHeight="1" x14ac:dyDescent="0.25">
      <c r="A32" s="33">
        <v>32</v>
      </c>
      <c r="B32" s="34" t="s">
        <v>170</v>
      </c>
      <c r="C32" s="35" t="s">
        <v>221</v>
      </c>
      <c r="D32" s="63" t="s">
        <v>137</v>
      </c>
      <c r="E32" s="61" t="str">
        <f t="shared" si="0"/>
        <v>"Medicina"</v>
      </c>
      <c r="F32" s="66" t="s">
        <v>240</v>
      </c>
      <c r="G32" s="39" t="str">
        <f t="shared" si="1"/>
        <v>"MNUC"</v>
      </c>
      <c r="H32" s="37" t="s">
        <v>193</v>
      </c>
      <c r="I32" s="39" t="s">
        <v>241</v>
      </c>
      <c r="J32" s="64" t="s">
        <v>194</v>
      </c>
      <c r="K32" s="38" t="s">
        <v>133</v>
      </c>
      <c r="L32" s="36" t="s">
        <v>3</v>
      </c>
      <c r="M32" s="12" t="s">
        <v>3</v>
      </c>
      <c r="N32" s="36" t="s">
        <v>3</v>
      </c>
      <c r="O32" s="12" t="s">
        <v>3</v>
      </c>
      <c r="P32" s="36" t="s">
        <v>3</v>
      </c>
      <c r="Q32" s="12" t="s">
        <v>3</v>
      </c>
      <c r="R32" s="36" t="s">
        <v>3</v>
      </c>
      <c r="S32" s="12" t="s">
        <v>3</v>
      </c>
      <c r="T32" s="36" t="s">
        <v>3</v>
      </c>
      <c r="U32" s="12" t="s">
        <v>3</v>
      </c>
      <c r="V32" s="36" t="s">
        <v>3</v>
      </c>
      <c r="W32" s="12" t="s">
        <v>3</v>
      </c>
    </row>
    <row r="33" spans="1:23" ht="9" customHeight="1" x14ac:dyDescent="0.25">
      <c r="A33" s="33">
        <v>33</v>
      </c>
      <c r="B33" s="34" t="s">
        <v>171</v>
      </c>
      <c r="C33" s="35" t="s">
        <v>221</v>
      </c>
      <c r="D33" s="37" t="s">
        <v>137</v>
      </c>
      <c r="E33" s="39" t="str">
        <f t="shared" si="0"/>
        <v>"Patologia"</v>
      </c>
      <c r="F33" s="66" t="s">
        <v>240</v>
      </c>
      <c r="G33" s="39" t="str">
        <f t="shared" si="1"/>
        <v>"PACLI"</v>
      </c>
      <c r="H33" s="37" t="s">
        <v>193</v>
      </c>
      <c r="I33" s="39" t="s">
        <v>241</v>
      </c>
      <c r="J33" s="64" t="s">
        <v>194</v>
      </c>
      <c r="K33" s="38" t="s">
        <v>135</v>
      </c>
      <c r="L33" s="36" t="s">
        <v>3</v>
      </c>
      <c r="M33" s="12" t="s">
        <v>3</v>
      </c>
      <c r="N33" s="36" t="s">
        <v>3</v>
      </c>
      <c r="O33" s="12" t="s">
        <v>3</v>
      </c>
      <c r="P33" s="36" t="s">
        <v>3</v>
      </c>
      <c r="Q33" s="12" t="s">
        <v>3</v>
      </c>
      <c r="R33" s="36" t="s">
        <v>3</v>
      </c>
      <c r="S33" s="12" t="s">
        <v>3</v>
      </c>
      <c r="T33" s="36" t="s">
        <v>3</v>
      </c>
      <c r="U33" s="12" t="s">
        <v>3</v>
      </c>
      <c r="V33" s="36" t="s">
        <v>3</v>
      </c>
      <c r="W33" s="12" t="s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Anotar</vt:lpstr>
      <vt:lpstr>Classes</vt:lpstr>
      <vt:lpstr>Proprie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2025-02-19T21:09:48Z</dcterms:modified>
</cp:coreProperties>
</file>