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vac\"/>
    </mc:Choice>
  </mc:AlternateContent>
  <xr:revisionPtr revIDLastSave="0" documentId="13_ncr:1_{0991F57F-220E-402E-B6E6-4A5C27DDA61A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23" l="1"/>
  <c r="M14" i="23"/>
  <c r="N14" i="23"/>
  <c r="O14" i="23"/>
  <c r="P14" i="23"/>
  <c r="R14" i="23"/>
  <c r="U14" i="23"/>
  <c r="Q14" i="23" l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E4" i="9"/>
  <c r="B4" i="9"/>
  <c r="C4" i="9"/>
  <c r="V4" i="9" s="1"/>
  <c r="P2" i="23"/>
  <c r="U3" i="23"/>
  <c r="U4" i="23"/>
  <c r="U5" i="23"/>
  <c r="U6" i="23"/>
  <c r="U7" i="23"/>
  <c r="U8" i="23"/>
  <c r="U9" i="23"/>
  <c r="U10" i="23"/>
  <c r="U11" i="23"/>
  <c r="U12" i="23"/>
  <c r="U13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R3" i="23"/>
  <c r="P3" i="23"/>
  <c r="O3" i="23"/>
  <c r="N3" i="23"/>
  <c r="M3" i="23"/>
  <c r="L3" i="23"/>
  <c r="L2" i="23"/>
  <c r="M2" i="23"/>
  <c r="N2" i="23"/>
  <c r="O2" i="23"/>
  <c r="R2" i="23"/>
  <c r="U2" i="23"/>
  <c r="M12" i="23"/>
  <c r="N12" i="23"/>
  <c r="O12" i="23"/>
  <c r="M13" i="23"/>
  <c r="N13" i="23"/>
  <c r="O13" i="23"/>
  <c r="M15" i="23"/>
  <c r="N15" i="23"/>
  <c r="O15" i="23"/>
  <c r="M16" i="23"/>
  <c r="N16" i="23"/>
  <c r="O16" i="23"/>
  <c r="M17" i="23"/>
  <c r="N17" i="23"/>
  <c r="O17" i="23"/>
  <c r="M18" i="23"/>
  <c r="N18" i="23"/>
  <c r="O18" i="23"/>
  <c r="M19" i="23"/>
  <c r="N19" i="23"/>
  <c r="O19" i="23"/>
  <c r="M20" i="23"/>
  <c r="N20" i="23"/>
  <c r="O20" i="23"/>
  <c r="M21" i="23"/>
  <c r="N21" i="23"/>
  <c r="O21" i="23"/>
  <c r="M22" i="23"/>
  <c r="N22" i="23"/>
  <c r="O22" i="23"/>
  <c r="M23" i="23"/>
  <c r="N23" i="23"/>
  <c r="O23" i="23"/>
  <c r="M24" i="23"/>
  <c r="N24" i="23"/>
  <c r="O24" i="23"/>
  <c r="M25" i="23"/>
  <c r="N25" i="23"/>
  <c r="O25" i="23"/>
  <c r="M26" i="23"/>
  <c r="N26" i="23"/>
  <c r="O26" i="23"/>
  <c r="M27" i="23"/>
  <c r="N27" i="23"/>
  <c r="O27" i="23"/>
  <c r="M28" i="23"/>
  <c r="N28" i="23"/>
  <c r="O28" i="23"/>
  <c r="C20" i="9"/>
  <c r="V20" i="9" s="1"/>
  <c r="S4" i="9" l="1"/>
  <c r="U4" i="9"/>
  <c r="Q2" i="23"/>
  <c r="Q3" i="23"/>
  <c r="S20" i="9"/>
  <c r="U20" i="9"/>
  <c r="C9" i="9" l="1"/>
  <c r="V9" i="9" s="1"/>
  <c r="U9" i="9" l="1"/>
  <c r="S9" i="9"/>
  <c r="E5" i="9"/>
  <c r="B5" i="9" s="1"/>
  <c r="C5" i="9"/>
  <c r="V5" i="9" s="1"/>
  <c r="Q3" i="9"/>
  <c r="Q4" i="9" s="1"/>
  <c r="P3" i="9"/>
  <c r="R3" i="9" s="1"/>
  <c r="E3" i="9"/>
  <c r="B3" i="9" s="1"/>
  <c r="C3" i="9"/>
  <c r="V3" i="9" s="1"/>
  <c r="R2" i="9"/>
  <c r="C2" i="9"/>
  <c r="V2" i="9" s="1"/>
  <c r="Q5" i="9" l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R4" i="9"/>
  <c r="U2" i="9"/>
  <c r="S3" i="9"/>
  <c r="U3" i="9"/>
  <c r="S2" i="9"/>
  <c r="S5" i="9"/>
  <c r="U5" i="9"/>
  <c r="R5" i="9" l="1"/>
  <c r="L5" i="23"/>
  <c r="L6" i="23"/>
  <c r="L7" i="23"/>
  <c r="L8" i="23"/>
  <c r="L9" i="23"/>
  <c r="L10" i="23"/>
  <c r="L11" i="23"/>
  <c r="L12" i="23"/>
  <c r="L13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M5" i="23"/>
  <c r="M6" i="23"/>
  <c r="M7" i="23"/>
  <c r="M8" i="23"/>
  <c r="M9" i="23"/>
  <c r="M10" i="23"/>
  <c r="M11" i="23"/>
  <c r="N5" i="23"/>
  <c r="N6" i="23"/>
  <c r="N7" i="23"/>
  <c r="N8" i="23"/>
  <c r="N9" i="23"/>
  <c r="N10" i="23"/>
  <c r="N11" i="23"/>
  <c r="O5" i="23"/>
  <c r="O6" i="23"/>
  <c r="O7" i="23"/>
  <c r="O8" i="23"/>
  <c r="O9" i="23"/>
  <c r="O10" i="23"/>
  <c r="O11" i="23"/>
  <c r="N4" i="23"/>
  <c r="L4" i="23"/>
  <c r="M4" i="23"/>
  <c r="P4" i="23"/>
  <c r="P5" i="23"/>
  <c r="P6" i="23"/>
  <c r="P7" i="23"/>
  <c r="P8" i="23"/>
  <c r="P9" i="23"/>
  <c r="P10" i="23"/>
  <c r="P11" i="23"/>
  <c r="P12" i="23"/>
  <c r="P13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O4" i="23"/>
  <c r="R13" i="23"/>
  <c r="R15" i="23"/>
  <c r="R16" i="23"/>
  <c r="R17" i="23"/>
  <c r="R18" i="23"/>
  <c r="R19" i="23"/>
  <c r="R20" i="23"/>
  <c r="R4" i="23"/>
  <c r="R5" i="23"/>
  <c r="R6" i="23"/>
  <c r="R7" i="23"/>
  <c r="R8" i="23"/>
  <c r="R9" i="23"/>
  <c r="R10" i="23"/>
  <c r="R11" i="23"/>
  <c r="E8" i="9"/>
  <c r="C10" i="9"/>
  <c r="E17" i="9"/>
  <c r="B17" i="9" s="1"/>
  <c r="C17" i="9"/>
  <c r="V17" i="9" s="1"/>
  <c r="R9" i="9" l="1"/>
  <c r="R20" i="9"/>
  <c r="Q13" i="23"/>
  <c r="E9" i="9"/>
  <c r="Q22" i="23"/>
  <c r="Q12" i="23"/>
  <c r="Q21" i="23"/>
  <c r="Q28" i="23"/>
  <c r="Q20" i="23"/>
  <c r="Q11" i="23"/>
  <c r="Q27" i="23"/>
  <c r="Q19" i="23"/>
  <c r="Q10" i="23"/>
  <c r="Q26" i="23"/>
  <c r="Q18" i="23"/>
  <c r="Q9" i="23"/>
  <c r="Q25" i="23"/>
  <c r="Q17" i="23"/>
  <c r="Q8" i="23"/>
  <c r="Q24" i="23"/>
  <c r="Q16" i="23"/>
  <c r="Q7" i="23"/>
  <c r="Q23" i="23"/>
  <c r="Q15" i="23"/>
  <c r="Q6" i="23"/>
  <c r="Q4" i="23"/>
  <c r="Q5" i="23"/>
  <c r="S17" i="9"/>
  <c r="U17" i="9"/>
  <c r="C14" i="9"/>
  <c r="V14" i="9" s="1"/>
  <c r="C13" i="9"/>
  <c r="V13" i="9" s="1"/>
  <c r="R23" i="23"/>
  <c r="R22" i="23"/>
  <c r="B8" i="9"/>
  <c r="C8" i="9"/>
  <c r="U8" i="9" s="1"/>
  <c r="C15" i="9"/>
  <c r="V15" i="9" s="1"/>
  <c r="B9" i="9" l="1"/>
  <c r="E10" i="9"/>
  <c r="B10" i="9" s="1"/>
  <c r="E11" i="9"/>
  <c r="U15" i="9"/>
  <c r="U13" i="9"/>
  <c r="S13" i="9"/>
  <c r="S14" i="9"/>
  <c r="U14" i="9"/>
  <c r="S15" i="9"/>
  <c r="V8" i="9"/>
  <c r="S8" i="9"/>
  <c r="E18" i="9"/>
  <c r="B18" i="9" s="1"/>
  <c r="C16" i="9"/>
  <c r="C19" i="9"/>
  <c r="C18" i="9"/>
  <c r="B11" i="9" l="1"/>
  <c r="E12" i="9"/>
  <c r="V19" i="9"/>
  <c r="S19" i="9"/>
  <c r="U19" i="9"/>
  <c r="V16" i="9"/>
  <c r="S16" i="9"/>
  <c r="U16" i="9"/>
  <c r="V18" i="9"/>
  <c r="U18" i="9"/>
  <c r="S18" i="9"/>
  <c r="E19" i="9"/>
  <c r="E20" i="9" s="1"/>
  <c r="B20" i="9" s="1"/>
  <c r="B12" i="9" l="1"/>
  <c r="E13" i="9"/>
  <c r="B19" i="9"/>
  <c r="R21" i="23"/>
  <c r="R24" i="23"/>
  <c r="R25" i="23"/>
  <c r="R26" i="23"/>
  <c r="R27" i="23"/>
  <c r="R28" i="23"/>
  <c r="R12" i="23"/>
  <c r="B13" i="9" l="1"/>
  <c r="E14" i="9"/>
  <c r="R8" i="9"/>
  <c r="E7" i="9"/>
  <c r="E16" i="9" s="1"/>
  <c r="C11" i="9"/>
  <c r="V11" i="9" s="1"/>
  <c r="C12" i="9"/>
  <c r="U12" i="9" s="1"/>
  <c r="U10" i="9"/>
  <c r="B14" i="9" l="1"/>
  <c r="E15" i="9"/>
  <c r="B15" i="9" s="1"/>
  <c r="R17" i="9"/>
  <c r="R13" i="9"/>
  <c r="B16" i="9"/>
  <c r="S12" i="9"/>
  <c r="S11" i="9"/>
  <c r="S10" i="9"/>
  <c r="U11" i="9"/>
  <c r="V12" i="9"/>
  <c r="V10" i="9"/>
  <c r="C6" i="9" l="1"/>
  <c r="C7" i="9"/>
  <c r="B7" i="9"/>
  <c r="R14" i="9" l="1"/>
  <c r="U7" i="9"/>
  <c r="V7" i="9"/>
  <c r="R15" i="9" l="1"/>
  <c r="R6" i="9"/>
  <c r="U6" i="9"/>
  <c r="R16" i="9" l="1"/>
  <c r="R7" i="9"/>
  <c r="S7" i="9"/>
  <c r="V6" i="9"/>
  <c r="S6" i="9"/>
  <c r="R18" i="9" l="1"/>
  <c r="R10" i="9"/>
  <c r="R19" i="9" l="1"/>
  <c r="R11" i="9"/>
  <c r="R12" i="9" l="1"/>
</calcChain>
</file>

<file path=xl/sharedStrings.xml><?xml version="1.0" encoding="utf-8"?>
<sst xmlns="http://schemas.openxmlformats.org/spreadsheetml/2006/main" count="660" uniqueCount="121">
  <si>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</si>
  <si>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</si>
  <si>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</si>
  <si>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</si>
  <si>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</si>
  <si>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</si>
  <si>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</si>
  <si>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</si>
  <si>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</si>
  <si>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</si>
  <si>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</si>
  <si>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</si>
  <si>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</si>
  <si>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</si>
  <si>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</si>
  <si>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</si>
  <si>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</si>
  <si>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</si>
  <si>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</si>
  <si>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</si>
  <si>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</si>
  <si>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</si>
  <si>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</si>
  <si>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</si>
  <si>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</si>
  <si>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</si>
  <si>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</si>
  <si>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</si>
  <si>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Functional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</si>
  <si>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</si>
  <si>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</si>
  <si>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</si>
  <si>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</si>
  <si>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</si>
  <si>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</si>
  <si>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</si>
  <si>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</si>
  <si>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</si>
  <si>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</si>
  <si>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</si>
  <si>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</si>
  <si>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</si>
  <si>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</si>
  <si>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</si>
  <si>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</si>
  <si>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</si>
  <si>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</si>
  <si>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</si>
  <si>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</si>
  <si>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</si>
  <si>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</si>
  <si>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</si>
  <si>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</si>
  <si>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</si>
  <si>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</si>
  <si>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</si>
  <si>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</si>
  <si>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</si>
  <si>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</si>
  <si>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</si>
  <si>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</si>
  <si>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</si>
  <si>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</si>
  <si>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</si>
  <si>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</si>
  <si>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</si>
  <si>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tem.identidade</t>
  </si>
  <si>
    <t>Reflexive</t>
  </si>
  <si>
    <t>Super
Class
3</t>
  </si>
  <si>
    <t>Super
Class
2</t>
  </si>
  <si>
    <t>Super
Class
4</t>
  </si>
  <si>
    <t>tem.identificador</t>
  </si>
  <si>
    <t>tem.diámetro</t>
  </si>
  <si>
    <t>tem.material</t>
  </si>
  <si>
    <t>tem.isolamento</t>
  </si>
  <si>
    <t>tem.vazão</t>
  </si>
  <si>
    <t>tem.fluído</t>
  </si>
  <si>
    <t>tem.sistema</t>
  </si>
  <si>
    <t>é.tema</t>
  </si>
  <si>
    <t>funcional</t>
  </si>
  <si>
    <t>ifcDiscreteAccessory</t>
  </si>
  <si>
    <t>Instalação</t>
  </si>
  <si>
    <t>classebim</t>
  </si>
  <si>
    <t>é.categoria</t>
  </si>
  <si>
    <t>tem.ID</t>
  </si>
  <si>
    <t>é.conectado.a</t>
  </si>
  <si>
    <t>IfcDistributionSystem</t>
  </si>
  <si>
    <t>tem.tipo</t>
  </si>
  <si>
    <t>dutos</t>
  </si>
  <si>
    <t>Avac.IFC</t>
  </si>
  <si>
    <t>Avac.OST</t>
  </si>
  <si>
    <t>Avac.IFC or Avac.OST</t>
  </si>
  <si>
    <t>ifcDuctFitting</t>
  </si>
  <si>
    <t>ifcDuctSiIencer</t>
  </si>
  <si>
    <t>ifcDuctSegment</t>
  </si>
  <si>
    <t>ifcAirTerminaI</t>
  </si>
  <si>
    <t>IfcUnitaryControlElement</t>
  </si>
  <si>
    <t>ifcUnitaryEquipment</t>
  </si>
  <si>
    <t>ifcFan</t>
  </si>
  <si>
    <t>ifcDamper</t>
  </si>
  <si>
    <t>ifcVibrationIsoIator</t>
  </si>
  <si>
    <t>OST_DuctAccessory</t>
  </si>
  <si>
    <t>OST_DuctCurves</t>
  </si>
  <si>
    <t>OST_FlexDuctCurves</t>
  </si>
  <si>
    <t>OST_DuctFitting</t>
  </si>
  <si>
    <t>OST_DuctInsulations</t>
  </si>
  <si>
    <t>OST_DuctLinings</t>
  </si>
  <si>
    <t>OST_DuctTerminal</t>
  </si>
  <si>
    <t>OST_ExpansionJoints</t>
  </si>
  <si>
    <t>OST_MechanicalControlDevices</t>
  </si>
  <si>
    <t>OST_MechanicalEquipment</t>
  </si>
  <si>
    <t>OST_MechanicalEquipmentSet</t>
  </si>
  <si>
    <t>OST_MEPAncillaryFraming</t>
  </si>
  <si>
    <t>OST_VibrationDampers</t>
  </si>
  <si>
    <t>OST_VibrationIsolators</t>
  </si>
  <si>
    <t>OST_DuctSystem</t>
  </si>
  <si>
    <t>de.Avac</t>
  </si>
  <si>
    <t>Avac</t>
  </si>
  <si>
    <t>Sistema.Avac</t>
  </si>
  <si>
    <t>Peça.Avac</t>
  </si>
  <si>
    <t>IfcCovering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</si>
</sst>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sz val="9"/>
      <color rgb="FF777777"/>
      <name val="Open Sans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vertical="center"/>
    </xf>
    <xf numFmtId="0" fontId="9" fillId="19" borderId="8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vertical="center"/>
    </xf>
    <xf numFmtId="0" fontId="7" fillId="13" borderId="9" xfId="0" applyFont="1" applyFill="1" applyBorder="1" applyAlignment="1">
      <alignment vertical="center"/>
    </xf>
    <xf numFmtId="0" fontId="11" fillId="21" borderId="10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3" fillId="9" borderId="1" xfId="0" applyNumberFormat="1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4"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04B81FB-2948-4CD9-8D41-45CA1A2C9D9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D31D3C52-9217-4BCA-9204-60017338D12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4CACDCC-C4F3-4D2B-B57F-7A3695E4B4D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C9B17E4-ABDD-4A02-B035-9F6EA741952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A387C151-C2C5-48AC-BA85-7CBE540D7B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973D4EA5-0A7A-464F-A702-BAD73A4B9F6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1CDDFDD4-CC71-4CCB-BED1-149E651F8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60009150-6A3C-458B-A6B4-54AB54F113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0F1F925B-BF5E-4414-8EA3-FB574EB5F09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3640A296-2161-4DFD-AD64-FB5F1AA63EA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B714D555-D15E-4A7B-8C88-FA169B4F656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668AA9FD-D5DF-485D-8922-BBD6BD7DD0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C40BFE88-B476-4BD8-A64D-2829D3787CC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E115C04-010A-4974-AA9F-ABFC9748FB0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2CC52ABB-9528-4371-89BD-1D00B06D9A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DB5F5674-47FB-4B59-8D99-81FB4FE3968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ED3891B-1C4B-451C-B9CD-54ECF72DE6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EB38752F-B5B2-4359-B313-F1732A4BFAC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0445AA95-94A7-432F-9469-2E0F094CE6D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46803C0-24D5-4FED-969A-733DB418EA9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935F221B-78F4-4377-AA5C-A146BF37BE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5A4F9617-9BC4-4DC3-9DE0-076FC09703E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FD3C5F41-B86D-4BF5-9142-0FA05023529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D6BFC7E-573D-48AA-925C-0D6D368A7FB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53B8D3E9-3C9C-4687-83D4-0F6937093B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54CA60AE-DF95-41E8-B23A-65FB4DB5E3D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72F350DF-452C-47B3-AFFD-D0BC84C5A7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67E07AD0-82C9-481D-98E2-695F6CA625C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47D67144-53A8-4017-89E0-84ECFE06747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CD7F65CE-D5C6-42B0-AA73-FA7E6DD37D2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D11B3B80-24F1-494C-8DEE-40B2CD7397D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C805842-929C-474B-B6A1-35E09F453A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F05974F0-6D0E-4694-BFF6-F3A029E47BF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8A7563C3-1C0C-4FCC-B0F5-C16047A3F68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E8E758FD-8F85-43B3-B4AD-5A0A63C98B4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04B27B7B-917A-4893-B0ED-0E220D70C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ED30252-8FDE-4F1A-A1BB-DAFEFF63139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56CD3C08-4F76-4AD9-8481-65D5B1FCE78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8074DDD-ED95-4C5C-90FA-F25A41C7C4D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88817C76-6497-465C-AE33-5C2E6869B5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95E61A-BEE1-4078-8C8B-661E82741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30528BF-26F3-472B-8D43-FF8D1424EF0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7EB9C09-73B8-4E4F-9C61-1F24235E53B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ABC432F4-FAF8-4A49-9A29-1E6F8BD0891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F4B7F53F-EB44-4DF3-A077-BA4FDF51C8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F0C77B7F-BFF0-4A93-8498-CF8654D7FF1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2205597B-57DF-431E-8064-7F00F4363B2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E69E4D3-69F4-40A8-A8C6-1A893ABD935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B50ACDCA-A786-4076-B182-A7B68731301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9955FD6C-106D-4232-9235-1C04A006954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95DF5D9F-CCD3-4B74-9C0F-9FA2F5958D3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D81D93A-F716-4C88-BDD5-A6E8C1474AC7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C9063F48-77E1-4121-9156-242310D81670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61AB01F-6B4B-48F5-A555-072164AF1F7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120906D2-43EF-4706-8D33-8FF992EDB97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40EA19F-96C4-4342-8035-2F9789B4F3D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420EA93A-4962-4A34-9AF1-07E875C5C096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9012F9C1-4CDC-4EF6-A802-16F2EEA6440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78A205A3-D368-48EE-9586-872C3469D4F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4B7256EC-E37F-4240-9B89-7C6FEF88A23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0A5B553F-D314-4800-9445-6722234B3E6E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66B6B102-5E2F-49D4-8BAF-E308964522B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FC4D36A9-5709-492A-AF20-8A0012A354A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F907936-67AF-4E60-BB3D-035A60C0FD4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12CAC1C-806F-4549-9C82-07B49CF7ABAC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5AEA3A21-DA56-45E6-8030-E3F341BCFE1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D4FEC89-4A93-4081-911D-ED13EB8F56E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FB181B01-F8C1-48D9-8FD7-98F18B35EBF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498E99AD-F0D1-4C53-B43F-9A3BBC2A4AA5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6EF460D1-265F-4B04-979C-37601372E7D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0293CC1-505B-4965-B3AE-CBC350CE9E58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E0F585AC-BE45-4463-80FB-4021D9C9E01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1F1078A-8E1D-46CE-B179-E76486B7F08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FB649DFC-1283-4FD1-8574-5EF75F0260F2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FFB2B177-D561-4D95-AF92-4268F261F8B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9C2D4BBC-1807-44DF-AA21-15EEC72D982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8C97C28-4F0C-483B-AD91-31C99CE45D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4616EC15-AA8A-4395-B147-66C35F6B54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1B6E5E41-1ED2-4F14-8B43-C1646D26CB3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387023BA-4D9F-4471-BCE3-F369055915F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3209ADBE-9EAC-4E6D-A0E3-DAD4378006C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7A5BBFD-FA59-45C0-A8B0-0318E770B0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8B031231-2714-4213-AC9E-68D520949D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E58E2AB-09EB-4A74-BA2F-5CC59043F74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E530B203-0803-4991-A4F8-BD4576EDDE8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86FBF789-C63A-40E5-93B3-58F8F04325F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7915F9CC-CE6A-455C-BDC1-ABC8791F4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1F46942D-851D-44CE-8A19-9DCD1D3C84A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4CB2F3F8-A95E-455E-88DC-5CCE74620E5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295DCDC-3D07-4CDA-863A-7970DCB85E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0AFF9738-B8E0-4AFA-94A3-65625FDA02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04F8EC89-5827-4281-A5FC-8A66514112E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796D83A-63CC-477B-A4F1-648D93B4E0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0609A461-8DF6-494D-AFDE-EBB3B519EB1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50D87113-DC13-4EAF-B02F-6B5D6861FD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545EEC56-7022-45E0-9D29-D31B8D46E51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55491A5-E5B5-443D-A304-BD4E3050BC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B25A1E6-0A28-4257-9D1F-9AA75139787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C884E8CE-0391-4397-90E5-85DDA85566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69C1FA4-A6B1-49B1-9683-6BE340E476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4CBF56D5-447F-4C6E-A173-9E8C26450DD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D073E19A-515C-4DCF-8F20-B3427AAD251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A749D4F8-767D-49FB-B0E4-349D2AFFEA3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ABEE2C70-D0F5-4ABC-900E-5238D6F6469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0E1258F-6461-472F-B415-46169089C8E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B04D66D0-16B6-4B76-9C20-D10F8B6C75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B6E525FB-F3D7-4367-8504-CC343170150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C18A626-9956-48F6-8011-E06BCF46E0F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6871213C-48AC-4475-B61A-3B14126BE6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E56E095C-9EB0-413D-BDDA-2213467323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057E784E-D799-4D6A-83BA-6B4B5E8D5F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3B99BA80-6E13-4026-8021-CB950258FF7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03D95AA-C0AE-4C99-ACD1-F18A21F9692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77FCF049-16D0-4F52-A7E0-8C76EB4464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0474553-3088-442F-9B7C-3A8F7392249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68AA5B70-1E56-40EA-8701-19DA9A8AD4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E312E78-72CC-48CB-9448-C418CE4AFF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8061CAF9-9E5D-47E7-AD6B-33517C22A56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BD08651-7869-487A-B814-A518E89AD91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785881BF-CBD3-4F1B-A5AA-56E93E79A7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F38C9D70-857D-48B7-A49D-60BC247DDFD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EFC8E351-1D28-4BC2-94D7-2D6DC9C3AF6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621F7684-153E-4028-B6E4-2E8B03AA85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3B7F6490-AC23-484E-A4FA-619884F0C2F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DE77D0D1-2459-4FDF-8187-9DE417210DA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28" totalsRowShown="0" headerRowDxfId="143" dataDxfId="141" headerRowBorderDxfId="142" tableBorderDxfId="140" totalsRowBorderDxfId="139">
  <tableColumns count="21">
    <tableColumn id="1" xr3:uid="{CC4C2CFA-E67E-4336-9BB5-CC95CE209F3A}" name="1" dataDxfId="138"/>
    <tableColumn id="2" xr3:uid="{1E85198B-B82A-4617-B922-C6524B07278C}" name="Raiz" dataDxfId="137"/>
    <tableColumn id="3" xr3:uid="{14BB3795-364E-4135-B30F-1536628A0684}" name="Super_x000a_Class_x000a_2" dataDxfId="136"/>
    <tableColumn id="4" xr3:uid="{CA86440C-110D-4B26-BA53-58A3B612699A}" name="Super_x000a_Class_x000a_3" dataDxfId="135"/>
    <tableColumn id="5" xr3:uid="{CFB6B167-F9A9-4C59-BF78-469C27143A56}" name="Super_x000a_Class_x000a_4" dataDxfId="134"/>
    <tableColumn id="6" xr3:uid="{E9EB2A4A-1C2E-4684-B37C-2B4423D70D33}" name="Classe_x000a_5" dataDxfId="133"/>
    <tableColumn id="7" xr3:uid="{25899769-1F4E-4DCE-A55D-78DB109775E4}" name="EquivalentTo: _x000a_Raiz_x000a_Condições _x000a_necessárias" dataDxfId="132"/>
    <tableColumn id="8" xr3:uid="{60348FC7-7AFD-4399-9633-F8CDCC05E245}" name="EquivalentTo: _x000a_Classe2_x000a_Condições _x000a_necessárias" dataDxfId="131"/>
    <tableColumn id="9" xr3:uid="{392CCFD9-6E98-49E5-B2DB-7DC015141A7A}" name="EquivalentTo: _x000a_Classe3_x000a_Condições _x000a_necessárias" dataDxfId="130"/>
    <tableColumn id="10" xr3:uid="{DE6C2295-D3C1-4B68-B910-8BAEB1BAE01F}" name="EquivalentTo: _x000a_Classe4 _x000a_Condições _x000a_necessárias" dataDxfId="129"/>
    <tableColumn id="11" xr3:uid="{65DCB7B6-4238-4427-B02F-3BEF502BF71B}" name="EquivalentTo: _x000a_Classe5_x000a_Condições _x000a_necessárias" dataDxfId="128"/>
    <tableColumn id="12" xr3:uid="{8BA2A6D5-A321-435C-B6FE-29DC62E231F0}" name="Anotações _x000a_de ajuda_x000a_Classe 1" dataDxfId="127">
      <calculatedColumnFormula>_xlfn.CONCAT("Conceitos: ", B2)</calculatedColumnFormula>
    </tableColumn>
    <tableColumn id="13" xr3:uid="{51FC484F-3B93-4E17-A843-F396271D4F5D}" name="Anotações _x000a_de ajuda_x000a_Classe 2" dataDxfId="126">
      <calculatedColumnFormula>_xlfn.CONCAT(C2," ")</calculatedColumnFormula>
    </tableColumn>
    <tableColumn id="14" xr3:uid="{7D506B35-635A-421F-9FDF-F5A47788A209}" name="Anotações _x000a_de ajuda_x000a_Classe 3" dataDxfId="125">
      <calculatedColumnFormula>_xlfn.CONCAT(D2," ")</calculatedColumnFormula>
    </tableColumn>
    <tableColumn id="15" xr3:uid="{43516DA5-EE35-4A99-A73B-6E2C92F2BE17}" name="Anotações _x000a_de ajuda_x000a_Classe 4" dataDxfId="124">
      <calculatedColumnFormula>_xlfn.CONCAT(E2," ")</calculatedColumnFormula>
    </tableColumn>
    <tableColumn id="22" xr3:uid="{4E2C6E2F-FBDF-486E-9FF7-21C4D4B18283}" name="Anotações _x000a_de ajuda_x000a_Classe 5" dataDxfId="123">
      <calculatedColumnFormula>_xlfn.CONCAT(F2," ")</calculatedColumnFormula>
    </tableColumn>
    <tableColumn id="16" xr3:uid="{BFC47198-B351-4C32-9E17-77914984F825}" name="Anotações _x000a_de ajuda_x000a_Conceito" dataDxfId="122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21">
      <calculatedColumnFormula>_xlfn.CONCAT("Consultar  ",S2)</calculatedColumnFormula>
    </tableColumn>
    <tableColumn id="18" xr3:uid="{627A170C-2776-424D-823A-86498C9B9FEC}" name="Anotações _x000a_de ajuda2" dataDxfId="120"/>
    <tableColumn id="19" xr3:uid="{36A56800-FCDE-46C6-9DD3-AC3ADDFE99D1}" name="Anotações _x000a_de ajuda3" dataDxfId="119"/>
    <tableColumn id="20" xr3:uid="{ADAFA88C-78DF-4CAA-AFA5-4B2FE34D2B95}" name="Key" dataDxfId="118">
      <calculatedColumnFormula>_xlfn.CONCAT("Hidra-key_",A2)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20" headerRowDxfId="117" dataDxfId="115" totalsRowDxfId="113" headerRowBorderDxfId="116" tableBorderDxfId="114" totalsRowBorderDxfId="112">
  <tableColumns count="22">
    <tableColumn id="1" xr3:uid="{05405BC3-D147-4C3A-A847-226BE3E20B44}" name="1" totalsRowLabel="Total" dataDxfId="111" totalsRowDxfId="110"/>
    <tableColumn id="2" xr3:uid="{30674569-14FD-401E-814B-CC39EC080692}" name="SuperData_x000a_(1)" dataDxfId="109" totalsRowDxfId="108">
      <calculatedColumnFormula>E2</calculatedColumnFormula>
    </tableColumn>
    <tableColumn id="3" xr3:uid="{42ACD1E1-902E-4432-A297-A8D4E3E6A39B}" name="PropData_x000a_(2)" dataDxfId="107" totalsRowDxfId="106"/>
    <tableColumn id="4" xr3:uid="{08ECA0E2-2D2F-446A-AAF6-2FD891B13A08}" name=" valData_x000a_(3)" dataDxfId="105" totalsRowDxfId="104"/>
    <tableColumn id="5" xr3:uid="{6086C35C-A33E-4114-B141-64B11971C1A1}" name="SuperProp_x000a_(4)" dataDxfId="103" totalsRowDxfId="102"/>
    <tableColumn id="6" xr3:uid="{535DC925-3C97-4408-B83A-988BF345193E}" name="Propriedade_x000a_(5)" dataDxfId="101" totalsRowDxfId="100"/>
    <tableColumn id="7" xr3:uid="{C4D22B6D-94D1-442A-97D3-E1AFB3FE98FC}" name="Functional_x000a_(6)" dataDxfId="99" totalsRowDxfId="98"/>
    <tableColumn id="8" xr3:uid="{254C2A3E-98CC-498D-9D66-425CCE933E22}" name="Inv functional _x000a_(7)" dataDxfId="97" totalsRowDxfId="96"/>
    <tableColumn id="9" xr3:uid="{CA66A745-BB10-4919-97C1-491E2A8AFF79}" name="Transitive_x000a_(8)" dataDxfId="95" totalsRowDxfId="94"/>
    <tableColumn id="10" xr3:uid="{F220F0EB-8A04-44B3-9F33-2CE7DEAEA278}" name="Symmetric_x000a_(9)" dataDxfId="93" totalsRowDxfId="92"/>
    <tableColumn id="11" xr3:uid="{BE3C1D12-0B80-4267-A7C6-AB88FDB359A9}" name="Asymmetric_x000a_(10)" dataDxfId="91" totalsRowDxfId="90"/>
    <tableColumn id="12" xr3:uid="{5956D0C5-9C90-4122-B08D-5295FEDB05A7}" name="Reflexive_x000a_(11)" dataDxfId="89" totalsRowDxfId="88"/>
    <tableColumn id="13" xr3:uid="{8BF12E7B-7E6E-4F93-8167-49BB8D845A8B}" name="Irreflexive_x000a_(12)" dataDxfId="87" totalsRowDxfId="86"/>
    <tableColumn id="14" xr3:uid="{F6A4A8D6-0928-496A-BF0F-0926974BB64E}" name="Inverse of_x000a_(13)" dataDxfId="85" totalsRowDxfId="84"/>
    <tableColumn id="15" xr3:uid="{71CC311B-405A-40DC-A69E-DD1F21998834}" name="Equivalente a_x000a_(14)" dataDxfId="83" totalsRowDxfId="82"/>
    <tableColumn id="16" xr3:uid="{D53389E7-5792-4813-AE78-49A25A9EDAF6}" name="Domain _x000a_(15)" dataDxfId="81" totalsRowDxfId="80">
      <calculatedColumnFormula>P1</calculatedColumnFormula>
    </tableColumn>
    <tableColumn id="17" xr3:uid="{F9388D82-F1CF-4707-8C27-B9B9F68C7435}" name=" Range_x000a_(16)" dataDxfId="79" totalsRowDxfId="78">
      <calculatedColumnFormula>Q1</calculatedColumnFormula>
    </tableColumn>
    <tableColumn id="18" xr3:uid="{458CD5C3-8971-431C-9F74-B445CB1B4F29}" name="Anot. Ajuda_x000a_PROP_x000a_(17)" dataDxfId="77" totalsRowDxfId="76"/>
    <tableColumn id="19" xr3:uid="{79ADE3D3-2E35-47E2-A082-CFFFD7E257CF}" name="Anot. Ajuda_x000a_DATA _x000a_(18)" dataDxfId="75" totalsRowDxfId="74"/>
    <tableColumn id="20" xr3:uid="{B1BB07F3-F9E0-4A1C-8EEB-D0705E508AEE}" name="Functional _x000a_(19)" dataDxfId="73" totalsRowDxfId="72"/>
    <tableColumn id="21" xr3:uid="{08560BEC-DA9D-4E18-9876-37313CE0655A}" name="Comentário_x000a_de Valor_x000a_(20)" dataDxfId="71" totalsRowDxfId="70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69" totalsRowDxfId="68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67" dataDxfId="65" headerRowBorderDxfId="66" tableBorderDxfId="64" totalsRowBorderDxfId="63">
  <tableColumns count="21">
    <tableColumn id="1" xr3:uid="{4F26C7F2-7D06-40CB-B848-F667194D9647}" name="1" dataDxfId="62"/>
    <tableColumn id="2" xr3:uid="{F921A453-730B-4AC8-852C-EFFDCF030CCA}" name="Disjunta 1" dataDxfId="61"/>
    <tableColumn id="3" xr3:uid="{23BEAC2C-6ADF-4C5A-B64D-4A2189CA8ACD}" name="Disjunta 2" dataDxfId="60"/>
    <tableColumn id="4" xr3:uid="{21B9136C-D0D8-484E-A2BE-E4977101D4DB}" name="Disjunta 3" dataDxfId="59"/>
    <tableColumn id="5" xr3:uid="{1A43957A-CCF1-44E5-BCCD-13F81C3A45EC}" name="Disjunta 4" dataDxfId="58"/>
    <tableColumn id="6" xr3:uid="{25855431-7914-4676-BDEF-21EDC5AEA531}" name="Disjunta 5" dataDxfId="57"/>
    <tableColumn id="7" xr3:uid="{B9C6D84B-4C90-464D-8249-79E106486DD3}" name="Disjunta 6" dataDxfId="56"/>
    <tableColumn id="8" xr3:uid="{F3E92F9C-C39B-4C1E-85C9-15118FEFA66F}" name="Disjunta 7" dataDxfId="55"/>
    <tableColumn id="9" xr3:uid="{3CC69936-B860-4ABA-AA56-15BBA0C1C3F5}" name="Disjunta 8" dataDxfId="54"/>
    <tableColumn id="10" xr3:uid="{3FB0F5C3-9FB7-46C3-8C1A-CE12E425D658}" name="Disjunta 9" dataDxfId="53"/>
    <tableColumn id="11" xr3:uid="{5D16196F-CC26-45A8-8B0C-4607A903F65A}" name="Disjunta 10" dataDxfId="52"/>
    <tableColumn id="12" xr3:uid="{41A23864-2363-4896-9F54-55AC6CFCE6CD}" name="Disjunta 11" dataDxfId="51"/>
    <tableColumn id="13" xr3:uid="{DC03A272-46F6-40A7-BA62-43D8BD6241CC}" name="Disjunta 12" dataDxfId="50"/>
    <tableColumn id="14" xr3:uid="{3C362C12-0371-4E21-9F34-4F9FCD93495D}" name="Disjunta 13" dataDxfId="49"/>
    <tableColumn id="15" xr3:uid="{07396994-8990-4C41-96A2-BAB03ABDB677}" name="Disjunta 14" dataDxfId="48"/>
    <tableColumn id="16" xr3:uid="{A03247BB-A7CD-4588-AD22-F4D4AA18275C}" name="Disjunta 15" dataDxfId="47"/>
    <tableColumn id="17" xr3:uid="{875CA327-F02E-49D1-ABB5-F3413E63868F}" name="Disjunta 16" dataDxfId="46"/>
    <tableColumn id="18" xr3:uid="{6843B603-EBBA-43D1-8F1B-214357E4C544}" name="Disjunta 17" dataDxfId="45"/>
    <tableColumn id="19" xr3:uid="{08263685-78DC-449B-9B4F-5565A721B82C}" name="Disjunta 18" dataDxfId="44"/>
    <tableColumn id="20" xr3:uid="{C3656408-6EB9-4B43-8A8E-4D686919DD2A}" name="Disjunta 19" dataDxfId="43"/>
    <tableColumn id="21" xr3:uid="{4D5BB609-CA03-4420-BBFE-E94235011FEA}" name="Disjunta 20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28"/>
  <sheetViews>
    <sheetView tabSelected="1" zoomScale="190" zoomScaleNormal="190" workbookViewId="0">
      <pane ySplit="1" topLeftCell="A2" activePane="bottomLeft" state="frozen"/>
      <selection activeCell="G32" sqref="G32"/>
      <selection pane="bottomLeft" activeCell="F14" sqref="F14"/>
    </sheetView>
  </sheetViews>
  <sheetFormatPr defaultColWidth="11.109375" defaultRowHeight="8.25" customHeight="1" x14ac:dyDescent="0.3"/>
  <cols>
    <col min="1" max="1" width="2.109375" style="4" bestFit="1" customWidth="1"/>
    <col min="2" max="2" width="6.109375" style="12" bestFit="1" customWidth="1"/>
    <col min="3" max="3" width="4.6640625" style="4" bestFit="1" customWidth="1"/>
    <col min="4" max="4" width="8.33203125" style="4" bestFit="1" customWidth="1"/>
    <col min="5" max="5" width="6.109375" style="46" bestFit="1" customWidth="1"/>
    <col min="6" max="6" width="14.109375" style="12" bestFit="1" customWidth="1"/>
    <col min="7" max="8" width="7.44140625" style="21" customWidth="1"/>
    <col min="9" max="9" width="12.21875" style="21" bestFit="1" customWidth="1"/>
    <col min="10" max="10" width="7.44140625" style="21" customWidth="1"/>
    <col min="11" max="11" width="35" style="21" customWidth="1"/>
    <col min="12" max="12" width="11.88671875" style="12" bestFit="1" customWidth="1"/>
    <col min="13" max="13" width="7.5546875" style="12" bestFit="1" customWidth="1"/>
    <col min="14" max="14" width="8" style="12" bestFit="1" customWidth="1"/>
    <col min="15" max="15" width="7.5546875" style="12" bestFit="1" customWidth="1"/>
    <col min="16" max="16" width="12.109375" style="12" customWidth="1"/>
    <col min="17" max="17" width="39" style="12" customWidth="1"/>
    <col min="18" max="18" width="7.5546875" style="12" bestFit="1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37" t="s">
        <v>24</v>
      </c>
      <c r="B1" s="33" t="s">
        <v>2</v>
      </c>
      <c r="C1" s="33" t="s">
        <v>69</v>
      </c>
      <c r="D1" s="33" t="s">
        <v>68</v>
      </c>
      <c r="E1" s="33" t="s">
        <v>70</v>
      </c>
      <c r="F1" s="33" t="s">
        <v>29</v>
      </c>
      <c r="G1" s="34" t="s">
        <v>30</v>
      </c>
      <c r="H1" s="34" t="s">
        <v>31</v>
      </c>
      <c r="I1" s="34" t="s">
        <v>32</v>
      </c>
      <c r="J1" s="34" t="s">
        <v>33</v>
      </c>
      <c r="K1" s="34" t="s">
        <v>34</v>
      </c>
      <c r="L1" s="35" t="s">
        <v>38</v>
      </c>
      <c r="M1" s="35" t="s">
        <v>39</v>
      </c>
      <c r="N1" s="35" t="s">
        <v>36</v>
      </c>
      <c r="O1" s="35" t="s">
        <v>37</v>
      </c>
      <c r="P1" s="35" t="s">
        <v>35</v>
      </c>
      <c r="Q1" s="35" t="s">
        <v>61</v>
      </c>
      <c r="R1" s="35" t="s">
        <v>63</v>
      </c>
      <c r="S1" s="35" t="s">
        <v>62</v>
      </c>
      <c r="T1" s="35" t="s">
        <v>64</v>
      </c>
      <c r="U1" s="36" t="s">
        <v>1</v>
      </c>
    </row>
    <row r="2" spans="1:21" ht="8.25" customHeight="1" x14ac:dyDescent="0.3">
      <c r="A2" s="71">
        <v>2</v>
      </c>
      <c r="B2" s="72" t="s">
        <v>81</v>
      </c>
      <c r="C2" s="72" t="s">
        <v>117</v>
      </c>
      <c r="D2" s="72" t="s">
        <v>118</v>
      </c>
      <c r="E2" s="63" t="s">
        <v>89</v>
      </c>
      <c r="F2" s="42" t="s">
        <v>86</v>
      </c>
      <c r="G2" s="44" t="s">
        <v>3</v>
      </c>
      <c r="H2" s="44" t="s">
        <v>3</v>
      </c>
      <c r="I2" s="43" t="s">
        <v>91</v>
      </c>
      <c r="J2" s="44" t="s">
        <v>3</v>
      </c>
      <c r="K2" s="44" t="s">
        <v>3</v>
      </c>
      <c r="L2" s="38" t="str">
        <f t="shared" ref="L2:L3" si="0">_xlfn.CONCAT("Conceitos: ", B2)</f>
        <v>Conceitos: Instalação</v>
      </c>
      <c r="M2" s="38" t="str">
        <f t="shared" ref="M2:M3" si="1">_xlfn.CONCAT(C2," ")</f>
        <v xml:space="preserve">Avac </v>
      </c>
      <c r="N2" s="38" t="str">
        <f t="shared" ref="N2:N3" si="2">_xlfn.CONCAT(D2," ")</f>
        <v xml:space="preserve">Sistema.Avac </v>
      </c>
      <c r="O2" s="38" t="str">
        <f t="shared" ref="O2:O3" si="3">_xlfn.CONCAT(E2," ")</f>
        <v xml:space="preserve">Avac.IFC </v>
      </c>
      <c r="P2" s="60" t="str">
        <f t="shared" ref="P2:P3" si="4">_xlfn.CONCAT(F2," ")</f>
        <v xml:space="preserve">IfcDistributionSystem </v>
      </c>
      <c r="Q2" s="38" t="str">
        <f t="shared" ref="Q2:Q3" si="5">_xlfn.CONCAT(SUBSTITUTE(L2, "null", " ")," ",SUBSTITUTE(M2, "null", " ")," ",SUBSTITUTE(N2, "null", " ")," ",SUBSTITUTE(O2, "null", " ")," ", SUBSTITUTE(F2, "null", " "))</f>
        <v>Conceitos: Instalação Avac  Sistema.Avac  Avac.IFC  IfcDistributionSystem</v>
      </c>
      <c r="R2" s="38" t="str">
        <f t="shared" ref="R2:R3" si="6">_xlfn.CONCAT("Consultar  ",S2)</f>
        <v>Consultar  -</v>
      </c>
      <c r="S2" s="61" t="s">
        <v>27</v>
      </c>
      <c r="T2" s="61" t="s">
        <v>27</v>
      </c>
      <c r="U2" s="73" t="str">
        <f t="shared" ref="U2:U28" si="7">_xlfn.CONCAT("Hidra-key_",A2)</f>
        <v>Hidra-key_2</v>
      </c>
    </row>
    <row r="3" spans="1:21" ht="8.25" customHeight="1" x14ac:dyDescent="0.3">
      <c r="A3" s="71">
        <v>3</v>
      </c>
      <c r="B3" s="72" t="s">
        <v>81</v>
      </c>
      <c r="C3" s="72" t="s">
        <v>117</v>
      </c>
      <c r="D3" s="72" t="s">
        <v>118</v>
      </c>
      <c r="E3" s="63" t="s">
        <v>90</v>
      </c>
      <c r="F3" s="62" t="s">
        <v>115</v>
      </c>
      <c r="G3" s="44" t="s">
        <v>3</v>
      </c>
      <c r="H3" s="44" t="s">
        <v>3</v>
      </c>
      <c r="I3" s="44" t="s">
        <v>3</v>
      </c>
      <c r="J3" s="44" t="s">
        <v>3</v>
      </c>
      <c r="K3" s="44" t="s">
        <v>3</v>
      </c>
      <c r="L3" s="60" t="str">
        <f t="shared" si="0"/>
        <v>Conceitos: Instalação</v>
      </c>
      <c r="M3" s="60" t="str">
        <f t="shared" si="1"/>
        <v xml:space="preserve">Avac </v>
      </c>
      <c r="N3" s="60" t="str">
        <f t="shared" si="2"/>
        <v xml:space="preserve">Sistema.Avac </v>
      </c>
      <c r="O3" s="60" t="str">
        <f t="shared" si="3"/>
        <v xml:space="preserve">Avac.OST </v>
      </c>
      <c r="P3" s="60" t="str">
        <f t="shared" si="4"/>
        <v xml:space="preserve">OST_DuctSystem </v>
      </c>
      <c r="Q3" s="60" t="str">
        <f t="shared" si="5"/>
        <v>Conceitos: Instalação Avac  Sistema.Avac  Avac.OST  OST_DuctSystem</v>
      </c>
      <c r="R3" s="60" t="str">
        <f t="shared" si="6"/>
        <v>Consultar  -</v>
      </c>
      <c r="S3" s="61" t="s">
        <v>27</v>
      </c>
      <c r="T3" s="61" t="s">
        <v>27</v>
      </c>
      <c r="U3" s="73" t="str">
        <f t="shared" si="7"/>
        <v>Hidra-key_3</v>
      </c>
    </row>
    <row r="4" spans="1:21" ht="8.25" customHeight="1" x14ac:dyDescent="0.3">
      <c r="A4" s="71">
        <v>4</v>
      </c>
      <c r="B4" s="58" t="s">
        <v>81</v>
      </c>
      <c r="C4" s="72" t="s">
        <v>117</v>
      </c>
      <c r="D4" s="58" t="s">
        <v>119</v>
      </c>
      <c r="E4" s="63" t="s">
        <v>89</v>
      </c>
      <c r="F4" s="74" t="s">
        <v>80</v>
      </c>
      <c r="G4" s="43" t="s">
        <v>3</v>
      </c>
      <c r="H4" s="44" t="s">
        <v>3</v>
      </c>
      <c r="I4" s="43" t="s">
        <v>91</v>
      </c>
      <c r="J4" s="43" t="s">
        <v>3</v>
      </c>
      <c r="K4" s="43" t="s">
        <v>3</v>
      </c>
      <c r="L4" s="38" t="str">
        <f t="shared" ref="L4:L28" si="8">_xlfn.CONCAT("Conceitos: ", B4)</f>
        <v>Conceitos: Instalação</v>
      </c>
      <c r="M4" s="38" t="str">
        <f t="shared" ref="M4:M11" si="9">_xlfn.CONCAT(C4," ")</f>
        <v xml:space="preserve">Avac </v>
      </c>
      <c r="N4" s="38" t="str">
        <f t="shared" ref="N4:N11" si="10">_xlfn.CONCAT(D4," ")</f>
        <v xml:space="preserve">Peça.Avac </v>
      </c>
      <c r="O4" s="38" t="str">
        <f t="shared" ref="O4:O11" si="11">_xlfn.CONCAT(E4," ")</f>
        <v xml:space="preserve">Avac.IFC </v>
      </c>
      <c r="P4" s="38" t="str">
        <f t="shared" ref="P4:P28" si="12">_xlfn.CONCAT(F4," ")</f>
        <v xml:space="preserve">ifcDiscreteAccessory </v>
      </c>
      <c r="Q4" s="38" t="str">
        <f t="shared" ref="Q4:Q28" si="13">_xlfn.CONCAT(SUBSTITUTE(L4, "null", " ")," ",SUBSTITUTE(M4, "null", " ")," ",SUBSTITUTE(N4, "null", " ")," ",SUBSTITUTE(O4, "null", " ")," ", SUBSTITUTE(F4, "null", " "))</f>
        <v>Conceitos: Instalação Avac  Peça.Avac  Avac.IFC  ifcDiscreteAccessory</v>
      </c>
      <c r="R4" s="45" t="str">
        <f t="shared" ref="R4:R11" si="14">_xlfn.CONCAT("Consultar  ",S4)</f>
        <v>Consultar  -</v>
      </c>
      <c r="S4" s="61" t="s">
        <v>27</v>
      </c>
      <c r="T4" s="61" t="s">
        <v>27</v>
      </c>
      <c r="U4" s="73" t="str">
        <f t="shared" si="7"/>
        <v>Hidra-key_4</v>
      </c>
    </row>
    <row r="5" spans="1:21" ht="8.25" customHeight="1" x14ac:dyDescent="0.3">
      <c r="A5" s="71">
        <v>5</v>
      </c>
      <c r="B5" s="58" t="s">
        <v>81</v>
      </c>
      <c r="C5" s="72" t="s">
        <v>117</v>
      </c>
      <c r="D5" s="58" t="s">
        <v>119</v>
      </c>
      <c r="E5" s="63" t="s">
        <v>89</v>
      </c>
      <c r="F5" s="62" t="s">
        <v>92</v>
      </c>
      <c r="G5" s="43" t="s">
        <v>3</v>
      </c>
      <c r="H5" s="44" t="s">
        <v>3</v>
      </c>
      <c r="I5" s="43" t="s">
        <v>3</v>
      </c>
      <c r="J5" s="43" t="s">
        <v>3</v>
      </c>
      <c r="K5" s="43" t="s">
        <v>3</v>
      </c>
      <c r="L5" s="38" t="str">
        <f t="shared" si="8"/>
        <v>Conceitos: Instalação</v>
      </c>
      <c r="M5" s="38" t="str">
        <f t="shared" si="9"/>
        <v xml:space="preserve">Avac </v>
      </c>
      <c r="N5" s="38" t="str">
        <f t="shared" si="10"/>
        <v xml:space="preserve">Peça.Avac </v>
      </c>
      <c r="O5" s="38" t="str">
        <f t="shared" si="11"/>
        <v xml:space="preserve">Avac.IFC </v>
      </c>
      <c r="P5" s="38" t="str">
        <f t="shared" si="12"/>
        <v xml:space="preserve">ifcDuctFitting </v>
      </c>
      <c r="Q5" s="38" t="str">
        <f t="shared" si="13"/>
        <v>Conceitos: Instalação Avac  Peça.Avac  Avac.IFC  ifcDuctFitting</v>
      </c>
      <c r="R5" s="45" t="str">
        <f t="shared" si="14"/>
        <v>Consultar  -</v>
      </c>
      <c r="S5" s="61" t="s">
        <v>27</v>
      </c>
      <c r="T5" s="61" t="s">
        <v>27</v>
      </c>
      <c r="U5" s="73" t="str">
        <f t="shared" si="7"/>
        <v>Hidra-key_5</v>
      </c>
    </row>
    <row r="6" spans="1:21" ht="8.25" customHeight="1" x14ac:dyDescent="0.3">
      <c r="A6" s="71">
        <v>6</v>
      </c>
      <c r="B6" s="58" t="s">
        <v>81</v>
      </c>
      <c r="C6" s="72" t="s">
        <v>117</v>
      </c>
      <c r="D6" s="58" t="s">
        <v>119</v>
      </c>
      <c r="E6" s="63" t="s">
        <v>89</v>
      </c>
      <c r="F6" s="62" t="s">
        <v>93</v>
      </c>
      <c r="G6" s="43" t="s">
        <v>3</v>
      </c>
      <c r="H6" s="44" t="s">
        <v>3</v>
      </c>
      <c r="I6" s="43" t="s">
        <v>3</v>
      </c>
      <c r="J6" s="43" t="s">
        <v>3</v>
      </c>
      <c r="K6" s="43" t="s">
        <v>3</v>
      </c>
      <c r="L6" s="38" t="str">
        <f t="shared" si="8"/>
        <v>Conceitos: Instalação</v>
      </c>
      <c r="M6" s="38" t="str">
        <f t="shared" si="9"/>
        <v xml:space="preserve">Avac </v>
      </c>
      <c r="N6" s="38" t="str">
        <f t="shared" si="10"/>
        <v xml:space="preserve">Peça.Avac </v>
      </c>
      <c r="O6" s="38" t="str">
        <f t="shared" si="11"/>
        <v xml:space="preserve">Avac.IFC </v>
      </c>
      <c r="P6" s="38" t="str">
        <f t="shared" si="12"/>
        <v xml:space="preserve">ifcDuctSiIencer </v>
      </c>
      <c r="Q6" s="38" t="str">
        <f t="shared" si="13"/>
        <v>Conceitos: Instalação Avac  Peça.Avac  Avac.IFC  ifcDuctSiIencer</v>
      </c>
      <c r="R6" s="45" t="str">
        <f t="shared" si="14"/>
        <v>Consultar  -</v>
      </c>
      <c r="S6" s="61" t="s">
        <v>27</v>
      </c>
      <c r="T6" s="61" t="s">
        <v>27</v>
      </c>
      <c r="U6" s="73" t="str">
        <f t="shared" si="7"/>
        <v>Hidra-key_6</v>
      </c>
    </row>
    <row r="7" spans="1:21" ht="8.25" customHeight="1" x14ac:dyDescent="0.3">
      <c r="A7" s="71">
        <v>7</v>
      </c>
      <c r="B7" s="58" t="s">
        <v>81</v>
      </c>
      <c r="C7" s="72" t="s">
        <v>117</v>
      </c>
      <c r="D7" s="58" t="s">
        <v>119</v>
      </c>
      <c r="E7" s="63" t="s">
        <v>89</v>
      </c>
      <c r="F7" s="62" t="s">
        <v>94</v>
      </c>
      <c r="G7" s="43" t="s">
        <v>3</v>
      </c>
      <c r="H7" s="44" t="s">
        <v>3</v>
      </c>
      <c r="I7" s="43" t="s">
        <v>3</v>
      </c>
      <c r="J7" s="43" t="s">
        <v>3</v>
      </c>
      <c r="K7" s="43" t="s">
        <v>3</v>
      </c>
      <c r="L7" s="38" t="str">
        <f t="shared" si="8"/>
        <v>Conceitos: Instalação</v>
      </c>
      <c r="M7" s="38" t="str">
        <f t="shared" si="9"/>
        <v xml:space="preserve">Avac </v>
      </c>
      <c r="N7" s="38" t="str">
        <f t="shared" si="10"/>
        <v xml:space="preserve">Peça.Avac </v>
      </c>
      <c r="O7" s="38" t="str">
        <f t="shared" si="11"/>
        <v xml:space="preserve">Avac.IFC </v>
      </c>
      <c r="P7" s="38" t="str">
        <f t="shared" si="12"/>
        <v xml:space="preserve">ifcDuctSegment </v>
      </c>
      <c r="Q7" s="38" t="str">
        <f t="shared" si="13"/>
        <v>Conceitos: Instalação Avac  Peça.Avac  Avac.IFC  ifcDuctSegment</v>
      </c>
      <c r="R7" s="45" t="str">
        <f t="shared" si="14"/>
        <v>Consultar  -</v>
      </c>
      <c r="S7" s="61" t="s">
        <v>27</v>
      </c>
      <c r="T7" s="61" t="s">
        <v>27</v>
      </c>
      <c r="U7" s="73" t="str">
        <f t="shared" si="7"/>
        <v>Hidra-key_7</v>
      </c>
    </row>
    <row r="8" spans="1:21" s="70" customFormat="1" ht="8.25" customHeight="1" thickBot="1" x14ac:dyDescent="0.35">
      <c r="A8" s="71">
        <v>8</v>
      </c>
      <c r="B8" s="58" t="s">
        <v>81</v>
      </c>
      <c r="C8" s="72" t="s">
        <v>117</v>
      </c>
      <c r="D8" s="58" t="s">
        <v>119</v>
      </c>
      <c r="E8" s="63" t="s">
        <v>89</v>
      </c>
      <c r="F8" s="62" t="s">
        <v>95</v>
      </c>
      <c r="G8" s="43" t="s">
        <v>3</v>
      </c>
      <c r="H8" s="44" t="s">
        <v>3</v>
      </c>
      <c r="I8" s="43" t="s">
        <v>3</v>
      </c>
      <c r="J8" s="43" t="s">
        <v>3</v>
      </c>
      <c r="K8" s="43" t="s">
        <v>3</v>
      </c>
      <c r="L8" s="38" t="str">
        <f t="shared" si="8"/>
        <v>Conceitos: Instalação</v>
      </c>
      <c r="M8" s="38" t="str">
        <f t="shared" si="9"/>
        <v xml:space="preserve">Avac </v>
      </c>
      <c r="N8" s="38" t="str">
        <f t="shared" si="10"/>
        <v xml:space="preserve">Peça.Avac </v>
      </c>
      <c r="O8" s="38" t="str">
        <f t="shared" si="11"/>
        <v xml:space="preserve">Avac.IFC </v>
      </c>
      <c r="P8" s="38" t="str">
        <f t="shared" si="12"/>
        <v xml:space="preserve">ifcAirTerminaI </v>
      </c>
      <c r="Q8" s="38" t="str">
        <f t="shared" si="13"/>
        <v>Conceitos: Instalação Avac  Peça.Avac  Avac.IFC  ifcAirTerminaI</v>
      </c>
      <c r="R8" s="45" t="str">
        <f t="shared" si="14"/>
        <v>Consultar  -</v>
      </c>
      <c r="S8" s="61" t="s">
        <v>27</v>
      </c>
      <c r="T8" s="61" t="s">
        <v>27</v>
      </c>
      <c r="U8" s="73" t="str">
        <f t="shared" si="7"/>
        <v>Hidra-key_8</v>
      </c>
    </row>
    <row r="9" spans="1:21" s="70" customFormat="1" ht="8.25" customHeight="1" thickBot="1" x14ac:dyDescent="0.35">
      <c r="A9" s="71">
        <v>9</v>
      </c>
      <c r="B9" s="58" t="s">
        <v>81</v>
      </c>
      <c r="C9" s="72" t="s">
        <v>117</v>
      </c>
      <c r="D9" s="58" t="s">
        <v>119</v>
      </c>
      <c r="E9" s="63" t="s">
        <v>89</v>
      </c>
      <c r="F9" s="75" t="s">
        <v>96</v>
      </c>
      <c r="G9" s="43" t="s">
        <v>3</v>
      </c>
      <c r="H9" s="44" t="s">
        <v>3</v>
      </c>
      <c r="I9" s="43" t="s">
        <v>3</v>
      </c>
      <c r="J9" s="43" t="s">
        <v>3</v>
      </c>
      <c r="K9" s="43" t="s">
        <v>3</v>
      </c>
      <c r="L9" s="38" t="str">
        <f t="shared" si="8"/>
        <v>Conceitos: Instalação</v>
      </c>
      <c r="M9" s="38" t="str">
        <f t="shared" si="9"/>
        <v xml:space="preserve">Avac </v>
      </c>
      <c r="N9" s="38" t="str">
        <f t="shared" si="10"/>
        <v xml:space="preserve">Peça.Avac </v>
      </c>
      <c r="O9" s="38" t="str">
        <f t="shared" si="11"/>
        <v xml:space="preserve">Avac.IFC </v>
      </c>
      <c r="P9" s="38" t="str">
        <f t="shared" si="12"/>
        <v xml:space="preserve">IfcUnitaryControlElement </v>
      </c>
      <c r="Q9" s="38" t="str">
        <f t="shared" si="13"/>
        <v>Conceitos: Instalação Avac  Peça.Avac  Avac.IFC  IfcUnitaryControlElement</v>
      </c>
      <c r="R9" s="45" t="str">
        <f t="shared" si="14"/>
        <v>Consultar  -</v>
      </c>
      <c r="S9" s="61" t="s">
        <v>27</v>
      </c>
      <c r="T9" s="61" t="s">
        <v>27</v>
      </c>
      <c r="U9" s="73" t="str">
        <f t="shared" si="7"/>
        <v>Hidra-key_9</v>
      </c>
    </row>
    <row r="10" spans="1:21" s="70" customFormat="1" ht="8.25" customHeight="1" thickBot="1" x14ac:dyDescent="0.35">
      <c r="A10" s="71">
        <v>10</v>
      </c>
      <c r="B10" s="58" t="s">
        <v>81</v>
      </c>
      <c r="C10" s="72" t="s">
        <v>117</v>
      </c>
      <c r="D10" s="58" t="s">
        <v>119</v>
      </c>
      <c r="E10" s="63" t="s">
        <v>89</v>
      </c>
      <c r="F10" s="62" t="s">
        <v>97</v>
      </c>
      <c r="G10" s="43" t="s">
        <v>3</v>
      </c>
      <c r="H10" s="44" t="s">
        <v>3</v>
      </c>
      <c r="I10" s="43" t="s">
        <v>3</v>
      </c>
      <c r="J10" s="43" t="s">
        <v>3</v>
      </c>
      <c r="K10" s="43" t="s">
        <v>3</v>
      </c>
      <c r="L10" s="38" t="str">
        <f t="shared" si="8"/>
        <v>Conceitos: Instalação</v>
      </c>
      <c r="M10" s="38" t="str">
        <f t="shared" si="9"/>
        <v xml:space="preserve">Avac </v>
      </c>
      <c r="N10" s="38" t="str">
        <f t="shared" si="10"/>
        <v xml:space="preserve">Peça.Avac </v>
      </c>
      <c r="O10" s="38" t="str">
        <f t="shared" si="11"/>
        <v xml:space="preserve">Avac.IFC </v>
      </c>
      <c r="P10" s="38" t="str">
        <f t="shared" si="12"/>
        <v xml:space="preserve">ifcUnitaryEquipment </v>
      </c>
      <c r="Q10" s="38" t="str">
        <f t="shared" si="13"/>
        <v>Conceitos: Instalação Avac  Peça.Avac  Avac.IFC  ifcUnitaryEquipment</v>
      </c>
      <c r="R10" s="45" t="str">
        <f t="shared" si="14"/>
        <v>Consultar  -</v>
      </c>
      <c r="S10" s="61" t="s">
        <v>27</v>
      </c>
      <c r="T10" s="61" t="s">
        <v>27</v>
      </c>
      <c r="U10" s="73" t="str">
        <f t="shared" si="7"/>
        <v>Hidra-key_10</v>
      </c>
    </row>
    <row r="11" spans="1:21" ht="8.25" customHeight="1" x14ac:dyDescent="0.3">
      <c r="A11" s="71">
        <v>11</v>
      </c>
      <c r="B11" s="58" t="s">
        <v>81</v>
      </c>
      <c r="C11" s="72" t="s">
        <v>117</v>
      </c>
      <c r="D11" s="58" t="s">
        <v>119</v>
      </c>
      <c r="E11" s="63" t="s">
        <v>89</v>
      </c>
      <c r="F11" s="75" t="s">
        <v>98</v>
      </c>
      <c r="G11" s="43" t="s">
        <v>3</v>
      </c>
      <c r="H11" s="43" t="s">
        <v>3</v>
      </c>
      <c r="I11" s="43" t="s">
        <v>3</v>
      </c>
      <c r="J11" s="43" t="s">
        <v>3</v>
      </c>
      <c r="K11" s="43" t="s">
        <v>3</v>
      </c>
      <c r="L11" s="38" t="str">
        <f t="shared" si="8"/>
        <v>Conceitos: Instalação</v>
      </c>
      <c r="M11" s="38" t="str">
        <f t="shared" si="9"/>
        <v xml:space="preserve">Avac </v>
      </c>
      <c r="N11" s="38" t="str">
        <f t="shared" si="10"/>
        <v xml:space="preserve">Peça.Avac </v>
      </c>
      <c r="O11" s="38" t="str">
        <f t="shared" si="11"/>
        <v xml:space="preserve">Avac.IFC </v>
      </c>
      <c r="P11" s="38" t="str">
        <f t="shared" si="12"/>
        <v xml:space="preserve">ifcFan </v>
      </c>
      <c r="Q11" s="38" t="str">
        <f t="shared" si="13"/>
        <v>Conceitos: Instalação Avac  Peça.Avac  Avac.IFC  ifcFan</v>
      </c>
      <c r="R11" s="38" t="str">
        <f t="shared" si="14"/>
        <v>Consultar  -</v>
      </c>
      <c r="S11" s="61" t="s">
        <v>27</v>
      </c>
      <c r="T11" s="61" t="s">
        <v>27</v>
      </c>
      <c r="U11" s="73" t="str">
        <f t="shared" si="7"/>
        <v>Hidra-key_11</v>
      </c>
    </row>
    <row r="12" spans="1:21" ht="8.25" customHeight="1" x14ac:dyDescent="0.3">
      <c r="A12" s="71">
        <v>12</v>
      </c>
      <c r="B12" s="58" t="s">
        <v>81</v>
      </c>
      <c r="C12" s="72" t="s">
        <v>117</v>
      </c>
      <c r="D12" s="58" t="s">
        <v>119</v>
      </c>
      <c r="E12" s="63" t="s">
        <v>89</v>
      </c>
      <c r="F12" s="62" t="s">
        <v>99</v>
      </c>
      <c r="G12" s="43" t="s">
        <v>3</v>
      </c>
      <c r="H12" s="43" t="s">
        <v>3</v>
      </c>
      <c r="I12" s="43" t="s">
        <v>3</v>
      </c>
      <c r="J12" s="43" t="s">
        <v>3</v>
      </c>
      <c r="K12" s="43" t="s">
        <v>3</v>
      </c>
      <c r="L12" s="38" t="str">
        <f t="shared" si="8"/>
        <v>Conceitos: Instalação</v>
      </c>
      <c r="M12" s="38" t="str">
        <f t="shared" ref="M12:M28" si="15">_xlfn.CONCAT(C12," ")</f>
        <v xml:space="preserve">Avac </v>
      </c>
      <c r="N12" s="38" t="str">
        <f t="shared" ref="N12:N28" si="16">_xlfn.CONCAT(D12," ")</f>
        <v xml:space="preserve">Peça.Avac </v>
      </c>
      <c r="O12" s="38" t="str">
        <f t="shared" ref="O12:O28" si="17">_xlfn.CONCAT(E12," ")</f>
        <v xml:space="preserve">Avac.IFC </v>
      </c>
      <c r="P12" s="38" t="str">
        <f t="shared" si="12"/>
        <v xml:space="preserve">ifcDamper </v>
      </c>
      <c r="Q12" s="38" t="str">
        <f t="shared" si="13"/>
        <v>Conceitos: Instalação Avac  Peça.Avac  Avac.IFC  ifcDamper</v>
      </c>
      <c r="R12" s="38" t="str">
        <f>_xlfn.CONCAT("Consultar  ",S12)</f>
        <v>Consultar  -</v>
      </c>
      <c r="S12" s="61" t="s">
        <v>27</v>
      </c>
      <c r="T12" s="61" t="s">
        <v>27</v>
      </c>
      <c r="U12" s="73" t="str">
        <f t="shared" si="7"/>
        <v>Hidra-key_12</v>
      </c>
    </row>
    <row r="13" spans="1:21" ht="8.25" customHeight="1" x14ac:dyDescent="0.3">
      <c r="A13" s="71">
        <v>13</v>
      </c>
      <c r="B13" s="58" t="s">
        <v>81</v>
      </c>
      <c r="C13" s="72" t="s">
        <v>117</v>
      </c>
      <c r="D13" s="58" t="s">
        <v>119</v>
      </c>
      <c r="E13" s="63" t="s">
        <v>89</v>
      </c>
      <c r="F13" s="62" t="s">
        <v>100</v>
      </c>
      <c r="G13" s="43" t="s">
        <v>3</v>
      </c>
      <c r="H13" s="43" t="s">
        <v>3</v>
      </c>
      <c r="I13" s="43" t="s">
        <v>3</v>
      </c>
      <c r="J13" s="43" t="s">
        <v>3</v>
      </c>
      <c r="K13" s="43" t="s">
        <v>3</v>
      </c>
      <c r="L13" s="38" t="str">
        <f t="shared" si="8"/>
        <v>Conceitos: Instalação</v>
      </c>
      <c r="M13" s="38" t="str">
        <f t="shared" si="15"/>
        <v xml:space="preserve">Avac </v>
      </c>
      <c r="N13" s="38" t="str">
        <f t="shared" si="16"/>
        <v xml:space="preserve">Peça.Avac </v>
      </c>
      <c r="O13" s="38" t="str">
        <f t="shared" si="17"/>
        <v xml:space="preserve">Avac.IFC </v>
      </c>
      <c r="P13" s="38" t="str">
        <f t="shared" si="12"/>
        <v xml:space="preserve">ifcVibrationIsoIator </v>
      </c>
      <c r="Q13" s="38" t="str">
        <f t="shared" si="13"/>
        <v>Conceitos: Instalação Avac  Peça.Avac  Avac.IFC  ifcVibrationIsoIator</v>
      </c>
      <c r="R13" s="38" t="str">
        <f t="shared" ref="R13:R20" si="18">_xlfn.CONCAT("Consultar  ",S13)</f>
        <v>Consultar  -</v>
      </c>
      <c r="S13" s="61" t="s">
        <v>27</v>
      </c>
      <c r="T13" s="61" t="s">
        <v>27</v>
      </c>
      <c r="U13" s="73" t="str">
        <f t="shared" si="7"/>
        <v>Hidra-key_13</v>
      </c>
    </row>
    <row r="14" spans="1:21" ht="8.25" customHeight="1" x14ac:dyDescent="0.3">
      <c r="A14" s="71">
        <v>14</v>
      </c>
      <c r="B14" s="58" t="s">
        <v>81</v>
      </c>
      <c r="C14" s="72" t="s">
        <v>117</v>
      </c>
      <c r="D14" s="58" t="s">
        <v>119</v>
      </c>
      <c r="E14" s="63" t="s">
        <v>89</v>
      </c>
      <c r="F14" s="62" t="s">
        <v>120</v>
      </c>
      <c r="G14" s="43" t="s">
        <v>3</v>
      </c>
      <c r="H14" s="43" t="s">
        <v>3</v>
      </c>
      <c r="I14" s="43" t="s">
        <v>3</v>
      </c>
      <c r="J14" s="43" t="s">
        <v>3</v>
      </c>
      <c r="K14" s="43" t="s">
        <v>3</v>
      </c>
      <c r="L14" s="76" t="str">
        <f>_xlfn.CONCAT("Conceitos: ", B14)</f>
        <v>Conceitos: Instalação</v>
      </c>
      <c r="M14" s="76" t="str">
        <f>_xlfn.CONCAT(C14," ")</f>
        <v xml:space="preserve">Avac </v>
      </c>
      <c r="N14" s="76" t="str">
        <f>_xlfn.CONCAT(D14," ")</f>
        <v xml:space="preserve">Peça.Avac </v>
      </c>
      <c r="O14" s="76" t="str">
        <f>_xlfn.CONCAT(E14," ")</f>
        <v xml:space="preserve">Avac.IFC </v>
      </c>
      <c r="P14" s="76" t="str">
        <f>_xlfn.CONCAT(F14," ")</f>
        <v xml:space="preserve">IfcCovering </v>
      </c>
      <c r="Q14" s="76" t="str">
        <f>_xlfn.CONCAT(SUBSTITUTE(L14, "null", " ")," ",SUBSTITUTE(M14, "null", " ")," ",SUBSTITUTE(N14, "null", " ")," ",SUBSTITUTE(O14, "null", " ")," ", SUBSTITUTE(F14, "null", " "))</f>
        <v>Conceitos: Instalação Avac  Peça.Avac  Avac.IFC  IfcCovering</v>
      </c>
      <c r="R14" s="76" t="str">
        <f>_xlfn.CONCAT("Consultar  ",S14)</f>
        <v xml:space="preserve">Consultar  </v>
      </c>
      <c r="S14" s="77"/>
      <c r="T14" s="77"/>
      <c r="U14" s="78" t="str">
        <f>_xlfn.CONCAT("Hidra-key_",A14)</f>
        <v>Hidra-key_14</v>
      </c>
    </row>
    <row r="15" spans="1:21" ht="8.25" customHeight="1" x14ac:dyDescent="0.3">
      <c r="A15" s="71">
        <v>14</v>
      </c>
      <c r="B15" s="58" t="s">
        <v>81</v>
      </c>
      <c r="C15" s="72" t="s">
        <v>117</v>
      </c>
      <c r="D15" s="58" t="s">
        <v>119</v>
      </c>
      <c r="E15" s="63" t="s">
        <v>90</v>
      </c>
      <c r="F15" s="62" t="s">
        <v>101</v>
      </c>
      <c r="G15" s="43" t="s">
        <v>3</v>
      </c>
      <c r="H15" s="44" t="s">
        <v>3</v>
      </c>
      <c r="I15" s="43" t="s">
        <v>3</v>
      </c>
      <c r="J15" s="43" t="s">
        <v>3</v>
      </c>
      <c r="K15" s="43" t="s">
        <v>3</v>
      </c>
      <c r="L15" s="38" t="str">
        <f t="shared" si="8"/>
        <v>Conceitos: Instalação</v>
      </c>
      <c r="M15" s="60" t="str">
        <f t="shared" si="15"/>
        <v xml:space="preserve">Avac </v>
      </c>
      <c r="N15" s="60" t="str">
        <f t="shared" si="16"/>
        <v xml:space="preserve">Peça.Avac </v>
      </c>
      <c r="O15" s="60" t="str">
        <f t="shared" si="17"/>
        <v xml:space="preserve">Avac.OST </v>
      </c>
      <c r="P15" s="38" t="str">
        <f t="shared" si="12"/>
        <v xml:space="preserve">OST_DuctAccessory </v>
      </c>
      <c r="Q15" s="38" t="str">
        <f t="shared" si="13"/>
        <v>Conceitos: Instalação Avac  Peça.Avac  Avac.OST  OST_DuctAccessory</v>
      </c>
      <c r="R15" s="38" t="str">
        <f t="shared" si="18"/>
        <v>Consultar  -</v>
      </c>
      <c r="S15" s="61" t="s">
        <v>27</v>
      </c>
      <c r="T15" s="61" t="s">
        <v>27</v>
      </c>
      <c r="U15" s="73" t="str">
        <f t="shared" si="7"/>
        <v>Hidra-key_14</v>
      </c>
    </row>
    <row r="16" spans="1:21" ht="8.25" customHeight="1" x14ac:dyDescent="0.3">
      <c r="A16" s="71">
        <v>15</v>
      </c>
      <c r="B16" s="58" t="s">
        <v>81</v>
      </c>
      <c r="C16" s="72" t="s">
        <v>117</v>
      </c>
      <c r="D16" s="58" t="s">
        <v>119</v>
      </c>
      <c r="E16" s="63" t="s">
        <v>90</v>
      </c>
      <c r="F16" s="62" t="s">
        <v>102</v>
      </c>
      <c r="G16" s="43" t="s">
        <v>3</v>
      </c>
      <c r="H16" s="44" t="s">
        <v>3</v>
      </c>
      <c r="I16" s="43" t="s">
        <v>3</v>
      </c>
      <c r="J16" s="43" t="s">
        <v>3</v>
      </c>
      <c r="K16" s="43" t="s">
        <v>3</v>
      </c>
      <c r="L16" s="38" t="str">
        <f t="shared" si="8"/>
        <v>Conceitos: Instalação</v>
      </c>
      <c r="M16" s="60" t="str">
        <f t="shared" si="15"/>
        <v xml:space="preserve">Avac </v>
      </c>
      <c r="N16" s="60" t="str">
        <f t="shared" si="16"/>
        <v xml:space="preserve">Peça.Avac </v>
      </c>
      <c r="O16" s="60" t="str">
        <f t="shared" si="17"/>
        <v xml:space="preserve">Avac.OST </v>
      </c>
      <c r="P16" s="38" t="str">
        <f t="shared" si="12"/>
        <v xml:space="preserve">OST_DuctCurves </v>
      </c>
      <c r="Q16" s="38" t="str">
        <f t="shared" si="13"/>
        <v>Conceitos: Instalação Avac  Peça.Avac  Avac.OST  OST_DuctCurves</v>
      </c>
      <c r="R16" s="38" t="str">
        <f t="shared" si="18"/>
        <v>Consultar  -</v>
      </c>
      <c r="S16" s="61" t="s">
        <v>27</v>
      </c>
      <c r="T16" s="61" t="s">
        <v>27</v>
      </c>
      <c r="U16" s="73" t="str">
        <f t="shared" si="7"/>
        <v>Hidra-key_15</v>
      </c>
    </row>
    <row r="17" spans="1:21" ht="8.25" customHeight="1" x14ac:dyDescent="0.3">
      <c r="A17" s="71">
        <v>16</v>
      </c>
      <c r="B17" s="58" t="s">
        <v>81</v>
      </c>
      <c r="C17" s="72" t="s">
        <v>117</v>
      </c>
      <c r="D17" s="58" t="s">
        <v>119</v>
      </c>
      <c r="E17" s="63" t="s">
        <v>90</v>
      </c>
      <c r="F17" s="62" t="s">
        <v>103</v>
      </c>
      <c r="G17" s="43" t="s">
        <v>3</v>
      </c>
      <c r="H17" s="44" t="s">
        <v>3</v>
      </c>
      <c r="I17" s="43" t="s">
        <v>3</v>
      </c>
      <c r="J17" s="43" t="s">
        <v>3</v>
      </c>
      <c r="K17" s="43" t="s">
        <v>3</v>
      </c>
      <c r="L17" s="38" t="str">
        <f t="shared" si="8"/>
        <v>Conceitos: Instalação</v>
      </c>
      <c r="M17" s="60" t="str">
        <f t="shared" si="15"/>
        <v xml:space="preserve">Avac </v>
      </c>
      <c r="N17" s="60" t="str">
        <f t="shared" si="16"/>
        <v xml:space="preserve">Peça.Avac </v>
      </c>
      <c r="O17" s="60" t="str">
        <f t="shared" si="17"/>
        <v xml:space="preserve">Avac.OST </v>
      </c>
      <c r="P17" s="38" t="str">
        <f t="shared" si="12"/>
        <v xml:space="preserve">OST_FlexDuctCurves </v>
      </c>
      <c r="Q17" s="38" t="str">
        <f t="shared" si="13"/>
        <v>Conceitos: Instalação Avac  Peça.Avac  Avac.OST  OST_FlexDuctCurves</v>
      </c>
      <c r="R17" s="38" t="str">
        <f t="shared" si="18"/>
        <v>Consultar  -</v>
      </c>
      <c r="S17" s="61" t="s">
        <v>27</v>
      </c>
      <c r="T17" s="61" t="s">
        <v>27</v>
      </c>
      <c r="U17" s="73" t="str">
        <f t="shared" si="7"/>
        <v>Hidra-key_16</v>
      </c>
    </row>
    <row r="18" spans="1:21" ht="8.25" customHeight="1" x14ac:dyDescent="0.3">
      <c r="A18" s="71">
        <v>17</v>
      </c>
      <c r="B18" s="58" t="s">
        <v>81</v>
      </c>
      <c r="C18" s="72" t="s">
        <v>117</v>
      </c>
      <c r="D18" s="58" t="s">
        <v>119</v>
      </c>
      <c r="E18" s="63" t="s">
        <v>90</v>
      </c>
      <c r="F18" s="62" t="s">
        <v>104</v>
      </c>
      <c r="G18" s="43" t="s">
        <v>3</v>
      </c>
      <c r="H18" s="44" t="s">
        <v>3</v>
      </c>
      <c r="I18" s="43" t="s">
        <v>3</v>
      </c>
      <c r="J18" s="43" t="s">
        <v>3</v>
      </c>
      <c r="K18" s="43" t="s">
        <v>3</v>
      </c>
      <c r="L18" s="38" t="str">
        <f t="shared" si="8"/>
        <v>Conceitos: Instalação</v>
      </c>
      <c r="M18" s="60" t="str">
        <f t="shared" si="15"/>
        <v xml:space="preserve">Avac </v>
      </c>
      <c r="N18" s="60" t="str">
        <f t="shared" si="16"/>
        <v xml:space="preserve">Peça.Avac </v>
      </c>
      <c r="O18" s="60" t="str">
        <f t="shared" si="17"/>
        <v xml:space="preserve">Avac.OST </v>
      </c>
      <c r="P18" s="38" t="str">
        <f t="shared" si="12"/>
        <v xml:space="preserve">OST_DuctFitting </v>
      </c>
      <c r="Q18" s="38" t="str">
        <f t="shared" si="13"/>
        <v>Conceitos: Instalação Avac  Peça.Avac  Avac.OST  OST_DuctFitting</v>
      </c>
      <c r="R18" s="38" t="str">
        <f t="shared" si="18"/>
        <v>Consultar  -</v>
      </c>
      <c r="S18" s="61" t="s">
        <v>27</v>
      </c>
      <c r="T18" s="61" t="s">
        <v>27</v>
      </c>
      <c r="U18" s="73" t="str">
        <f t="shared" si="7"/>
        <v>Hidra-key_17</v>
      </c>
    </row>
    <row r="19" spans="1:21" ht="8.25" customHeight="1" x14ac:dyDescent="0.3">
      <c r="A19" s="71">
        <v>18</v>
      </c>
      <c r="B19" s="58" t="s">
        <v>81</v>
      </c>
      <c r="C19" s="72" t="s">
        <v>117</v>
      </c>
      <c r="D19" s="58" t="s">
        <v>119</v>
      </c>
      <c r="E19" s="63" t="s">
        <v>90</v>
      </c>
      <c r="F19" s="62" t="s">
        <v>105</v>
      </c>
      <c r="G19" s="43" t="s">
        <v>3</v>
      </c>
      <c r="H19" s="44" t="s">
        <v>3</v>
      </c>
      <c r="I19" s="43" t="s">
        <v>3</v>
      </c>
      <c r="J19" s="43" t="s">
        <v>3</v>
      </c>
      <c r="K19" s="43" t="s">
        <v>3</v>
      </c>
      <c r="L19" s="38" t="str">
        <f t="shared" si="8"/>
        <v>Conceitos: Instalação</v>
      </c>
      <c r="M19" s="60" t="str">
        <f t="shared" si="15"/>
        <v xml:space="preserve">Avac </v>
      </c>
      <c r="N19" s="60" t="str">
        <f t="shared" si="16"/>
        <v xml:space="preserve">Peça.Avac </v>
      </c>
      <c r="O19" s="60" t="str">
        <f t="shared" si="17"/>
        <v xml:space="preserve">Avac.OST </v>
      </c>
      <c r="P19" s="38" t="str">
        <f t="shared" si="12"/>
        <v xml:space="preserve">OST_DuctInsulations </v>
      </c>
      <c r="Q19" s="38" t="str">
        <f t="shared" si="13"/>
        <v>Conceitos: Instalação Avac  Peça.Avac  Avac.OST  OST_DuctInsulations</v>
      </c>
      <c r="R19" s="38" t="str">
        <f t="shared" si="18"/>
        <v>Consultar  -</v>
      </c>
      <c r="S19" s="61" t="s">
        <v>27</v>
      </c>
      <c r="T19" s="61" t="s">
        <v>27</v>
      </c>
      <c r="U19" s="73" t="str">
        <f t="shared" si="7"/>
        <v>Hidra-key_18</v>
      </c>
    </row>
    <row r="20" spans="1:21" ht="8.25" customHeight="1" x14ac:dyDescent="0.3">
      <c r="A20" s="71">
        <v>19</v>
      </c>
      <c r="B20" s="58" t="s">
        <v>81</v>
      </c>
      <c r="C20" s="72" t="s">
        <v>117</v>
      </c>
      <c r="D20" s="58" t="s">
        <v>119</v>
      </c>
      <c r="E20" s="63" t="s">
        <v>90</v>
      </c>
      <c r="F20" s="62" t="s">
        <v>106</v>
      </c>
      <c r="G20" s="43" t="s">
        <v>3</v>
      </c>
      <c r="H20" s="44" t="s">
        <v>3</v>
      </c>
      <c r="I20" s="43" t="s">
        <v>3</v>
      </c>
      <c r="J20" s="43" t="s">
        <v>3</v>
      </c>
      <c r="K20" s="43" t="s">
        <v>3</v>
      </c>
      <c r="L20" s="38" t="str">
        <f t="shared" si="8"/>
        <v>Conceitos: Instalação</v>
      </c>
      <c r="M20" s="60" t="str">
        <f t="shared" si="15"/>
        <v xml:space="preserve">Avac </v>
      </c>
      <c r="N20" s="60" t="str">
        <f t="shared" si="16"/>
        <v xml:space="preserve">Peça.Avac </v>
      </c>
      <c r="O20" s="60" t="str">
        <f t="shared" si="17"/>
        <v xml:space="preserve">Avac.OST </v>
      </c>
      <c r="P20" s="38" t="str">
        <f t="shared" si="12"/>
        <v xml:space="preserve">OST_DuctLinings </v>
      </c>
      <c r="Q20" s="38" t="str">
        <f t="shared" si="13"/>
        <v>Conceitos: Instalação Avac  Peça.Avac  Avac.OST  OST_DuctLinings</v>
      </c>
      <c r="R20" s="38" t="str">
        <f t="shared" si="18"/>
        <v>Consultar  -</v>
      </c>
      <c r="S20" s="61" t="s">
        <v>27</v>
      </c>
      <c r="T20" s="61" t="s">
        <v>27</v>
      </c>
      <c r="U20" s="73" t="str">
        <f t="shared" si="7"/>
        <v>Hidra-key_19</v>
      </c>
    </row>
    <row r="21" spans="1:21" ht="8.25" customHeight="1" x14ac:dyDescent="0.3">
      <c r="A21" s="71">
        <v>20</v>
      </c>
      <c r="B21" s="58" t="s">
        <v>81</v>
      </c>
      <c r="C21" s="72" t="s">
        <v>117</v>
      </c>
      <c r="D21" s="58" t="s">
        <v>119</v>
      </c>
      <c r="E21" s="63" t="s">
        <v>90</v>
      </c>
      <c r="F21" s="62" t="s">
        <v>107</v>
      </c>
      <c r="G21" s="43" t="s">
        <v>3</v>
      </c>
      <c r="H21" s="44" t="s">
        <v>3</v>
      </c>
      <c r="I21" s="43" t="s">
        <v>3</v>
      </c>
      <c r="J21" s="43" t="s">
        <v>3</v>
      </c>
      <c r="K21" s="43" t="s">
        <v>3</v>
      </c>
      <c r="L21" s="38" t="str">
        <f t="shared" si="8"/>
        <v>Conceitos: Instalação</v>
      </c>
      <c r="M21" s="60" t="str">
        <f t="shared" si="15"/>
        <v xml:space="preserve">Avac </v>
      </c>
      <c r="N21" s="60" t="str">
        <f t="shared" si="16"/>
        <v xml:space="preserve">Peça.Avac </v>
      </c>
      <c r="O21" s="60" t="str">
        <f t="shared" si="17"/>
        <v xml:space="preserve">Avac.OST </v>
      </c>
      <c r="P21" s="38" t="str">
        <f t="shared" si="12"/>
        <v xml:space="preserve">OST_DuctTerminal </v>
      </c>
      <c r="Q21" s="38" t="str">
        <f t="shared" si="13"/>
        <v>Conceitos: Instalação Avac  Peça.Avac  Avac.OST  OST_DuctTerminal</v>
      </c>
      <c r="R21" s="45" t="str">
        <f t="shared" ref="R21:R28" si="19">_xlfn.CONCAT("Consultar  ",S21)</f>
        <v>Consultar  -</v>
      </c>
      <c r="S21" s="61" t="s">
        <v>27</v>
      </c>
      <c r="T21" s="61" t="s">
        <v>27</v>
      </c>
      <c r="U21" s="73" t="str">
        <f t="shared" si="7"/>
        <v>Hidra-key_20</v>
      </c>
    </row>
    <row r="22" spans="1:21" ht="8.25" customHeight="1" x14ac:dyDescent="0.3">
      <c r="A22" s="71">
        <v>21</v>
      </c>
      <c r="B22" s="58" t="s">
        <v>81</v>
      </c>
      <c r="C22" s="72" t="s">
        <v>117</v>
      </c>
      <c r="D22" s="58" t="s">
        <v>119</v>
      </c>
      <c r="E22" s="63" t="s">
        <v>90</v>
      </c>
      <c r="F22" s="62" t="s">
        <v>108</v>
      </c>
      <c r="G22" s="43" t="s">
        <v>3</v>
      </c>
      <c r="H22" s="44" t="s">
        <v>3</v>
      </c>
      <c r="I22" s="43" t="s">
        <v>3</v>
      </c>
      <c r="J22" s="43" t="s">
        <v>3</v>
      </c>
      <c r="K22" s="43" t="s">
        <v>3</v>
      </c>
      <c r="L22" s="38" t="str">
        <f t="shared" si="8"/>
        <v>Conceitos: Instalação</v>
      </c>
      <c r="M22" s="60" t="str">
        <f t="shared" si="15"/>
        <v xml:space="preserve">Avac </v>
      </c>
      <c r="N22" s="60" t="str">
        <f t="shared" si="16"/>
        <v xml:space="preserve">Peça.Avac </v>
      </c>
      <c r="O22" s="60" t="str">
        <f t="shared" si="17"/>
        <v xml:space="preserve">Avac.OST </v>
      </c>
      <c r="P22" s="38" t="str">
        <f t="shared" si="12"/>
        <v xml:space="preserve">OST_ExpansionJoints </v>
      </c>
      <c r="Q22" s="38" t="str">
        <f t="shared" si="13"/>
        <v>Conceitos: Instalação Avac  Peça.Avac  Avac.OST  OST_ExpansionJoints</v>
      </c>
      <c r="R22" s="45" t="str">
        <f t="shared" ref="R22:R23" si="20">_xlfn.CONCAT("Consultar  ",S22)</f>
        <v>Consultar  -</v>
      </c>
      <c r="S22" s="61" t="s">
        <v>27</v>
      </c>
      <c r="T22" s="61" t="s">
        <v>27</v>
      </c>
      <c r="U22" s="73" t="str">
        <f t="shared" si="7"/>
        <v>Hidra-key_21</v>
      </c>
    </row>
    <row r="23" spans="1:21" ht="8.25" customHeight="1" x14ac:dyDescent="0.3">
      <c r="A23" s="71">
        <v>22</v>
      </c>
      <c r="B23" s="58" t="s">
        <v>81</v>
      </c>
      <c r="C23" s="72" t="s">
        <v>117</v>
      </c>
      <c r="D23" s="58" t="s">
        <v>119</v>
      </c>
      <c r="E23" s="63" t="s">
        <v>90</v>
      </c>
      <c r="F23" s="62" t="s">
        <v>109</v>
      </c>
      <c r="G23" s="43" t="s">
        <v>3</v>
      </c>
      <c r="H23" s="44" t="s">
        <v>3</v>
      </c>
      <c r="I23" s="43" t="s">
        <v>3</v>
      </c>
      <c r="J23" s="43" t="s">
        <v>3</v>
      </c>
      <c r="K23" s="43" t="s">
        <v>3</v>
      </c>
      <c r="L23" s="38" t="str">
        <f t="shared" si="8"/>
        <v>Conceitos: Instalação</v>
      </c>
      <c r="M23" s="60" t="str">
        <f t="shared" si="15"/>
        <v xml:space="preserve">Avac </v>
      </c>
      <c r="N23" s="60" t="str">
        <f t="shared" si="16"/>
        <v xml:space="preserve">Peça.Avac </v>
      </c>
      <c r="O23" s="60" t="str">
        <f t="shared" si="17"/>
        <v xml:space="preserve">Avac.OST </v>
      </c>
      <c r="P23" s="38" t="str">
        <f t="shared" si="12"/>
        <v xml:space="preserve">OST_MechanicalControlDevices </v>
      </c>
      <c r="Q23" s="38" t="str">
        <f t="shared" si="13"/>
        <v>Conceitos: Instalação Avac  Peça.Avac  Avac.OST  OST_MechanicalControlDevices</v>
      </c>
      <c r="R23" s="45" t="str">
        <f t="shared" si="20"/>
        <v>Consultar  -</v>
      </c>
      <c r="S23" s="61" t="s">
        <v>27</v>
      </c>
      <c r="T23" s="61" t="s">
        <v>27</v>
      </c>
      <c r="U23" s="73" t="str">
        <f t="shared" si="7"/>
        <v>Hidra-key_22</v>
      </c>
    </row>
    <row r="24" spans="1:21" ht="8.25" customHeight="1" x14ac:dyDescent="0.3">
      <c r="A24" s="71">
        <v>23</v>
      </c>
      <c r="B24" s="58" t="s">
        <v>81</v>
      </c>
      <c r="C24" s="72" t="s">
        <v>117</v>
      </c>
      <c r="D24" s="58" t="s">
        <v>119</v>
      </c>
      <c r="E24" s="63" t="s">
        <v>90</v>
      </c>
      <c r="F24" s="62" t="s">
        <v>110</v>
      </c>
      <c r="G24" s="43" t="s">
        <v>3</v>
      </c>
      <c r="H24" s="44" t="s">
        <v>3</v>
      </c>
      <c r="I24" s="43" t="s">
        <v>3</v>
      </c>
      <c r="J24" s="43" t="s">
        <v>3</v>
      </c>
      <c r="K24" s="43" t="s">
        <v>3</v>
      </c>
      <c r="L24" s="38" t="str">
        <f t="shared" si="8"/>
        <v>Conceitos: Instalação</v>
      </c>
      <c r="M24" s="60" t="str">
        <f t="shared" si="15"/>
        <v xml:space="preserve">Avac </v>
      </c>
      <c r="N24" s="60" t="str">
        <f t="shared" si="16"/>
        <v xml:space="preserve">Peça.Avac </v>
      </c>
      <c r="O24" s="60" t="str">
        <f t="shared" si="17"/>
        <v xml:space="preserve">Avac.OST </v>
      </c>
      <c r="P24" s="38" t="str">
        <f t="shared" si="12"/>
        <v xml:space="preserve">OST_MechanicalEquipment </v>
      </c>
      <c r="Q24" s="38" t="str">
        <f t="shared" si="13"/>
        <v>Conceitos: Instalação Avac  Peça.Avac  Avac.OST  OST_MechanicalEquipment</v>
      </c>
      <c r="R24" s="45" t="str">
        <f t="shared" si="19"/>
        <v>Consultar  -</v>
      </c>
      <c r="S24" s="61" t="s">
        <v>27</v>
      </c>
      <c r="T24" s="61" t="s">
        <v>27</v>
      </c>
      <c r="U24" s="73" t="str">
        <f t="shared" si="7"/>
        <v>Hidra-key_23</v>
      </c>
    </row>
    <row r="25" spans="1:21" ht="8.25" customHeight="1" x14ac:dyDescent="0.3">
      <c r="A25" s="71">
        <v>24</v>
      </c>
      <c r="B25" s="58" t="s">
        <v>81</v>
      </c>
      <c r="C25" s="72" t="s">
        <v>117</v>
      </c>
      <c r="D25" s="58" t="s">
        <v>119</v>
      </c>
      <c r="E25" s="63" t="s">
        <v>90</v>
      </c>
      <c r="F25" s="62" t="s">
        <v>111</v>
      </c>
      <c r="G25" s="43" t="s">
        <v>3</v>
      </c>
      <c r="H25" s="44" t="s">
        <v>3</v>
      </c>
      <c r="I25" s="43" t="s">
        <v>3</v>
      </c>
      <c r="J25" s="43" t="s">
        <v>3</v>
      </c>
      <c r="K25" s="43" t="s">
        <v>3</v>
      </c>
      <c r="L25" s="38" t="str">
        <f t="shared" si="8"/>
        <v>Conceitos: Instalação</v>
      </c>
      <c r="M25" s="60" t="str">
        <f t="shared" si="15"/>
        <v xml:space="preserve">Avac </v>
      </c>
      <c r="N25" s="60" t="str">
        <f t="shared" si="16"/>
        <v xml:space="preserve">Peça.Avac </v>
      </c>
      <c r="O25" s="60" t="str">
        <f t="shared" si="17"/>
        <v xml:space="preserve">Avac.OST </v>
      </c>
      <c r="P25" s="38" t="str">
        <f t="shared" si="12"/>
        <v xml:space="preserve">OST_MechanicalEquipmentSet </v>
      </c>
      <c r="Q25" s="38" t="str">
        <f t="shared" si="13"/>
        <v>Conceitos: Instalação Avac  Peça.Avac  Avac.OST  OST_MechanicalEquipmentSet</v>
      </c>
      <c r="R25" s="45" t="str">
        <f t="shared" si="19"/>
        <v>Consultar  -</v>
      </c>
      <c r="S25" s="61" t="s">
        <v>27</v>
      </c>
      <c r="T25" s="61" t="s">
        <v>27</v>
      </c>
      <c r="U25" s="73" t="str">
        <f t="shared" si="7"/>
        <v>Hidra-key_24</v>
      </c>
    </row>
    <row r="26" spans="1:21" ht="7.95" customHeight="1" x14ac:dyDescent="0.3">
      <c r="A26" s="71">
        <v>25</v>
      </c>
      <c r="B26" s="58" t="s">
        <v>81</v>
      </c>
      <c r="C26" s="72" t="s">
        <v>117</v>
      </c>
      <c r="D26" s="58" t="s">
        <v>119</v>
      </c>
      <c r="E26" s="63" t="s">
        <v>90</v>
      </c>
      <c r="F26" s="62" t="s">
        <v>112</v>
      </c>
      <c r="G26" s="43" t="s">
        <v>3</v>
      </c>
      <c r="H26" s="44" t="s">
        <v>3</v>
      </c>
      <c r="I26" s="43" t="s">
        <v>3</v>
      </c>
      <c r="J26" s="43" t="s">
        <v>3</v>
      </c>
      <c r="K26" s="43" t="s">
        <v>3</v>
      </c>
      <c r="L26" s="38" t="str">
        <f t="shared" si="8"/>
        <v>Conceitos: Instalação</v>
      </c>
      <c r="M26" s="60" t="str">
        <f t="shared" si="15"/>
        <v xml:space="preserve">Avac </v>
      </c>
      <c r="N26" s="60" t="str">
        <f t="shared" si="16"/>
        <v xml:space="preserve">Peça.Avac </v>
      </c>
      <c r="O26" s="60" t="str">
        <f t="shared" si="17"/>
        <v xml:space="preserve">Avac.OST </v>
      </c>
      <c r="P26" s="38" t="str">
        <f t="shared" si="12"/>
        <v xml:space="preserve">OST_MEPAncillaryFraming </v>
      </c>
      <c r="Q26" s="38" t="str">
        <f t="shared" si="13"/>
        <v>Conceitos: Instalação Avac  Peça.Avac  Avac.OST  OST_MEPAncillaryFraming</v>
      </c>
      <c r="R26" s="45" t="str">
        <f t="shared" si="19"/>
        <v>Consultar  -</v>
      </c>
      <c r="S26" s="61" t="s">
        <v>27</v>
      </c>
      <c r="T26" s="61" t="s">
        <v>27</v>
      </c>
      <c r="U26" s="73" t="str">
        <f t="shared" si="7"/>
        <v>Hidra-key_25</v>
      </c>
    </row>
    <row r="27" spans="1:21" s="46" customFormat="1" ht="8.25" customHeight="1" x14ac:dyDescent="0.3">
      <c r="A27" s="71">
        <v>26</v>
      </c>
      <c r="B27" s="58" t="s">
        <v>81</v>
      </c>
      <c r="C27" s="72" t="s">
        <v>117</v>
      </c>
      <c r="D27" s="58" t="s">
        <v>119</v>
      </c>
      <c r="E27" s="63" t="s">
        <v>90</v>
      </c>
      <c r="F27" s="62" t="s">
        <v>113</v>
      </c>
      <c r="G27" s="43" t="s">
        <v>3</v>
      </c>
      <c r="H27" s="44" t="s">
        <v>3</v>
      </c>
      <c r="I27" s="43" t="s">
        <v>3</v>
      </c>
      <c r="J27" s="43" t="s">
        <v>3</v>
      </c>
      <c r="K27" s="43" t="s">
        <v>3</v>
      </c>
      <c r="L27" s="38" t="str">
        <f t="shared" si="8"/>
        <v>Conceitos: Instalação</v>
      </c>
      <c r="M27" s="60" t="str">
        <f t="shared" si="15"/>
        <v xml:space="preserve">Avac </v>
      </c>
      <c r="N27" s="60" t="str">
        <f t="shared" si="16"/>
        <v xml:space="preserve">Peça.Avac </v>
      </c>
      <c r="O27" s="60" t="str">
        <f t="shared" si="17"/>
        <v xml:space="preserve">Avac.OST </v>
      </c>
      <c r="P27" s="38" t="str">
        <f t="shared" si="12"/>
        <v xml:space="preserve">OST_VibrationDampers </v>
      </c>
      <c r="Q27" s="38" t="str">
        <f t="shared" si="13"/>
        <v>Conceitos: Instalação Avac  Peça.Avac  Avac.OST  OST_VibrationDampers</v>
      </c>
      <c r="R27" s="45" t="str">
        <f t="shared" si="19"/>
        <v>Consultar  -</v>
      </c>
      <c r="S27" s="61" t="s">
        <v>27</v>
      </c>
      <c r="T27" s="61" t="s">
        <v>27</v>
      </c>
      <c r="U27" s="73" t="str">
        <f t="shared" si="7"/>
        <v>Hidra-key_26</v>
      </c>
    </row>
    <row r="28" spans="1:21" s="46" customFormat="1" ht="8.25" customHeight="1" x14ac:dyDescent="0.3">
      <c r="A28" s="71">
        <v>27</v>
      </c>
      <c r="B28" s="58" t="s">
        <v>81</v>
      </c>
      <c r="C28" s="72" t="s">
        <v>117</v>
      </c>
      <c r="D28" s="58" t="s">
        <v>119</v>
      </c>
      <c r="E28" s="63" t="s">
        <v>90</v>
      </c>
      <c r="F28" s="62" t="s">
        <v>114</v>
      </c>
      <c r="G28" s="43" t="s">
        <v>3</v>
      </c>
      <c r="H28" s="44" t="s">
        <v>3</v>
      </c>
      <c r="I28" s="43" t="s">
        <v>3</v>
      </c>
      <c r="J28" s="43" t="s">
        <v>3</v>
      </c>
      <c r="K28" s="43" t="s">
        <v>3</v>
      </c>
      <c r="L28" s="38" t="str">
        <f t="shared" si="8"/>
        <v>Conceitos: Instalação</v>
      </c>
      <c r="M28" s="60" t="str">
        <f t="shared" si="15"/>
        <v xml:space="preserve">Avac </v>
      </c>
      <c r="N28" s="60" t="str">
        <f t="shared" si="16"/>
        <v xml:space="preserve">Peça.Avac </v>
      </c>
      <c r="O28" s="60" t="str">
        <f t="shared" si="17"/>
        <v xml:space="preserve">Avac.OST </v>
      </c>
      <c r="P28" s="38" t="str">
        <f t="shared" si="12"/>
        <v xml:space="preserve">OST_VibrationIsolators </v>
      </c>
      <c r="Q28" s="38" t="str">
        <f t="shared" si="13"/>
        <v>Conceitos: Instalação Avac  Peça.Avac  Avac.OST  OST_VibrationIsolators</v>
      </c>
      <c r="R28" s="45" t="str">
        <f t="shared" si="19"/>
        <v>Consultar  -</v>
      </c>
      <c r="S28" s="61" t="s">
        <v>27</v>
      </c>
      <c r="T28" s="61" t="s">
        <v>27</v>
      </c>
      <c r="U28" s="73" t="str">
        <f t="shared" si="7"/>
        <v>Hidra-key_27</v>
      </c>
    </row>
  </sheetData>
  <phoneticPr fontId="1" type="noConversion"/>
  <conditionalFormatting sqref="F1">
    <cfRule type="duplicateValues" dxfId="41" priority="114"/>
    <cfRule type="duplicateValues" dxfId="40" priority="115"/>
  </conditionalFormatting>
  <conditionalFormatting sqref="F3">
    <cfRule type="duplicateValues" dxfId="39" priority="147"/>
    <cfRule type="duplicateValues" dxfId="38" priority="148"/>
    <cfRule type="duplicateValues" dxfId="37" priority="149"/>
    <cfRule type="duplicateValues" dxfId="36" priority="150"/>
    <cfRule type="duplicateValues" dxfId="35" priority="151"/>
    <cfRule type="duplicateValues" dxfId="34" priority="152"/>
  </conditionalFormatting>
  <conditionalFormatting sqref="F15:F28">
    <cfRule type="duplicateValues" dxfId="33" priority="1"/>
    <cfRule type="duplicateValues" dxfId="32" priority="2"/>
    <cfRule type="duplicateValues" dxfId="31" priority="3"/>
    <cfRule type="duplicateValues" dxfId="30" priority="4"/>
    <cfRule type="duplicateValues" dxfId="29" priority="5"/>
  </conditionalFormatting>
  <conditionalFormatting sqref="F29:F1048576 F1">
    <cfRule type="duplicateValues" dxfId="28" priority="50"/>
    <cfRule type="duplicateValues" dxfId="27" priority="63"/>
    <cfRule type="duplicateValues" dxfId="26" priority="64"/>
    <cfRule type="duplicateValues" dxfId="25" priority="65"/>
    <cfRule type="duplicateValues" dxfId="24" priority="66"/>
    <cfRule type="duplicateValues" dxfId="23" priority="67"/>
    <cfRule type="duplicateValues" dxfId="22" priority="69"/>
    <cfRule type="duplicateValues" dxfId="21" priority="70"/>
    <cfRule type="duplicateValues" dxfId="20" priority="71"/>
  </conditionalFormatting>
  <conditionalFormatting sqref="G1:K1048576">
    <cfRule type="cellIs" dxfId="19" priority="62" operator="equal">
      <formula>"null"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3"/>
  <sheetViews>
    <sheetView zoomScale="175" zoomScaleNormal="175" workbookViewId="0">
      <pane ySplit="1" topLeftCell="A2" activePane="bottomLeft" state="frozen"/>
      <selection activeCell="B22" sqref="B22"/>
      <selection pane="bottomLeft" activeCell="Q2" sqref="Q2"/>
    </sheetView>
  </sheetViews>
  <sheetFormatPr defaultColWidth="11.109375" defaultRowHeight="9" customHeight="1" x14ac:dyDescent="0.3"/>
  <cols>
    <col min="1" max="1" width="2.88671875" style="20" customWidth="1"/>
    <col min="2" max="2" width="6.5546875" style="21" customWidth="1"/>
    <col min="3" max="3" width="6.77734375" style="21" customWidth="1"/>
    <col min="4" max="4" width="6.88671875" style="20" customWidth="1"/>
    <col min="5" max="5" width="6.88671875" style="21" customWidth="1"/>
    <col min="6" max="6" width="8.33203125" style="21" customWidth="1"/>
    <col min="7" max="7" width="5.6640625" style="20" customWidth="1"/>
    <col min="8" max="8" width="6.6640625" style="20" customWidth="1"/>
    <col min="9" max="9" width="5.88671875" style="20" customWidth="1"/>
    <col min="10" max="10" width="6.33203125" style="20" customWidth="1"/>
    <col min="11" max="11" width="6.109375" style="20" customWidth="1"/>
    <col min="12" max="12" width="5.6640625" style="20" customWidth="1"/>
    <col min="13" max="13" width="5.88671875" style="20" customWidth="1"/>
    <col min="14" max="14" width="5.6640625" style="20" customWidth="1"/>
    <col min="15" max="15" width="6.6640625" style="20" customWidth="1"/>
    <col min="16" max="16" width="6.33203125" style="20" customWidth="1"/>
    <col min="17" max="17" width="5.77734375" style="20" customWidth="1"/>
    <col min="18" max="18" width="36.33203125" style="21" customWidth="1"/>
    <col min="19" max="19" width="10.33203125" style="21" customWidth="1"/>
    <col min="20" max="20" width="6.5546875" style="21" customWidth="1"/>
    <col min="21" max="21" width="28.6640625" style="21" customWidth="1"/>
    <col min="22" max="22" width="9.109375" style="21" customWidth="1"/>
    <col min="23" max="16384" width="11.109375" style="12"/>
  </cols>
  <sheetData>
    <row r="1" spans="1:22" s="4" customFormat="1" ht="33.75" customHeight="1" x14ac:dyDescent="0.3">
      <c r="A1" s="3" t="s">
        <v>24</v>
      </c>
      <c r="B1" s="47" t="s">
        <v>40</v>
      </c>
      <c r="C1" s="47" t="s">
        <v>41</v>
      </c>
      <c r="D1" s="47" t="s">
        <v>42</v>
      </c>
      <c r="E1" s="47" t="s">
        <v>43</v>
      </c>
      <c r="F1" s="47" t="s">
        <v>44</v>
      </c>
      <c r="G1" s="47" t="s">
        <v>45</v>
      </c>
      <c r="H1" s="47" t="s">
        <v>46</v>
      </c>
      <c r="I1" s="47" t="s">
        <v>47</v>
      </c>
      <c r="J1" s="47" t="s">
        <v>48</v>
      </c>
      <c r="K1" s="47" t="s">
        <v>49</v>
      </c>
      <c r="L1" s="47" t="s">
        <v>50</v>
      </c>
      <c r="M1" s="47" t="s">
        <v>51</v>
      </c>
      <c r="N1" s="47" t="s">
        <v>52</v>
      </c>
      <c r="O1" s="47" t="s">
        <v>53</v>
      </c>
      <c r="P1" s="47" t="s">
        <v>54</v>
      </c>
      <c r="Q1" s="47" t="s">
        <v>55</v>
      </c>
      <c r="R1" s="47" t="s">
        <v>60</v>
      </c>
      <c r="S1" s="47" t="s">
        <v>59</v>
      </c>
      <c r="T1" s="47" t="s">
        <v>56</v>
      </c>
      <c r="U1" s="47" t="s">
        <v>58</v>
      </c>
      <c r="V1" s="48" t="s">
        <v>57</v>
      </c>
    </row>
    <row r="2" spans="1:22" ht="8.4" customHeight="1" x14ac:dyDescent="0.3">
      <c r="A2" s="3">
        <v>2</v>
      </c>
      <c r="B2" s="5" t="s">
        <v>25</v>
      </c>
      <c r="C2" s="5" t="str">
        <f t="shared" ref="C2:C3" si="0">F2</f>
        <v>de.Avac</v>
      </c>
      <c r="D2" s="39" t="s">
        <v>0</v>
      </c>
      <c r="E2" s="6" t="s">
        <v>26</v>
      </c>
      <c r="F2" s="6" t="s">
        <v>116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6" t="s">
        <v>81</v>
      </c>
      <c r="Q2" s="56" t="s">
        <v>117</v>
      </c>
      <c r="R2" s="8" t="str">
        <f t="shared" ref="R2:R5" si="1">_xlfn.CONCAT("Propriedade: ",  F2, "    Domínio: ", P2, "     Range: ", Q2)</f>
        <v>Propriedade: de.Avac    Domínio: Instalação     Range: Avac</v>
      </c>
      <c r="S2" s="8" t="str">
        <f t="shared" ref="S2:S5" si="2">_xlfn.CONCAT("Valor:  ", C2)</f>
        <v>Valor:  de.Avac</v>
      </c>
      <c r="T2" s="9" t="s">
        <v>3</v>
      </c>
      <c r="U2" s="10" t="str">
        <f t="shared" ref="U2" si="3">_xlfn.CONCAT("Refere-se a propriedade  ",F2, "  &gt;  ",C2)</f>
        <v>Refere-se a propriedade  de.Avac  &gt;  de.Avac</v>
      </c>
      <c r="V2" s="11" t="str">
        <f t="shared" ref="V2" si="4">C2</f>
        <v>de.Avac</v>
      </c>
    </row>
    <row r="3" spans="1:22" ht="8.4" customHeight="1" x14ac:dyDescent="0.3">
      <c r="A3" s="3">
        <v>3</v>
      </c>
      <c r="B3" s="13" t="str">
        <f>E3</f>
        <v>de.Avac</v>
      </c>
      <c r="C3" s="13" t="str">
        <f t="shared" si="0"/>
        <v>classebim</v>
      </c>
      <c r="D3" s="40" t="s">
        <v>0</v>
      </c>
      <c r="E3" s="14" t="str">
        <f>F2</f>
        <v>de.Avac</v>
      </c>
      <c r="F3" s="15" t="s">
        <v>82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57" t="str">
        <f>P2</f>
        <v>Instalação</v>
      </c>
      <c r="Q3" s="59" t="str">
        <f>Q2</f>
        <v>Avac</v>
      </c>
      <c r="R3" s="8" t="str">
        <f t="shared" si="1"/>
        <v>Propriedade: classebim    Domínio: Instalação     Range: Avac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7.5" customHeight="1" x14ac:dyDescent="0.3">
      <c r="A4" s="3">
        <v>4</v>
      </c>
      <c r="B4" s="17" t="str">
        <f t="shared" ref="B4" si="5">E4</f>
        <v>classebim</v>
      </c>
      <c r="C4" s="1" t="str">
        <f t="shared" ref="C4" si="6">MID(F4,FIND(".",F4,1)+1,100)</f>
        <v>categoria</v>
      </c>
      <c r="D4" s="41" t="s">
        <v>0</v>
      </c>
      <c r="E4" s="2" t="str">
        <f>F3</f>
        <v>classebim</v>
      </c>
      <c r="F4" s="49" t="s">
        <v>83</v>
      </c>
      <c r="G4" s="19" t="s">
        <v>28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57" t="str">
        <f t="shared" ref="P4:P20" si="7">P3</f>
        <v>Instalação</v>
      </c>
      <c r="Q4" s="59" t="str">
        <f t="shared" ref="Q4:Q20" si="8">Q3</f>
        <v>Avac</v>
      </c>
      <c r="R4" s="8" t="str">
        <f t="shared" si="1"/>
        <v>Propriedade: é.categoria    Domínio: Instalação     Range: Avac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" customHeight="1" x14ac:dyDescent="0.3">
      <c r="A5" s="3">
        <v>5</v>
      </c>
      <c r="B5" s="17" t="str">
        <f t="shared" ref="B5" si="9">E5</f>
        <v>classebim</v>
      </c>
      <c r="C5" s="1" t="str">
        <f t="shared" ref="C5" si="10">MID(F5,FIND(".",F5,1)+1,100)</f>
        <v>tipo</v>
      </c>
      <c r="D5" s="41" t="s">
        <v>0</v>
      </c>
      <c r="E5" s="2" t="str">
        <f>F3</f>
        <v>classebim</v>
      </c>
      <c r="F5" s="49" t="s">
        <v>87</v>
      </c>
      <c r="G5" s="19" t="s">
        <v>3</v>
      </c>
      <c r="H5" s="19" t="s">
        <v>3</v>
      </c>
      <c r="I5" s="19" t="s">
        <v>3</v>
      </c>
      <c r="J5" s="19" t="s">
        <v>3</v>
      </c>
      <c r="K5" s="19" t="s">
        <v>3</v>
      </c>
      <c r="L5" s="19" t="s">
        <v>3</v>
      </c>
      <c r="M5" s="19" t="s">
        <v>3</v>
      </c>
      <c r="N5" s="19" t="s">
        <v>3</v>
      </c>
      <c r="O5" s="19" t="s">
        <v>3</v>
      </c>
      <c r="P5" s="57" t="str">
        <f t="shared" si="7"/>
        <v>Instalação</v>
      </c>
      <c r="Q5" s="59" t="str">
        <f t="shared" si="8"/>
        <v>Avac</v>
      </c>
      <c r="R5" s="8" t="str">
        <f t="shared" si="1"/>
        <v>Propriedade: tem.tipo    Domínio: Instalação     Range: Avac</v>
      </c>
      <c r="S5" s="8" t="str">
        <f t="shared" si="2"/>
        <v>Valor:  tipo</v>
      </c>
      <c r="T5" s="9" t="s">
        <v>3</v>
      </c>
      <c r="U5" s="10" t="str">
        <f>_xlfn.CONCAT("Refere-se a propriedade  ",F5, "  &gt;  ",C5)</f>
        <v>Refere-se a propriedade  tem.tipo  &gt;  tipo</v>
      </c>
      <c r="V5" s="11" t="str">
        <f>C5</f>
        <v>tipo</v>
      </c>
    </row>
    <row r="6" spans="1:22" ht="8.4" customHeight="1" x14ac:dyDescent="0.3">
      <c r="A6" s="3">
        <v>6</v>
      </c>
      <c r="B6" s="5" t="s">
        <v>25</v>
      </c>
      <c r="C6" s="5" t="str">
        <f t="shared" ref="C6:C7" si="11">F6</f>
        <v>de.Avac</v>
      </c>
      <c r="D6" s="39" t="s">
        <v>0</v>
      </c>
      <c r="E6" s="6" t="s">
        <v>26</v>
      </c>
      <c r="F6" s="6" t="s">
        <v>116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 t="s">
        <v>3</v>
      </c>
      <c r="P6" s="57" t="str">
        <f t="shared" si="7"/>
        <v>Instalação</v>
      </c>
      <c r="Q6" s="59" t="str">
        <f t="shared" si="8"/>
        <v>Avac</v>
      </c>
      <c r="R6" s="8" t="str">
        <f t="shared" ref="R6:R12" si="12">_xlfn.CONCAT("Propriedade: ",  F6, "    Domínio: ", P6, "     Range: ", Q6)</f>
        <v>Propriedade: de.Avac    Domínio: Instalação     Range: Avac</v>
      </c>
      <c r="S6" s="8" t="str">
        <f t="shared" ref="S6:S12" si="13">_xlfn.CONCAT("Valor:  ", C6)</f>
        <v>Valor:  de.Avac</v>
      </c>
      <c r="T6" s="9" t="s">
        <v>3</v>
      </c>
      <c r="U6" s="10" t="str">
        <f t="shared" ref="U6:U10" si="14">_xlfn.CONCAT("Refere-se a propriedade  ",F6, "  &gt;  ",C6)</f>
        <v>Refere-se a propriedade  de.Avac  &gt;  de.Avac</v>
      </c>
      <c r="V6" s="11" t="str">
        <f t="shared" ref="V6:V10" si="15">C6</f>
        <v>de.Avac</v>
      </c>
    </row>
    <row r="7" spans="1:22" ht="8.4" customHeight="1" x14ac:dyDescent="0.3">
      <c r="A7" s="3">
        <v>7</v>
      </c>
      <c r="B7" s="13" t="str">
        <f>E7</f>
        <v>de.Avac</v>
      </c>
      <c r="C7" s="13" t="str">
        <f t="shared" si="11"/>
        <v>dutos</v>
      </c>
      <c r="D7" s="40" t="s">
        <v>0</v>
      </c>
      <c r="E7" s="14" t="str">
        <f>F6</f>
        <v>de.Avac</v>
      </c>
      <c r="F7" s="15" t="s">
        <v>88</v>
      </c>
      <c r="G7" s="16" t="s">
        <v>3</v>
      </c>
      <c r="H7" s="16" t="s">
        <v>3</v>
      </c>
      <c r="I7" s="16" t="s">
        <v>3</v>
      </c>
      <c r="J7" s="16" t="s">
        <v>3</v>
      </c>
      <c r="K7" s="16" t="s">
        <v>3</v>
      </c>
      <c r="L7" s="16" t="s">
        <v>3</v>
      </c>
      <c r="M7" s="16" t="s">
        <v>3</v>
      </c>
      <c r="N7" s="16" t="s">
        <v>3</v>
      </c>
      <c r="O7" s="16" t="s">
        <v>3</v>
      </c>
      <c r="P7" s="57" t="str">
        <f t="shared" si="7"/>
        <v>Instalação</v>
      </c>
      <c r="Q7" s="59" t="str">
        <f t="shared" si="8"/>
        <v>Avac</v>
      </c>
      <c r="R7" s="8" t="str">
        <f t="shared" si="12"/>
        <v>Propriedade: dutos    Domínio: Instalação     Range: Avac</v>
      </c>
      <c r="S7" s="8" t="str">
        <f t="shared" si="13"/>
        <v>Valor:  dutos</v>
      </c>
      <c r="T7" s="9" t="s">
        <v>3</v>
      </c>
      <c r="U7" s="10" t="str">
        <f t="shared" si="14"/>
        <v>Refere-se a propriedade  dutos  &gt;  dutos</v>
      </c>
      <c r="V7" s="11" t="str">
        <f t="shared" si="15"/>
        <v>dutos</v>
      </c>
    </row>
    <row r="8" spans="1:22" ht="8.4" customHeight="1" x14ac:dyDescent="0.3">
      <c r="A8" s="3">
        <v>8</v>
      </c>
      <c r="B8" s="17" t="str">
        <f t="shared" ref="B8:B9" si="16">E8</f>
        <v>dutos</v>
      </c>
      <c r="C8" s="1" t="str">
        <f t="shared" ref="C8:C9" si="17">MID(F8,FIND(".",F8,1)+1,100)</f>
        <v>identidade</v>
      </c>
      <c r="D8" s="41" t="s">
        <v>0</v>
      </c>
      <c r="E8" s="2" t="str">
        <f>F7</f>
        <v>dutos</v>
      </c>
      <c r="F8" s="18" t="s">
        <v>66</v>
      </c>
      <c r="G8" s="19" t="s">
        <v>28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67</v>
      </c>
      <c r="M8" s="19" t="s">
        <v>3</v>
      </c>
      <c r="N8" s="19" t="s">
        <v>3</v>
      </c>
      <c r="O8" s="19" t="s">
        <v>3</v>
      </c>
      <c r="P8" s="57" t="str">
        <f t="shared" si="7"/>
        <v>Instalação</v>
      </c>
      <c r="Q8" s="59" t="str">
        <f t="shared" si="8"/>
        <v>Avac</v>
      </c>
      <c r="R8" s="8" t="str">
        <f>_xlfn.CONCAT("Propriedade: ",  F8, "    Domínio: ", P8, "     Range: ", Q8)</f>
        <v>Propriedade: tem.identidade    Domínio: Instalação     Range: Avac</v>
      </c>
      <c r="S8" s="8" t="str">
        <f t="shared" si="13"/>
        <v>Valor:  identidade</v>
      </c>
      <c r="T8" s="9" t="s">
        <v>3</v>
      </c>
      <c r="U8" s="10" t="str">
        <f t="shared" si="14"/>
        <v>Refere-se a propriedade  tem.identidade  &gt;  identidade</v>
      </c>
      <c r="V8" s="11" t="str">
        <f t="shared" si="15"/>
        <v>identidade</v>
      </c>
    </row>
    <row r="9" spans="1:22" ht="7.2" customHeight="1" x14ac:dyDescent="0.3">
      <c r="A9" s="3">
        <v>9</v>
      </c>
      <c r="B9" s="17" t="str">
        <f t="shared" si="16"/>
        <v>dutos</v>
      </c>
      <c r="C9" s="1" t="str">
        <f t="shared" si="17"/>
        <v>ID</v>
      </c>
      <c r="D9" s="41" t="s">
        <v>0</v>
      </c>
      <c r="E9" s="2" t="str">
        <f>E8</f>
        <v>dutos</v>
      </c>
      <c r="F9" s="18" t="s">
        <v>84</v>
      </c>
      <c r="G9" s="19" t="s">
        <v>28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67</v>
      </c>
      <c r="M9" s="19" t="s">
        <v>3</v>
      </c>
      <c r="N9" s="19" t="s">
        <v>3</v>
      </c>
      <c r="O9" s="19" t="s">
        <v>3</v>
      </c>
      <c r="P9" s="57" t="str">
        <f t="shared" si="7"/>
        <v>Instalação</v>
      </c>
      <c r="Q9" s="59" t="str">
        <f t="shared" si="8"/>
        <v>Avac</v>
      </c>
      <c r="R9" s="8" t="str">
        <f>_xlfn.CONCAT("Propriedade: ",  F9, "    Domínio: ", P9, "     Range: ", Q9)</f>
        <v>Propriedade: tem.ID    Domínio: Instalação     Range: Avac</v>
      </c>
      <c r="S9" s="8" t="str">
        <f t="shared" si="13"/>
        <v>Valor:  ID</v>
      </c>
      <c r="T9" s="9" t="s">
        <v>3</v>
      </c>
      <c r="U9" s="10" t="str">
        <f t="shared" si="14"/>
        <v>Refere-se a propriedade  tem.ID  &gt;  ID</v>
      </c>
      <c r="V9" s="11" t="str">
        <f t="shared" si="15"/>
        <v>ID</v>
      </c>
    </row>
    <row r="10" spans="1:22" ht="8.4" customHeight="1" x14ac:dyDescent="0.3">
      <c r="A10" s="3">
        <v>10</v>
      </c>
      <c r="B10" s="17" t="str">
        <f t="shared" ref="B10:B15" si="18">E10</f>
        <v>dutos</v>
      </c>
      <c r="C10" s="1" t="str">
        <f t="shared" ref="C10" si="19">MID(F10,FIND(".",F10,1)+1,100)</f>
        <v>tema</v>
      </c>
      <c r="D10" s="41" t="s">
        <v>0</v>
      </c>
      <c r="E10" s="2" t="str">
        <f>E9</f>
        <v>dutos</v>
      </c>
      <c r="F10" s="18" t="s">
        <v>78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57" t="str">
        <f t="shared" si="7"/>
        <v>Instalação</v>
      </c>
      <c r="Q10" s="59" t="str">
        <f t="shared" si="8"/>
        <v>Avac</v>
      </c>
      <c r="R10" s="8" t="str">
        <f t="shared" si="12"/>
        <v>Propriedade: é.tema    Domínio: Instalação     Range: Avac</v>
      </c>
      <c r="S10" s="8" t="str">
        <f t="shared" si="13"/>
        <v>Valor:  tema</v>
      </c>
      <c r="T10" s="9" t="s">
        <v>3</v>
      </c>
      <c r="U10" s="10" t="str">
        <f t="shared" si="14"/>
        <v>Refere-se a propriedade  é.tema  &gt;  tema</v>
      </c>
      <c r="V10" s="11" t="str">
        <f t="shared" si="15"/>
        <v>tema</v>
      </c>
    </row>
    <row r="11" spans="1:22" ht="8.4" customHeight="1" x14ac:dyDescent="0.3">
      <c r="A11" s="3">
        <v>11</v>
      </c>
      <c r="B11" s="17" t="str">
        <f t="shared" si="18"/>
        <v>dutos</v>
      </c>
      <c r="C11" s="1" t="str">
        <f t="shared" ref="C11:C12" si="20">MID(F11,FIND(".",F11,1)+1,100)</f>
        <v>diámetro</v>
      </c>
      <c r="D11" s="41" t="s">
        <v>0</v>
      </c>
      <c r="E11" s="2" t="str">
        <f t="shared" ref="E11:E15" si="21">E10</f>
        <v>dutos</v>
      </c>
      <c r="F11" s="18" t="s">
        <v>72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57" t="str">
        <f t="shared" si="7"/>
        <v>Instalação</v>
      </c>
      <c r="Q11" s="59" t="str">
        <f t="shared" si="8"/>
        <v>Avac</v>
      </c>
      <c r="R11" s="8" t="str">
        <f t="shared" si="12"/>
        <v>Propriedade: tem.diámetro    Domínio: Instalação     Range: Avac</v>
      </c>
      <c r="S11" s="8" t="str">
        <f t="shared" si="13"/>
        <v>Valor:  diámetro</v>
      </c>
      <c r="T11" s="9" t="s">
        <v>3</v>
      </c>
      <c r="U11" s="10" t="str">
        <f>_xlfn.CONCAT("Refere-se a propriedade  ",F11, "  &gt;  ",C11)</f>
        <v>Refere-se a propriedade  tem.diámetro  &gt;  diámetro</v>
      </c>
      <c r="V11" s="11" t="str">
        <f>C11</f>
        <v>diámetro</v>
      </c>
    </row>
    <row r="12" spans="1:22" ht="8.4" customHeight="1" x14ac:dyDescent="0.3">
      <c r="A12" s="3">
        <v>12</v>
      </c>
      <c r="B12" s="17" t="str">
        <f t="shared" si="18"/>
        <v>dutos</v>
      </c>
      <c r="C12" s="1" t="str">
        <f t="shared" si="20"/>
        <v>material</v>
      </c>
      <c r="D12" s="41" t="s">
        <v>0</v>
      </c>
      <c r="E12" s="2" t="str">
        <f t="shared" si="21"/>
        <v>dutos</v>
      </c>
      <c r="F12" s="18" t="s">
        <v>73</v>
      </c>
      <c r="G12" s="19" t="s">
        <v>3</v>
      </c>
      <c r="H12" s="19" t="s">
        <v>3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57" t="str">
        <f t="shared" si="7"/>
        <v>Instalação</v>
      </c>
      <c r="Q12" s="59" t="str">
        <f t="shared" si="8"/>
        <v>Avac</v>
      </c>
      <c r="R12" s="8" t="str">
        <f t="shared" si="12"/>
        <v>Propriedade: tem.material    Domínio: Instalação     Range: Avac</v>
      </c>
      <c r="S12" s="8" t="str">
        <f t="shared" si="13"/>
        <v>Valor:  material</v>
      </c>
      <c r="T12" s="9" t="s">
        <v>3</v>
      </c>
      <c r="U12" s="10" t="str">
        <f>_xlfn.CONCAT("Refere-se a propriedade  ",F12, "  &gt;  ",C12)</f>
        <v>Refere-se a propriedade  tem.material  &gt;  material</v>
      </c>
      <c r="V12" s="11" t="str">
        <f>C12</f>
        <v>material</v>
      </c>
    </row>
    <row r="13" spans="1:22" ht="8.4" customHeight="1" x14ac:dyDescent="0.3">
      <c r="A13" s="3">
        <v>13</v>
      </c>
      <c r="B13" s="17" t="str">
        <f t="shared" si="18"/>
        <v>dutos</v>
      </c>
      <c r="C13" s="1" t="str">
        <f t="shared" ref="C13" si="22">MID(F13,FIND(".",F13,1)+1,100)</f>
        <v>isolamento</v>
      </c>
      <c r="D13" s="41" t="s">
        <v>0</v>
      </c>
      <c r="E13" s="2" t="str">
        <f t="shared" si="21"/>
        <v>dutos</v>
      </c>
      <c r="F13" s="49" t="s">
        <v>74</v>
      </c>
      <c r="G13" s="19" t="s">
        <v>3</v>
      </c>
      <c r="H13" s="19" t="s">
        <v>3</v>
      </c>
      <c r="I13" s="19" t="s">
        <v>3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57" t="str">
        <f t="shared" si="7"/>
        <v>Instalação</v>
      </c>
      <c r="Q13" s="59" t="str">
        <f t="shared" si="8"/>
        <v>Avac</v>
      </c>
      <c r="R13" s="8" t="str">
        <f t="shared" ref="R13:R20" si="23">_xlfn.CONCAT("Propriedade: ",  F13, "    Domínio: ", P13, "     Range: ", Q13)</f>
        <v>Propriedade: tem.isolamento    Domínio: Instalação     Range: Avac</v>
      </c>
      <c r="S13" s="8" t="str">
        <f t="shared" ref="S13:S20" si="24">_xlfn.CONCAT("Valor:  ", C13)</f>
        <v>Valor:  isolamento</v>
      </c>
      <c r="T13" s="9" t="s">
        <v>3</v>
      </c>
      <c r="U13" s="10" t="str">
        <f t="shared" ref="U13:U20" si="25">_xlfn.CONCAT("Refere-se a propriedade  ",F13, "  &gt;  ",C13)</f>
        <v>Refere-se a propriedade  tem.isolamento  &gt;  isolamento</v>
      </c>
      <c r="V13" s="11" t="str">
        <f t="shared" ref="V13:V20" si="26">C13</f>
        <v>isolamento</v>
      </c>
    </row>
    <row r="14" spans="1:22" ht="8.4" customHeight="1" x14ac:dyDescent="0.3">
      <c r="A14" s="3">
        <v>14</v>
      </c>
      <c r="B14" s="17" t="str">
        <f t="shared" si="18"/>
        <v>dutos</v>
      </c>
      <c r="C14" s="1" t="str">
        <f t="shared" ref="C14" si="27">MID(F14,FIND(".",F14,1)+1,100)</f>
        <v>identificador</v>
      </c>
      <c r="D14" s="41" t="s">
        <v>0</v>
      </c>
      <c r="E14" s="2" t="str">
        <f t="shared" si="21"/>
        <v>dutos</v>
      </c>
      <c r="F14" s="18" t="s">
        <v>71</v>
      </c>
      <c r="G14" s="19" t="s">
        <v>3</v>
      </c>
      <c r="H14" s="19" t="s">
        <v>3</v>
      </c>
      <c r="I14" s="19" t="s">
        <v>3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3</v>
      </c>
      <c r="O14" s="19" t="s">
        <v>3</v>
      </c>
      <c r="P14" s="57" t="str">
        <f t="shared" si="7"/>
        <v>Instalação</v>
      </c>
      <c r="Q14" s="59" t="str">
        <f t="shared" si="8"/>
        <v>Avac</v>
      </c>
      <c r="R14" s="8" t="str">
        <f t="shared" ref="R14" si="28">_xlfn.CONCAT("Propriedade: ",  F14, "    Domínio: ", P14, "     Range: ", Q14)</f>
        <v>Propriedade: tem.identificador    Domínio: Instalação     Range: Avac</v>
      </c>
      <c r="S14" s="8" t="str">
        <f t="shared" ref="S14" si="29">_xlfn.CONCAT("Valor:  ", C14)</f>
        <v>Valor:  identificador</v>
      </c>
      <c r="T14" s="9" t="s">
        <v>3</v>
      </c>
      <c r="U14" s="10" t="str">
        <f t="shared" ref="U14" si="30">_xlfn.CONCAT("Refere-se a propriedade  ",F14, "  &gt;  ",C14)</f>
        <v>Refere-se a propriedade  tem.identificador  &gt;  identificador</v>
      </c>
      <c r="V14" s="11" t="str">
        <f t="shared" ref="V14" si="31">C14</f>
        <v>identificador</v>
      </c>
    </row>
    <row r="15" spans="1:22" ht="8.4" customHeight="1" x14ac:dyDescent="0.3">
      <c r="A15" s="3">
        <v>15</v>
      </c>
      <c r="B15" s="17" t="str">
        <f t="shared" si="18"/>
        <v>dutos</v>
      </c>
      <c r="C15" s="1" t="str">
        <f t="shared" ref="C15" si="32">MID(F15,FIND(".",F15,1)+1,100)</f>
        <v>descrição</v>
      </c>
      <c r="D15" s="41" t="s">
        <v>0</v>
      </c>
      <c r="E15" s="2" t="str">
        <f t="shared" si="21"/>
        <v>dutos</v>
      </c>
      <c r="F15" s="18" t="s">
        <v>65</v>
      </c>
      <c r="G15" s="19" t="s">
        <v>28</v>
      </c>
      <c r="H15" s="19" t="s">
        <v>3</v>
      </c>
      <c r="I15" s="19" t="s">
        <v>3</v>
      </c>
      <c r="J15" s="19" t="s">
        <v>3</v>
      </c>
      <c r="K15" s="19" t="s">
        <v>3</v>
      </c>
      <c r="L15" s="19" t="s">
        <v>3</v>
      </c>
      <c r="M15" s="19" t="s">
        <v>3</v>
      </c>
      <c r="N15" s="19" t="s">
        <v>3</v>
      </c>
      <c r="O15" s="19" t="s">
        <v>3</v>
      </c>
      <c r="P15" s="57" t="str">
        <f t="shared" si="7"/>
        <v>Instalação</v>
      </c>
      <c r="Q15" s="59" t="str">
        <f t="shared" si="8"/>
        <v>Avac</v>
      </c>
      <c r="R15" s="8" t="str">
        <f t="shared" si="23"/>
        <v>Propriedade: tem.descrição    Domínio: Instalação     Range: Avac</v>
      </c>
      <c r="S15" s="8" t="str">
        <f t="shared" si="24"/>
        <v>Valor:  descrição</v>
      </c>
      <c r="T15" s="9" t="s">
        <v>3</v>
      </c>
      <c r="U15" s="10" t="str">
        <f t="shared" si="25"/>
        <v>Refere-se a propriedade  tem.descrição  &gt;  descrição</v>
      </c>
      <c r="V15" s="11" t="str">
        <f t="shared" si="26"/>
        <v>descrição</v>
      </c>
    </row>
    <row r="16" spans="1:22" ht="8.4" customHeight="1" x14ac:dyDescent="0.3">
      <c r="A16" s="3">
        <v>16</v>
      </c>
      <c r="B16" s="13" t="str">
        <f>E16</f>
        <v>de.Avac</v>
      </c>
      <c r="C16" s="13" t="str">
        <f>F16</f>
        <v>funcional</v>
      </c>
      <c r="D16" s="40" t="s">
        <v>0</v>
      </c>
      <c r="E16" s="54" t="str">
        <f>E7</f>
        <v>de.Avac</v>
      </c>
      <c r="F16" s="55" t="s">
        <v>79</v>
      </c>
      <c r="G16" s="16" t="s">
        <v>3</v>
      </c>
      <c r="H16" s="16" t="s">
        <v>3</v>
      </c>
      <c r="I16" s="16" t="s">
        <v>3</v>
      </c>
      <c r="J16" s="16" t="s">
        <v>3</v>
      </c>
      <c r="K16" s="16" t="s">
        <v>3</v>
      </c>
      <c r="L16" s="16" t="s">
        <v>3</v>
      </c>
      <c r="M16" s="16" t="s">
        <v>3</v>
      </c>
      <c r="N16" s="16" t="s">
        <v>3</v>
      </c>
      <c r="O16" s="16" t="s">
        <v>3</v>
      </c>
      <c r="P16" s="57" t="str">
        <f t="shared" si="7"/>
        <v>Instalação</v>
      </c>
      <c r="Q16" s="59" t="str">
        <f t="shared" si="8"/>
        <v>Avac</v>
      </c>
      <c r="R16" s="8" t="str">
        <f t="shared" si="23"/>
        <v>Propriedade: funcional    Domínio: Instalação     Range: Avac</v>
      </c>
      <c r="S16" s="8" t="str">
        <f t="shared" si="24"/>
        <v>Valor:  funcional</v>
      </c>
      <c r="T16" s="9" t="s">
        <v>3</v>
      </c>
      <c r="U16" s="10" t="str">
        <f t="shared" si="25"/>
        <v>Refere-se a propriedade  funcional  &gt;  funcional</v>
      </c>
      <c r="V16" s="11" t="str">
        <f t="shared" si="26"/>
        <v>funcional</v>
      </c>
    </row>
    <row r="17" spans="1:22" ht="8.4" customHeight="1" x14ac:dyDescent="0.3">
      <c r="A17" s="3">
        <v>17</v>
      </c>
      <c r="B17" s="17" t="str">
        <f>Tabla2[[#This Row],[SuperProp
(4)]]</f>
        <v>funcional</v>
      </c>
      <c r="C17" s="1" t="str">
        <f t="shared" ref="C17" si="33">MID(F17,FIND(".",F17,1)+1,100)</f>
        <v>sistema</v>
      </c>
      <c r="D17" s="41" t="s">
        <v>0</v>
      </c>
      <c r="E17" s="2" t="str">
        <f>F16</f>
        <v>funcional</v>
      </c>
      <c r="F17" s="49" t="s">
        <v>77</v>
      </c>
      <c r="G17" s="19" t="s">
        <v>3</v>
      </c>
      <c r="H17" s="19" t="s">
        <v>3</v>
      </c>
      <c r="I17" s="19" t="s">
        <v>3</v>
      </c>
      <c r="J17" s="19" t="s">
        <v>3</v>
      </c>
      <c r="K17" s="19" t="s">
        <v>3</v>
      </c>
      <c r="L17" s="19" t="s">
        <v>3</v>
      </c>
      <c r="M17" s="19" t="s">
        <v>3</v>
      </c>
      <c r="N17" s="19" t="s">
        <v>3</v>
      </c>
      <c r="O17" s="19" t="s">
        <v>3</v>
      </c>
      <c r="P17" s="57" t="str">
        <f t="shared" si="7"/>
        <v>Instalação</v>
      </c>
      <c r="Q17" s="59" t="str">
        <f t="shared" si="8"/>
        <v>Avac</v>
      </c>
      <c r="R17" s="8" t="str">
        <f t="shared" ref="R17" si="34">_xlfn.CONCAT("Propriedade: ",  F17, "    Domínio: ", P17, "     Range: ", Q17)</f>
        <v>Propriedade: tem.sistema    Domínio: Instalação     Range: Avac</v>
      </c>
      <c r="S17" s="8" t="str">
        <f t="shared" ref="S17" si="35">_xlfn.CONCAT("Valor:  ", C17)</f>
        <v>Valor:  sistema</v>
      </c>
      <c r="T17" s="9" t="s">
        <v>3</v>
      </c>
      <c r="U17" s="10" t="str">
        <f t="shared" ref="U17" si="36">_xlfn.CONCAT("Refere-se a propriedade  ",F17, "  &gt;  ",C17)</f>
        <v>Refere-se a propriedade  tem.sistema  &gt;  sistema</v>
      </c>
      <c r="V17" s="11" t="str">
        <f t="shared" ref="V17" si="37">C17</f>
        <v>sistema</v>
      </c>
    </row>
    <row r="18" spans="1:22" ht="8.4" customHeight="1" x14ac:dyDescent="0.3">
      <c r="A18" s="3">
        <v>18</v>
      </c>
      <c r="B18" s="17" t="str">
        <f>Tabla2[[#This Row],[SuperProp
(4)]]</f>
        <v>funcional</v>
      </c>
      <c r="C18" s="1" t="str">
        <f t="shared" ref="C18:C20" si="38">MID(F18,FIND(".",F18,1)+1,100)</f>
        <v>vazão</v>
      </c>
      <c r="D18" s="41" t="s">
        <v>0</v>
      </c>
      <c r="E18" s="2" t="str">
        <f>F16</f>
        <v>funcional</v>
      </c>
      <c r="F18" s="49" t="s">
        <v>75</v>
      </c>
      <c r="G18" s="19" t="s">
        <v>3</v>
      </c>
      <c r="H18" s="19" t="s">
        <v>3</v>
      </c>
      <c r="I18" s="19" t="s">
        <v>3</v>
      </c>
      <c r="J18" s="19" t="s">
        <v>3</v>
      </c>
      <c r="K18" s="19" t="s">
        <v>3</v>
      </c>
      <c r="L18" s="19" t="s">
        <v>3</v>
      </c>
      <c r="M18" s="19" t="s">
        <v>3</v>
      </c>
      <c r="N18" s="19" t="s">
        <v>3</v>
      </c>
      <c r="O18" s="19" t="s">
        <v>3</v>
      </c>
      <c r="P18" s="57" t="str">
        <f t="shared" si="7"/>
        <v>Instalação</v>
      </c>
      <c r="Q18" s="59" t="str">
        <f t="shared" si="8"/>
        <v>Avac</v>
      </c>
      <c r="R18" s="8" t="str">
        <f t="shared" si="23"/>
        <v>Propriedade: tem.vazão    Domínio: Instalação     Range: Avac</v>
      </c>
      <c r="S18" s="8" t="str">
        <f t="shared" si="24"/>
        <v>Valor:  vazão</v>
      </c>
      <c r="T18" s="9" t="s">
        <v>3</v>
      </c>
      <c r="U18" s="10" t="str">
        <f t="shared" si="25"/>
        <v>Refere-se a propriedade  tem.vazão  &gt;  vazão</v>
      </c>
      <c r="V18" s="11" t="str">
        <f t="shared" si="26"/>
        <v>vazão</v>
      </c>
    </row>
    <row r="19" spans="1:22" ht="8.4" customHeight="1" x14ac:dyDescent="0.3">
      <c r="A19" s="3">
        <v>19</v>
      </c>
      <c r="B19" s="17" t="str">
        <f>Tabla2[[#This Row],[SuperProp
(4)]]</f>
        <v>funcional</v>
      </c>
      <c r="C19" s="50" t="str">
        <f t="shared" si="38"/>
        <v>fluído</v>
      </c>
      <c r="D19" s="51" t="s">
        <v>0</v>
      </c>
      <c r="E19" s="52" t="str">
        <f>E18</f>
        <v>funcional</v>
      </c>
      <c r="F19" s="18" t="s">
        <v>76</v>
      </c>
      <c r="G19" s="53" t="s">
        <v>3</v>
      </c>
      <c r="H19" s="53" t="s">
        <v>3</v>
      </c>
      <c r="I19" s="53" t="s">
        <v>3</v>
      </c>
      <c r="J19" s="53" t="s">
        <v>3</v>
      </c>
      <c r="K19" s="53" t="s">
        <v>3</v>
      </c>
      <c r="L19" s="53" t="s">
        <v>3</v>
      </c>
      <c r="M19" s="53" t="s">
        <v>3</v>
      </c>
      <c r="N19" s="53" t="s">
        <v>3</v>
      </c>
      <c r="O19" s="53" t="s">
        <v>3</v>
      </c>
      <c r="P19" s="57" t="str">
        <f t="shared" si="7"/>
        <v>Instalação</v>
      </c>
      <c r="Q19" s="59" t="str">
        <f t="shared" si="8"/>
        <v>Avac</v>
      </c>
      <c r="R19" s="8" t="str">
        <f t="shared" si="23"/>
        <v>Propriedade: tem.fluído    Domínio: Instalação     Range: Avac</v>
      </c>
      <c r="S19" s="8" t="str">
        <f t="shared" si="24"/>
        <v>Valor:  fluído</v>
      </c>
      <c r="T19" s="9" t="s">
        <v>3</v>
      </c>
      <c r="U19" s="10" t="str">
        <f t="shared" si="25"/>
        <v>Refere-se a propriedade  tem.fluído  &gt;  fluído</v>
      </c>
      <c r="V19" s="11" t="str">
        <f t="shared" si="26"/>
        <v>fluído</v>
      </c>
    </row>
    <row r="20" spans="1:22" ht="7.5" customHeight="1" x14ac:dyDescent="0.3">
      <c r="A20" s="3">
        <v>20</v>
      </c>
      <c r="B20" s="64" t="str">
        <f>E20</f>
        <v>funcional</v>
      </c>
      <c r="C20" s="50" t="str">
        <f t="shared" si="38"/>
        <v>conectado.a</v>
      </c>
      <c r="D20" s="51" t="s">
        <v>0</v>
      </c>
      <c r="E20" s="52" t="str">
        <f>E19</f>
        <v>funcional</v>
      </c>
      <c r="F20" s="65" t="s">
        <v>85</v>
      </c>
      <c r="G20" s="53" t="s">
        <v>3</v>
      </c>
      <c r="H20" s="53" t="s">
        <v>3</v>
      </c>
      <c r="I20" s="53" t="s">
        <v>3</v>
      </c>
      <c r="J20" s="53" t="s">
        <v>3</v>
      </c>
      <c r="K20" s="53" t="s">
        <v>3</v>
      </c>
      <c r="L20" s="53" t="s">
        <v>3</v>
      </c>
      <c r="M20" s="53" t="s">
        <v>3</v>
      </c>
      <c r="N20" s="53" t="s">
        <v>3</v>
      </c>
      <c r="O20" s="53" t="s">
        <v>3</v>
      </c>
      <c r="P20" s="57" t="str">
        <f t="shared" si="7"/>
        <v>Instalação</v>
      </c>
      <c r="Q20" s="59" t="str">
        <f t="shared" si="8"/>
        <v>Avac</v>
      </c>
      <c r="R20" s="66" t="str">
        <f t="shared" si="23"/>
        <v>Propriedade: é.conectado.a    Domínio: Instalação     Range: Avac</v>
      </c>
      <c r="S20" s="66" t="str">
        <f t="shared" si="24"/>
        <v>Valor:  conectado.a</v>
      </c>
      <c r="T20" s="67" t="s">
        <v>3</v>
      </c>
      <c r="U20" s="68" t="str">
        <f t="shared" si="25"/>
        <v>Refere-se a propriedade  é.conectado.a  &gt;  conectado.a</v>
      </c>
      <c r="V20" s="69" t="str">
        <f t="shared" si="26"/>
        <v>conectado.a</v>
      </c>
    </row>
    <row r="21" spans="1:22" ht="9" customHeight="1" x14ac:dyDescent="0.3">
      <c r="G21" s="21"/>
      <c r="H21" s="21"/>
      <c r="I21" s="21"/>
      <c r="J21" s="21"/>
      <c r="K21" s="21"/>
      <c r="L21" s="21"/>
      <c r="M21" s="21"/>
      <c r="N21" s="21"/>
      <c r="O21" s="21"/>
    </row>
    <row r="22" spans="1:22" ht="9" customHeight="1" x14ac:dyDescent="0.3">
      <c r="G22" s="21"/>
      <c r="H22" s="21"/>
      <c r="I22" s="21"/>
      <c r="J22" s="21"/>
      <c r="K22" s="21"/>
      <c r="L22" s="21"/>
      <c r="M22" s="21"/>
      <c r="N22" s="21"/>
      <c r="O22" s="21"/>
    </row>
    <row r="23" spans="1:22" ht="9" customHeight="1" x14ac:dyDescent="0.3">
      <c r="G23" s="21"/>
      <c r="H23" s="21"/>
      <c r="I23" s="21"/>
      <c r="J23" s="21"/>
      <c r="K23" s="21"/>
      <c r="L23" s="21"/>
      <c r="M23" s="21"/>
      <c r="N23" s="21"/>
    </row>
  </sheetData>
  <phoneticPr fontId="1" type="noConversion"/>
  <conditionalFormatting sqref="B2 D2:E2">
    <cfRule type="cellIs" dxfId="18" priority="19" operator="equal">
      <formula>"null"</formula>
    </cfRule>
  </conditionalFormatting>
  <conditionalFormatting sqref="B4:B6">
    <cfRule type="cellIs" dxfId="17" priority="3" operator="equal">
      <formula>"null"</formula>
    </cfRule>
  </conditionalFormatting>
  <conditionalFormatting sqref="B8:B15 E8:E15">
    <cfRule type="cellIs" dxfId="16" priority="14" operator="equal">
      <formula>"null"</formula>
    </cfRule>
  </conditionalFormatting>
  <conditionalFormatting sqref="B17:B20 E17:E20">
    <cfRule type="cellIs" dxfId="15" priority="8" operator="equal">
      <formula>"null"</formula>
    </cfRule>
  </conditionalFormatting>
  <conditionalFormatting sqref="D3:D5">
    <cfRule type="cellIs" dxfId="14" priority="4" operator="equal">
      <formula>"null"</formula>
    </cfRule>
  </conditionalFormatting>
  <conditionalFormatting sqref="D7:D20">
    <cfRule type="cellIs" dxfId="13" priority="7" operator="equal">
      <formula>"null"</formula>
    </cfRule>
  </conditionalFormatting>
  <conditionalFormatting sqref="D6:E6">
    <cfRule type="cellIs" dxfId="12" priority="48" operator="equal">
      <formula>"null"</formula>
    </cfRule>
  </conditionalFormatting>
  <conditionalFormatting sqref="E3">
    <cfRule type="cellIs" dxfId="11" priority="18" operator="equal">
      <formula>"null"</formula>
    </cfRule>
  </conditionalFormatting>
  <conditionalFormatting sqref="E4:E5">
    <cfRule type="cellIs" dxfId="10" priority="5" operator="equal">
      <formula>"null"</formula>
    </cfRule>
  </conditionalFormatting>
  <conditionalFormatting sqref="E7">
    <cfRule type="cellIs" dxfId="9" priority="45" operator="equal">
      <formula>"null"</formula>
    </cfRule>
  </conditionalFormatting>
  <conditionalFormatting sqref="E16">
    <cfRule type="cellIs" dxfId="8" priority="21" operator="equal">
      <formula>"null"</formula>
    </cfRule>
  </conditionalFormatting>
  <conditionalFormatting sqref="G1:O3 G4:G5 G5:O20">
    <cfRule type="cellIs" dxfId="7" priority="9" operator="equal">
      <formula>"null"</formula>
    </cfRule>
  </conditionalFormatting>
  <conditionalFormatting sqref="H4:O4">
    <cfRule type="cellIs" dxfId="6" priority="2" operator="equal">
      <formula>"null"</formula>
    </cfRule>
  </conditionalFormatting>
  <conditionalFormatting sqref="O20">
    <cfRule type="cellIs" dxfId="5" priority="11" operator="equal">
      <formula>"null"</formula>
    </cfRule>
  </conditionalFormatting>
  <conditionalFormatting sqref="O23 G24:O1048576">
    <cfRule type="cellIs" dxfId="4" priority="61" operator="equal">
      <formula>"null"</formula>
    </cfRule>
  </conditionalFormatting>
  <conditionalFormatting sqref="Q1">
    <cfRule type="cellIs" dxfId="3" priority="41" operator="equal">
      <formula>"null"</formula>
    </cfRule>
  </conditionalFormatting>
  <conditionalFormatting sqref="Q23:Q1048576">
    <cfRule type="cellIs" dxfId="2" priority="59" operator="equal">
      <formula>"null"</formula>
    </cfRule>
  </conditionalFormatting>
  <conditionalFormatting sqref="T2:T20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6 C16 C5" formula="1"/>
    <ignoredError sqref="B17:B19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C6" sqref="C6"/>
    </sheetView>
  </sheetViews>
  <sheetFormatPr defaultColWidth="11.109375" defaultRowHeight="7.95" customHeight="1" x14ac:dyDescent="0.15"/>
  <cols>
    <col min="1" max="1" width="2.88671875" style="20" bestFit="1" customWidth="1"/>
    <col min="2" max="10" width="6.5546875" style="21" customWidth="1"/>
    <col min="11" max="21" width="6.5546875" style="29" customWidth="1"/>
    <col min="22" max="16384" width="11.109375" style="29"/>
  </cols>
  <sheetData>
    <row r="1" spans="1:21" s="25" customFormat="1" ht="26.25" customHeight="1" x14ac:dyDescent="0.15">
      <c r="A1" s="22" t="s">
        <v>24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4" t="s">
        <v>23</v>
      </c>
    </row>
    <row r="2" spans="1:21" ht="13.5" customHeight="1" x14ac:dyDescent="0.15">
      <c r="A2" s="26">
        <v>2</v>
      </c>
      <c r="B2" s="27" t="s">
        <v>89</v>
      </c>
      <c r="C2" s="27" t="s">
        <v>90</v>
      </c>
      <c r="D2" s="27" t="s">
        <v>3</v>
      </c>
      <c r="E2" s="27" t="s">
        <v>3</v>
      </c>
      <c r="F2" s="27" t="s">
        <v>3</v>
      </c>
      <c r="G2" s="27" t="s">
        <v>3</v>
      </c>
      <c r="H2" s="27" t="s">
        <v>3</v>
      </c>
      <c r="I2" s="27" t="s">
        <v>3</v>
      </c>
      <c r="J2" s="27" t="s">
        <v>3</v>
      </c>
      <c r="K2" s="27" t="s">
        <v>3</v>
      </c>
      <c r="L2" s="27" t="s">
        <v>3</v>
      </c>
      <c r="M2" s="27" t="s">
        <v>3</v>
      </c>
      <c r="N2" s="27" t="s">
        <v>3</v>
      </c>
      <c r="O2" s="27" t="s">
        <v>3</v>
      </c>
      <c r="P2" s="27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8" t="s">
        <v>3</v>
      </c>
    </row>
    <row r="3" spans="1:21" ht="13.5" customHeight="1" x14ac:dyDescent="0.15">
      <c r="A3" s="30">
        <v>3</v>
      </c>
      <c r="B3" s="31" t="s">
        <v>3</v>
      </c>
      <c r="C3" s="31" t="s">
        <v>3</v>
      </c>
      <c r="D3" s="31" t="s">
        <v>3</v>
      </c>
      <c r="E3" s="31" t="s">
        <v>3</v>
      </c>
      <c r="F3" s="31" t="s">
        <v>3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1" t="s">
        <v>3</v>
      </c>
      <c r="M3" s="31" t="s">
        <v>3</v>
      </c>
      <c r="N3" s="31" t="s">
        <v>3</v>
      </c>
      <c r="O3" s="31" t="s">
        <v>3</v>
      </c>
      <c r="P3" s="31" t="s">
        <v>3</v>
      </c>
      <c r="Q3" s="31" t="s">
        <v>3</v>
      </c>
      <c r="R3" s="31" t="s">
        <v>3</v>
      </c>
      <c r="S3" s="31" t="s">
        <v>3</v>
      </c>
      <c r="T3" s="31" t="s">
        <v>3</v>
      </c>
      <c r="U3" s="32" t="s">
        <v>3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2024-04-01T15:00:27Z</dcterms:modified>
</cp:coreProperties>
</file>