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88C7782C-5105-4006-AC6A-F667D31558F1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9" l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E4" i="9"/>
  <c r="B4" i="9"/>
  <c r="C4" i="9"/>
  <c r="V4" i="9" s="1"/>
  <c r="P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R3" i="23"/>
  <c r="P3" i="23"/>
  <c r="O3" i="23"/>
  <c r="N3" i="23"/>
  <c r="M3" i="23"/>
  <c r="L3" i="23"/>
  <c r="L2" i="23"/>
  <c r="M2" i="23"/>
  <c r="N2" i="23"/>
  <c r="O2" i="23"/>
  <c r="R2" i="23"/>
  <c r="U2" i="23"/>
  <c r="M12" i="23"/>
  <c r="N12" i="23"/>
  <c r="O12" i="23"/>
  <c r="M13" i="23"/>
  <c r="N13" i="23"/>
  <c r="O13" i="23"/>
  <c r="M14" i="23"/>
  <c r="N14" i="23"/>
  <c r="O14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7" i="23"/>
  <c r="N27" i="23"/>
  <c r="O27" i="23"/>
  <c r="M28" i="23"/>
  <c r="N28" i="23"/>
  <c r="O28" i="23"/>
  <c r="M29" i="23"/>
  <c r="N29" i="23"/>
  <c r="O29" i="23"/>
  <c r="M30" i="23"/>
  <c r="N30" i="23"/>
  <c r="O30" i="23"/>
  <c r="M31" i="23"/>
  <c r="N31" i="23"/>
  <c r="O31" i="23"/>
  <c r="M32" i="23"/>
  <c r="N32" i="23"/>
  <c r="O32" i="23"/>
  <c r="M33" i="23"/>
  <c r="N33" i="23"/>
  <c r="O33" i="23"/>
  <c r="M34" i="23"/>
  <c r="N34" i="23"/>
  <c r="O34" i="23"/>
  <c r="M35" i="23"/>
  <c r="N35" i="23"/>
  <c r="O35" i="23"/>
  <c r="M36" i="23"/>
  <c r="N36" i="23"/>
  <c r="O36" i="23"/>
  <c r="M37" i="23"/>
  <c r="N37" i="23"/>
  <c r="O37" i="23"/>
  <c r="M38" i="23"/>
  <c r="N38" i="23"/>
  <c r="O38" i="23"/>
  <c r="M39" i="23"/>
  <c r="N39" i="23"/>
  <c r="O39" i="23"/>
  <c r="M40" i="23"/>
  <c r="N40" i="23"/>
  <c r="O40" i="23"/>
  <c r="M41" i="23"/>
  <c r="N41" i="23"/>
  <c r="O41" i="23"/>
  <c r="M42" i="23"/>
  <c r="N42" i="23"/>
  <c r="O42" i="23"/>
  <c r="M43" i="23"/>
  <c r="N43" i="23"/>
  <c r="O43" i="23"/>
  <c r="M44" i="23"/>
  <c r="N44" i="23"/>
  <c r="O44" i="23"/>
  <c r="M45" i="23"/>
  <c r="N45" i="23"/>
  <c r="O45" i="23"/>
  <c r="M46" i="23"/>
  <c r="N46" i="23"/>
  <c r="O46" i="23"/>
  <c r="M47" i="23"/>
  <c r="N47" i="23"/>
  <c r="O47" i="23"/>
  <c r="M48" i="23"/>
  <c r="N48" i="23"/>
  <c r="O48" i="23"/>
  <c r="M49" i="23"/>
  <c r="N49" i="23"/>
  <c r="O49" i="23"/>
  <c r="M50" i="23"/>
  <c r="N50" i="23"/>
  <c r="O50" i="23"/>
  <c r="M51" i="23"/>
  <c r="N51" i="23"/>
  <c r="O51" i="23"/>
  <c r="M52" i="23"/>
  <c r="N52" i="23"/>
  <c r="O52" i="23"/>
  <c r="M53" i="23"/>
  <c r="N53" i="23"/>
  <c r="O53" i="23"/>
  <c r="M54" i="23"/>
  <c r="N54" i="23"/>
  <c r="O54" i="23"/>
  <c r="M55" i="23"/>
  <c r="N55" i="23"/>
  <c r="O55" i="23"/>
  <c r="M56" i="23"/>
  <c r="N56" i="23"/>
  <c r="O56" i="23"/>
  <c r="M57" i="23"/>
  <c r="N57" i="23"/>
  <c r="O57" i="23"/>
  <c r="M58" i="23"/>
  <c r="N58" i="23"/>
  <c r="O58" i="23"/>
  <c r="C20" i="9"/>
  <c r="V20" i="9" s="1"/>
  <c r="R4" i="9" l="1"/>
  <c r="S4" i="9"/>
  <c r="U4" i="9"/>
  <c r="Q2" i="23"/>
  <c r="Q3" i="23"/>
  <c r="S20" i="9"/>
  <c r="U20" i="9"/>
  <c r="C9" i="9" l="1"/>
  <c r="V9" i="9" s="1"/>
  <c r="U9" i="9" l="1"/>
  <c r="S9" i="9"/>
  <c r="E5" i="9"/>
  <c r="B5" i="9" s="1"/>
  <c r="C5" i="9"/>
  <c r="V5" i="9" s="1"/>
  <c r="Q3" i="9"/>
  <c r="P3" i="9"/>
  <c r="R3" i="9" s="1"/>
  <c r="E3" i="9"/>
  <c r="B3" i="9" s="1"/>
  <c r="C3" i="9"/>
  <c r="V3" i="9" s="1"/>
  <c r="R2" i="9"/>
  <c r="C2" i="9"/>
  <c r="V2" i="9" s="1"/>
  <c r="U2" i="9" l="1"/>
  <c r="S3" i="9"/>
  <c r="U3" i="9"/>
  <c r="S2" i="9"/>
  <c r="S5" i="9"/>
  <c r="U5" i="9"/>
  <c r="R5" i="9" l="1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M5" i="23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L4" i="23"/>
  <c r="M4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O4" i="23"/>
  <c r="R13" i="23"/>
  <c r="R14" i="23"/>
  <c r="R15" i="23"/>
  <c r="R16" i="23"/>
  <c r="R17" i="23"/>
  <c r="R18" i="23"/>
  <c r="R19" i="23"/>
  <c r="R4" i="23"/>
  <c r="R5" i="23"/>
  <c r="R6" i="23"/>
  <c r="R7" i="23"/>
  <c r="R8" i="23"/>
  <c r="R9" i="23"/>
  <c r="R10" i="23"/>
  <c r="R11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E8" i="9"/>
  <c r="C10" i="9"/>
  <c r="E17" i="9"/>
  <c r="B17" i="9" s="1"/>
  <c r="C17" i="9"/>
  <c r="V17" i="9" s="1"/>
  <c r="R9" i="9" l="1"/>
  <c r="R20" i="9"/>
  <c r="Q53" i="23"/>
  <c r="Q45" i="23"/>
  <c r="Q29" i="23"/>
  <c r="Q13" i="23"/>
  <c r="E9" i="9"/>
  <c r="Q37" i="23"/>
  <c r="Q21" i="23"/>
  <c r="Q12" i="23"/>
  <c r="Q52" i="23"/>
  <c r="Q44" i="23"/>
  <c r="Q36" i="23"/>
  <c r="Q28" i="23"/>
  <c r="Q20" i="23"/>
  <c r="Q51" i="23"/>
  <c r="Q43" i="23"/>
  <c r="Q35" i="23"/>
  <c r="Q27" i="23"/>
  <c r="Q19" i="23"/>
  <c r="Q11" i="23"/>
  <c r="Q58" i="23"/>
  <c r="Q50" i="23"/>
  <c r="Q42" i="23"/>
  <c r="Q34" i="23"/>
  <c r="Q26" i="23"/>
  <c r="Q18" i="23"/>
  <c r="Q10" i="23"/>
  <c r="Q57" i="23"/>
  <c r="Q49" i="23"/>
  <c r="Q41" i="23"/>
  <c r="Q33" i="23"/>
  <c r="Q25" i="23"/>
  <c r="Q17" i="23"/>
  <c r="Q9" i="23"/>
  <c r="Q56" i="23"/>
  <c r="Q48" i="23"/>
  <c r="Q40" i="23"/>
  <c r="Q32" i="23"/>
  <c r="Q24" i="23"/>
  <c r="Q16" i="23"/>
  <c r="Q8" i="23"/>
  <c r="Q55" i="23"/>
  <c r="Q47" i="23"/>
  <c r="Q39" i="23"/>
  <c r="Q31" i="23"/>
  <c r="Q23" i="23"/>
  <c r="Q15" i="23"/>
  <c r="Q7" i="23"/>
  <c r="Q54" i="23"/>
  <c r="Q46" i="23"/>
  <c r="Q38" i="23"/>
  <c r="Q30" i="23"/>
  <c r="Q22" i="23"/>
  <c r="Q14" i="23"/>
  <c r="Q6" i="23"/>
  <c r="Q4" i="23"/>
  <c r="Q5" i="23"/>
  <c r="S17" i="9"/>
  <c r="U17" i="9"/>
  <c r="C14" i="9"/>
  <c r="V14" i="9" s="1"/>
  <c r="C13" i="9"/>
  <c r="V13" i="9" s="1"/>
  <c r="R31" i="23"/>
  <c r="R32" i="23"/>
  <c r="R22" i="23"/>
  <c r="R21" i="23"/>
  <c r="R30" i="23"/>
  <c r="B8" i="9"/>
  <c r="C8" i="9"/>
  <c r="U8" i="9" s="1"/>
  <c r="C15" i="9"/>
  <c r="V15" i="9" s="1"/>
  <c r="B9" i="9" l="1"/>
  <c r="E10" i="9"/>
  <c r="B10" i="9" s="1"/>
  <c r="E11" i="9"/>
  <c r="U15" i="9"/>
  <c r="U13" i="9"/>
  <c r="S13" i="9"/>
  <c r="S14" i="9"/>
  <c r="U14" i="9"/>
  <c r="S15" i="9"/>
  <c r="V8" i="9"/>
  <c r="S8" i="9"/>
  <c r="R34" i="23"/>
  <c r="E18" i="9"/>
  <c r="B18" i="9" s="1"/>
  <c r="C16" i="9"/>
  <c r="C19" i="9"/>
  <c r="C18" i="9"/>
  <c r="B11" i="9" l="1"/>
  <c r="E12" i="9"/>
  <c r="V19" i="9"/>
  <c r="S19" i="9"/>
  <c r="U19" i="9"/>
  <c r="V16" i="9"/>
  <c r="S16" i="9"/>
  <c r="U16" i="9"/>
  <c r="V18" i="9"/>
  <c r="U18" i="9"/>
  <c r="S18" i="9"/>
  <c r="E19" i="9"/>
  <c r="E20" i="9" s="1"/>
  <c r="B20" i="9" s="1"/>
  <c r="B12" i="9" l="1"/>
  <c r="E13" i="9"/>
  <c r="B19" i="9"/>
  <c r="R20" i="23"/>
  <c r="R23" i="23"/>
  <c r="R24" i="23"/>
  <c r="R25" i="23"/>
  <c r="R26" i="23"/>
  <c r="R27" i="23"/>
  <c r="R28" i="23"/>
  <c r="R29" i="23"/>
  <c r="R33" i="23"/>
  <c r="R12" i="23"/>
  <c r="B13" i="9" l="1"/>
  <c r="E14" i="9"/>
  <c r="R8" i="9"/>
  <c r="E7" i="9"/>
  <c r="E16" i="9" s="1"/>
  <c r="C11" i="9"/>
  <c r="V11" i="9" s="1"/>
  <c r="C12" i="9"/>
  <c r="U12" i="9" s="1"/>
  <c r="U10" i="9"/>
  <c r="B14" i="9" l="1"/>
  <c r="E15" i="9"/>
  <c r="B15" i="9" s="1"/>
  <c r="R17" i="9"/>
  <c r="R13" i="9"/>
  <c r="B16" i="9"/>
  <c r="S12" i="9"/>
  <c r="S11" i="9"/>
  <c r="S10" i="9"/>
  <c r="U11" i="9"/>
  <c r="V12" i="9"/>
  <c r="V10" i="9"/>
  <c r="C6" i="9" l="1"/>
  <c r="C7" i="9"/>
  <c r="B7" i="9"/>
  <c r="R14" i="9" l="1"/>
  <c r="U7" i="9"/>
  <c r="V7" i="9"/>
  <c r="R15" i="9" l="1"/>
  <c r="R6" i="9"/>
  <c r="U6" i="9"/>
  <c r="R16" i="9" l="1"/>
  <c r="R7" i="9"/>
  <c r="S7" i="9"/>
  <c r="V6" i="9"/>
  <c r="S6" i="9"/>
  <c r="R18" i="9" l="1"/>
  <c r="R10" i="9"/>
  <c r="R19" i="9" l="1"/>
  <c r="R11" i="9"/>
  <c r="R12" i="9" l="1"/>
</calcChain>
</file>

<file path=xl/sharedStrings.xml><?xml version="1.0" encoding="utf-8"?>
<sst xmlns="http://schemas.openxmlformats.org/spreadsheetml/2006/main" count="1020" uniqueCount="166">
  <si>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</si>
  <si>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</si>
  <si>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</si>
  <si>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</si>
  <si>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</si>
  <si>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</si>
  <si>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</si>
  <si>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</si>
  <si>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</si>
  <si>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</si>
  <si>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</si>
  <si>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</si>
  <si>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</si>
  <si>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</si>
  <si>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</si>
  <si>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</si>
  <si>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</si>
  <si>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</si>
  <si>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</si>
  <si>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</si>
  <si>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</si>
  <si>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</si>
  <si>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</si>
  <si>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</si>
  <si>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</si>
  <si>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</si>
  <si>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</si>
  <si>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</si>
  <si>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</si>
  <si>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</si>
  <si>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</si>
  <si>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</si>
  <si>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</si>
  <si>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</si>
  <si>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</si>
  <si>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</si>
  <si>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</si>
  <si>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</si>
  <si>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</si>
  <si>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</si>
  <si>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</si>
  <si>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</si>
  <si>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</si>
  <si>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</si>
  <si>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</si>
  <si>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</si>
  <si>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</si>
  <si>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</si>
  <si>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</si>
  <si>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</si>
  <si>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</si>
  <si>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</si>
  <si>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</si>
  <si>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</si>
  <si>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</si>
  <si>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</si>
  <si>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</si>
  <si>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</si>
  <si>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</si>
  <si>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</si>
  <si>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</si>
  <si>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</si>
  <si>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</si>
  <si>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</si>
  <si>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</si>
  <si>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</si>
  <si>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</si>
  <si>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</si>
  <si>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</si>
  <si>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</si>
  <si>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</si>
  <si>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</si>
  <si>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tubulação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</si>
  <si>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</si>
  <si>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</si>
  <si>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</si>
  <si>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</si>
  <si>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</si>
  <si>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</si>
  <si>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</si>
  <si>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ESG.Tubo</t>
  </si>
  <si>
    <t>ESG.Conexão</t>
  </si>
  <si>
    <t>ESG.Válvula</t>
  </si>
  <si>
    <t>ESG.Acessório</t>
  </si>
  <si>
    <t>ESG.Bomba</t>
  </si>
  <si>
    <t>ESG.Armazenamento</t>
  </si>
  <si>
    <t>ESG.Dispositivo</t>
  </si>
  <si>
    <t>ESG.Equipamento</t>
  </si>
  <si>
    <t>SEC.Tubo</t>
  </si>
  <si>
    <t>SEC.Conexão</t>
  </si>
  <si>
    <t>SEC.Válvula</t>
  </si>
  <si>
    <t>SEC.Acessório</t>
  </si>
  <si>
    <t>SEC.Bomba</t>
  </si>
  <si>
    <t>SEC.Armazenamento</t>
  </si>
  <si>
    <t>SEC.Dispositivo</t>
  </si>
  <si>
    <t>SEC.Equipamento</t>
  </si>
  <si>
    <t>AFR.Tubo</t>
  </si>
  <si>
    <t>AFR.Conexão</t>
  </si>
  <si>
    <t>AFR.Válvula</t>
  </si>
  <si>
    <t>AFR.Acessório</t>
  </si>
  <si>
    <t>AFR.Bomba</t>
  </si>
  <si>
    <t>AFR.Armazenamento</t>
  </si>
  <si>
    <t>AFR.Dispositivo</t>
  </si>
  <si>
    <t>AFR.Equipamento</t>
  </si>
  <si>
    <t>AQT.Tubo</t>
  </si>
  <si>
    <t>AQT.Conexão</t>
  </si>
  <si>
    <t>AQT.Válvula</t>
  </si>
  <si>
    <t>AQT.Acessório</t>
  </si>
  <si>
    <t>AQT.Bomba</t>
  </si>
  <si>
    <t>AQT.Armazenamento</t>
  </si>
  <si>
    <t>AQT.Dispositivo</t>
  </si>
  <si>
    <t>AQT.Equipamento</t>
  </si>
  <si>
    <t>AguaFria</t>
  </si>
  <si>
    <t>AguaQuente</t>
  </si>
  <si>
    <t>EsgotoPrimário</t>
  </si>
  <si>
    <t>EsgotoSecundário</t>
  </si>
  <si>
    <t>de.hidrosanit</t>
  </si>
  <si>
    <t>funcional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</si>
  <si>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</si>
  <si>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</si>
  <si>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</si>
  <si>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</si>
  <si>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</si>
  <si>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</si>
  <si>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</si>
  <si>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</si>
  <si>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OST_FlexPipeCurves</t>
  </si>
  <si>
    <t>OST_PipeAccessory</t>
  </si>
  <si>
    <t>OST_PipeFitting</t>
  </si>
  <si>
    <t>OST_PipeInsulations</t>
  </si>
  <si>
    <t>OST_PipeSegments</t>
  </si>
  <si>
    <t>OST_PlumbingEquipment</t>
  </si>
  <si>
    <t>OST_PlumbingFixtures</t>
  </si>
  <si>
    <t>Instalação</t>
  </si>
  <si>
    <t>classebim</t>
  </si>
  <si>
    <t>é.categoria</t>
  </si>
  <si>
    <t>ifcDiscreteAccessory or OST_PipeAccessory</t>
  </si>
  <si>
    <t>ifcPipeFitting or OST_PipeFitting</t>
  </si>
  <si>
    <t>( ifcSanitaryTerminaI or ifcWasteTerminal) or OST_PlumbingFixtures</t>
  </si>
  <si>
    <t>( ifcSanitaryTerminaI or ifcWasteTerminal) or OST_PlumbingEquipment</t>
  </si>
  <si>
    <t>ifcPipeSegment or ( OST_PipeSegments or OST_FlexPipeCurves )</t>
  </si>
  <si>
    <t>VEN.Tubo</t>
  </si>
  <si>
    <t>VEN.Conexão</t>
  </si>
  <si>
    <t>VEN.Válvula</t>
  </si>
  <si>
    <t>VEN.Acessório</t>
  </si>
  <si>
    <t>VEN.Bomba</t>
  </si>
  <si>
    <t>VEN.Armazenamento</t>
  </si>
  <si>
    <t>VEN.Dispositivo</t>
  </si>
  <si>
    <t>VEN.Equipamento</t>
  </si>
  <si>
    <t>ifcVaIve or ( OST_PlumbingEquipment or OST_PlumbingFixtures )</t>
  </si>
  <si>
    <t>ifcPump or ( OST_PlumbingEquipment or OST_PlumbingFixtures )</t>
  </si>
  <si>
    <t>ifcTank  or  ( OST_PlumbingEquipment or OST_PlumbingFixtures )</t>
  </si>
  <si>
    <t>Hidrosanitária</t>
  </si>
  <si>
    <t>Hidráulica</t>
  </si>
  <si>
    <t>Esgoto</t>
  </si>
  <si>
    <t>Hid.OST</t>
  </si>
  <si>
    <t>Hid.IFC</t>
  </si>
  <si>
    <t>Hid.IFC or Hid.OST</t>
  </si>
  <si>
    <t>tem.ID</t>
  </si>
  <si>
    <t>é.conectado.a</t>
  </si>
  <si>
    <t>OST_PipingSystem</t>
  </si>
  <si>
    <t>IfcDistributionSystem</t>
  </si>
  <si>
    <t>Sistema.Hidro</t>
  </si>
  <si>
    <t>Peça.Hidro</t>
  </si>
  <si>
    <t>VentilaçãoEsgoto</t>
  </si>
  <si>
    <t>tem.tipo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</si>
</sst>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11" fillId="21" borderId="10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147"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58" totalsRowShown="0" headerRowDxfId="146" dataDxfId="144" headerRowBorderDxfId="145" tableBorderDxfId="143" totalsRowBorderDxfId="142">
  <tableColumns count="21">
    <tableColumn id="1" xr3:uid="{CC4C2CFA-E67E-4336-9BB5-CC95CE209F3A}" name="1" dataDxfId="141"/>
    <tableColumn id="2" xr3:uid="{1E85198B-B82A-4617-B922-C6524B07278C}" name="Raiz" dataDxfId="140"/>
    <tableColumn id="3" xr3:uid="{14BB3795-364E-4135-B30F-1536628A0684}" name="Super_x000a_Class_x000a_2" dataDxfId="139"/>
    <tableColumn id="4" xr3:uid="{CA86440C-110D-4B26-BA53-58A3B612699A}" name="Super_x000a_Class_x000a_3" dataDxfId="138"/>
    <tableColumn id="5" xr3:uid="{CFB6B167-F9A9-4C59-BF78-469C27143A56}" name="Super_x000a_Class_x000a_4" dataDxfId="137"/>
    <tableColumn id="6" xr3:uid="{E9EB2A4A-1C2E-4684-B37C-2B4423D70D33}" name="Classe_x000a_5" dataDxfId="136"/>
    <tableColumn id="7" xr3:uid="{25899769-1F4E-4DCE-A55D-78DB109775E4}" name="EquivalentTo: _x000a_Raiz_x000a_Condições _x000a_necessárias" dataDxfId="135"/>
    <tableColumn id="8" xr3:uid="{60348FC7-7AFD-4399-9633-F8CDCC05E245}" name="EquivalentTo: _x000a_Classe2_x000a_Condições _x000a_necessárias" dataDxfId="134"/>
    <tableColumn id="9" xr3:uid="{392CCFD9-6E98-49E5-B2DB-7DC015141A7A}" name="EquivalentTo: _x000a_Classe3_x000a_Condições _x000a_necessárias" dataDxfId="133"/>
    <tableColumn id="10" xr3:uid="{DE6C2295-D3C1-4B68-B910-8BAEB1BAE01F}" name="EquivalentTo: _x000a_Classe4 _x000a_Condições _x000a_necessárias" dataDxfId="132"/>
    <tableColumn id="11" xr3:uid="{65DCB7B6-4238-4427-B02F-3BEF502BF71B}" name="EquivalentTo: _x000a_Classe5_x000a_Condições _x000a_necessárias" dataDxfId="131"/>
    <tableColumn id="12" xr3:uid="{8BA2A6D5-A321-435C-B6FE-29DC62E231F0}" name="Anotações _x000a_de ajuda_x000a_Classe 1" dataDxfId="130">
      <calculatedColumnFormula>_xlfn.CONCAT("Conceitos: ", B2)</calculatedColumnFormula>
    </tableColumn>
    <tableColumn id="13" xr3:uid="{51FC484F-3B93-4E17-A843-F396271D4F5D}" name="Anotações _x000a_de ajuda_x000a_Classe 2" dataDxfId="129">
      <calculatedColumnFormula>_xlfn.CONCAT(C2," ")</calculatedColumnFormula>
    </tableColumn>
    <tableColumn id="14" xr3:uid="{7D506B35-635A-421F-9FDF-F5A47788A209}" name="Anotações _x000a_de ajuda_x000a_Classe 3" dataDxfId="128">
      <calculatedColumnFormula>_xlfn.CONCAT(D2," ")</calculatedColumnFormula>
    </tableColumn>
    <tableColumn id="15" xr3:uid="{43516DA5-EE35-4A99-A73B-6E2C92F2BE17}" name="Anotações _x000a_de ajuda_x000a_Classe 4" dataDxfId="127">
      <calculatedColumnFormula>_xlfn.CONCAT(E2," ")</calculatedColumnFormula>
    </tableColumn>
    <tableColumn id="22" xr3:uid="{4E2C6E2F-FBDF-486E-9FF7-21C4D4B18283}" name="Anotações _x000a_de ajuda_x000a_Classe 5" dataDxfId="126">
      <calculatedColumnFormula>_xlfn.CONCAT(F2," ")</calculatedColumnFormula>
    </tableColumn>
    <tableColumn id="16" xr3:uid="{BFC47198-B351-4C32-9E17-77914984F825}" name="Anotações _x000a_de ajuda_x000a_Conceito" dataDxfId="125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24">
      <calculatedColumnFormula>_xlfn.CONCAT("Consultar  ",S2)</calculatedColumnFormula>
    </tableColumn>
    <tableColumn id="18" xr3:uid="{627A170C-2776-424D-823A-86498C9B9FEC}" name="Anotações _x000a_de ajuda2" dataDxfId="123"/>
    <tableColumn id="19" xr3:uid="{36A56800-FCDE-46C6-9DD3-AC3ADDFE99D1}" name="Anotações _x000a_de ajuda3" dataDxfId="122"/>
    <tableColumn id="20" xr3:uid="{ADAFA88C-78DF-4CAA-AFA5-4B2FE34D2B95}" name="Key" dataDxfId="121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0" headerRowDxfId="120" dataDxfId="118" totalsRowDxfId="116" headerRowBorderDxfId="119" tableBorderDxfId="117" totalsRowBorderDxfId="115">
  <tableColumns count="22">
    <tableColumn id="1" xr3:uid="{05405BC3-D147-4C3A-A847-226BE3E20B44}" name="1" totalsRowLabel="Total" dataDxfId="114" totalsRowDxfId="113"/>
    <tableColumn id="2" xr3:uid="{30674569-14FD-401E-814B-CC39EC080692}" name="SuperData_x000a_(1)" dataDxfId="112" totalsRowDxfId="111">
      <calculatedColumnFormula>E2</calculatedColumnFormula>
    </tableColumn>
    <tableColumn id="3" xr3:uid="{42ACD1E1-902E-4432-A297-A8D4E3E6A39B}" name="PropData_x000a_(2)" dataDxfId="110" totalsRowDxfId="109"/>
    <tableColumn id="4" xr3:uid="{08ECA0E2-2D2F-446A-AAF6-2FD891B13A08}" name=" valData_x000a_(3)" dataDxfId="108" totalsRowDxfId="107"/>
    <tableColumn id="5" xr3:uid="{6086C35C-A33E-4114-B141-64B11971C1A1}" name="SuperProp_x000a_(4)" dataDxfId="106" totalsRowDxfId="105"/>
    <tableColumn id="6" xr3:uid="{535DC925-3C97-4408-B83A-988BF345193E}" name="Propriedade_x000a_(5)" dataDxfId="104" totalsRowDxfId="103"/>
    <tableColumn id="7" xr3:uid="{C4D22B6D-94D1-442A-97D3-E1AFB3FE98FC}" name="Functional_x000a_(6)" dataDxfId="102" totalsRowDxfId="101"/>
    <tableColumn id="8" xr3:uid="{254C2A3E-98CC-498D-9D66-425CCE933E22}" name="Inv functional _x000a_(7)" dataDxfId="100" totalsRowDxfId="99"/>
    <tableColumn id="9" xr3:uid="{CA66A745-BB10-4919-97C1-491E2A8AFF79}" name="Transitive_x000a_(8)" dataDxfId="98" totalsRowDxfId="97"/>
    <tableColumn id="10" xr3:uid="{F220F0EB-8A04-44B3-9F33-2CE7DEAEA278}" name="Symmetric_x000a_(9)" dataDxfId="96" totalsRowDxfId="95"/>
    <tableColumn id="11" xr3:uid="{BE3C1D12-0B80-4267-A7C6-AB88FDB359A9}" name="Asymmetric_x000a_(10)" dataDxfId="94" totalsRowDxfId="93"/>
    <tableColumn id="12" xr3:uid="{5956D0C5-9C90-4122-B08D-5295FEDB05A7}" name="Reflexive_x000a_(11)" dataDxfId="92" totalsRowDxfId="91"/>
    <tableColumn id="13" xr3:uid="{8BF12E7B-7E6E-4F93-8167-49BB8D845A8B}" name="Irreflexive_x000a_(12)" dataDxfId="90" totalsRowDxfId="89"/>
    <tableColumn id="14" xr3:uid="{F6A4A8D6-0928-496A-BF0F-0926974BB64E}" name="Inverse of_x000a_(13)" dataDxfId="88" totalsRowDxfId="87"/>
    <tableColumn id="15" xr3:uid="{71CC311B-405A-40DC-A69E-DD1F21998834}" name="Equivalente a_x000a_(14)" dataDxfId="86" totalsRowDxfId="85"/>
    <tableColumn id="16" xr3:uid="{D53389E7-5792-4813-AE78-49A25A9EDAF6}" name="Domain _x000a_(15)" dataDxfId="84" totalsRowDxfId="83">
      <calculatedColumnFormula>P1</calculatedColumnFormula>
    </tableColumn>
    <tableColumn id="17" xr3:uid="{F9388D82-F1CF-4707-8C27-B9B9F68C7435}" name=" Range_x000a_(16)" dataDxfId="82" totalsRowDxfId="81">
      <calculatedColumnFormula>Q1</calculatedColumnFormula>
    </tableColumn>
    <tableColumn id="18" xr3:uid="{458CD5C3-8971-431C-9F74-B445CB1B4F29}" name="Anot. Ajuda_x000a_PROP_x000a_(17)" dataDxfId="80" totalsRowDxfId="79"/>
    <tableColumn id="19" xr3:uid="{79ADE3D3-2E35-47E2-A082-CFFFD7E257CF}" name="Anot. Ajuda_x000a_DATA _x000a_(18)" dataDxfId="78" totalsRowDxfId="77"/>
    <tableColumn id="20" xr3:uid="{B1BB07F3-F9E0-4A1C-8EEB-D0705E508AEE}" name="Functional _x000a_(19)" dataDxfId="76" totalsRowDxfId="75"/>
    <tableColumn id="21" xr3:uid="{08560BEC-DA9D-4E18-9876-37313CE0655A}" name="Comentário_x000a_de Valor_x000a_(20)" dataDxfId="74" totalsRowDxfId="73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72" totalsRowDxfId="71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70" dataDxfId="68" headerRowBorderDxfId="69" tableBorderDxfId="67" totalsRowBorderDxfId="66">
  <tableColumns count="21">
    <tableColumn id="1" xr3:uid="{4F26C7F2-7D06-40CB-B848-F667194D9647}" name="1" dataDxfId="65"/>
    <tableColumn id="2" xr3:uid="{F921A453-730B-4AC8-852C-EFFDCF030CCA}" name="Disjunta 1" dataDxfId="64"/>
    <tableColumn id="3" xr3:uid="{23BEAC2C-6ADF-4C5A-B64D-4A2189CA8ACD}" name="Disjunta 2" dataDxfId="63"/>
    <tableColumn id="4" xr3:uid="{21B9136C-D0D8-484E-A2BE-E4977101D4DB}" name="Disjunta 3" dataDxfId="62"/>
    <tableColumn id="5" xr3:uid="{1A43957A-CCF1-44E5-BCCD-13F81C3A45EC}" name="Disjunta 4" dataDxfId="61"/>
    <tableColumn id="6" xr3:uid="{25855431-7914-4676-BDEF-21EDC5AEA531}" name="Disjunta 5" dataDxfId="60"/>
    <tableColumn id="7" xr3:uid="{B9C6D84B-4C90-464D-8249-79E106486DD3}" name="Disjunta 6" dataDxfId="59"/>
    <tableColumn id="8" xr3:uid="{F3E92F9C-C39B-4C1E-85C9-15118FEFA66F}" name="Disjunta 7" dataDxfId="58"/>
    <tableColumn id="9" xr3:uid="{3CC69936-B860-4ABA-AA56-15BBA0C1C3F5}" name="Disjunta 8" dataDxfId="57"/>
    <tableColumn id="10" xr3:uid="{3FB0F5C3-9FB7-46C3-8C1A-CE12E425D658}" name="Disjunta 9" dataDxfId="56"/>
    <tableColumn id="11" xr3:uid="{5D16196F-CC26-45A8-8B0C-4607A903F65A}" name="Disjunta 10" dataDxfId="55"/>
    <tableColumn id="12" xr3:uid="{41A23864-2363-4896-9F54-55AC6CFCE6CD}" name="Disjunta 11" dataDxfId="54"/>
    <tableColumn id="13" xr3:uid="{DC03A272-46F6-40A7-BA62-43D8BD6241CC}" name="Disjunta 12" dataDxfId="53"/>
    <tableColumn id="14" xr3:uid="{3C362C12-0371-4E21-9F34-4F9FCD93495D}" name="Disjunta 13" dataDxfId="52"/>
    <tableColumn id="15" xr3:uid="{07396994-8990-4C41-96A2-BAB03ABDB677}" name="Disjunta 14" dataDxfId="51"/>
    <tableColumn id="16" xr3:uid="{A03247BB-A7CD-4588-AD22-F4D4AA18275C}" name="Disjunta 15" dataDxfId="50"/>
    <tableColumn id="17" xr3:uid="{875CA327-F02E-49D1-ABB5-F3413E63868F}" name="Disjunta 16" dataDxfId="49"/>
    <tableColumn id="18" xr3:uid="{6843B603-EBBA-43D1-8F1B-214357E4C544}" name="Disjunta 17" dataDxfId="48"/>
    <tableColumn id="19" xr3:uid="{08263685-78DC-449B-9B4F-5565A721B82C}" name="Disjunta 18" dataDxfId="47"/>
    <tableColumn id="20" xr3:uid="{C3656408-6EB9-4B43-8A8E-4D686919DD2A}" name="Disjunta 19" dataDxfId="46"/>
    <tableColumn id="21" xr3:uid="{4D5BB609-CA03-4420-BBFE-E94235011FEA}" name="Disjunta 20" dataDxfId="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58"/>
  <sheetViews>
    <sheetView zoomScale="190" zoomScaleNormal="190" workbookViewId="0">
      <pane ySplit="1" topLeftCell="A2" activePane="bottomLeft" state="frozen"/>
      <selection activeCell="G32" sqref="G32"/>
      <selection pane="bottomLeft" activeCell="E51" sqref="E51:E58"/>
    </sheetView>
  </sheetViews>
  <sheetFormatPr defaultColWidth="11.109375" defaultRowHeight="8.25" customHeight="1" x14ac:dyDescent="0.3"/>
  <cols>
    <col min="1" max="1" width="2.109375" style="4" bestFit="1" customWidth="1"/>
    <col min="2" max="2" width="6.109375" style="12" bestFit="1" customWidth="1"/>
    <col min="3" max="3" width="8.109375" style="4" customWidth="1"/>
    <col min="4" max="4" width="7.6640625" style="4" bestFit="1" customWidth="1"/>
    <col min="5" max="5" width="9.109375" style="48" bestFit="1" customWidth="1"/>
    <col min="6" max="6" width="14.109375" style="12" bestFit="1" customWidth="1"/>
    <col min="7" max="8" width="7.44140625" style="22" customWidth="1"/>
    <col min="9" max="9" width="9.6640625" style="22" bestFit="1" customWidth="1"/>
    <col min="10" max="10" width="7.44140625" style="22" customWidth="1"/>
    <col min="11" max="11" width="35" style="22" customWidth="1"/>
    <col min="12" max="12" width="11.88671875" style="12" bestFit="1" customWidth="1"/>
    <col min="13" max="13" width="8.33203125" style="12" customWidth="1"/>
    <col min="14" max="14" width="8" style="12" bestFit="1" customWidth="1"/>
    <col min="15" max="15" width="10.5546875" style="12" bestFit="1" customWidth="1"/>
    <col min="16" max="16" width="12.109375" style="12" customWidth="1"/>
    <col min="17" max="17" width="45.4414062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8" t="s">
        <v>24</v>
      </c>
      <c r="B1" s="34" t="s">
        <v>2</v>
      </c>
      <c r="C1" s="34" t="s">
        <v>69</v>
      </c>
      <c r="D1" s="34" t="s">
        <v>68</v>
      </c>
      <c r="E1" s="34" t="s">
        <v>70</v>
      </c>
      <c r="F1" s="34" t="s">
        <v>29</v>
      </c>
      <c r="G1" s="35" t="s">
        <v>30</v>
      </c>
      <c r="H1" s="35" t="s">
        <v>31</v>
      </c>
      <c r="I1" s="35" t="s">
        <v>32</v>
      </c>
      <c r="J1" s="35" t="s">
        <v>33</v>
      </c>
      <c r="K1" s="35" t="s">
        <v>34</v>
      </c>
      <c r="L1" s="36" t="s">
        <v>38</v>
      </c>
      <c r="M1" s="36" t="s">
        <v>39</v>
      </c>
      <c r="N1" s="36" t="s">
        <v>36</v>
      </c>
      <c r="O1" s="36" t="s">
        <v>37</v>
      </c>
      <c r="P1" s="36" t="s">
        <v>35</v>
      </c>
      <c r="Q1" s="36" t="s">
        <v>61</v>
      </c>
      <c r="R1" s="36" t="s">
        <v>63</v>
      </c>
      <c r="S1" s="36" t="s">
        <v>62</v>
      </c>
      <c r="T1" s="36" t="s">
        <v>64</v>
      </c>
      <c r="U1" s="37" t="s">
        <v>1</v>
      </c>
    </row>
    <row r="2" spans="1:21" ht="8.25" customHeight="1" x14ac:dyDescent="0.3">
      <c r="A2" s="74">
        <v>2</v>
      </c>
      <c r="B2" s="75" t="s">
        <v>133</v>
      </c>
      <c r="C2" s="75" t="s">
        <v>152</v>
      </c>
      <c r="D2" s="75" t="s">
        <v>162</v>
      </c>
      <c r="E2" s="66" t="s">
        <v>156</v>
      </c>
      <c r="F2" s="44" t="s">
        <v>161</v>
      </c>
      <c r="G2" s="46" t="s">
        <v>3</v>
      </c>
      <c r="H2" s="46" t="s">
        <v>3</v>
      </c>
      <c r="I2" s="45" t="s">
        <v>157</v>
      </c>
      <c r="J2" s="46" t="s">
        <v>3</v>
      </c>
      <c r="K2" s="46" t="s">
        <v>3</v>
      </c>
      <c r="L2" s="39" t="str">
        <f t="shared" ref="L2:L3" si="0">_xlfn.CONCAT("Conceitos: ", B2)</f>
        <v>Conceitos: Instalação</v>
      </c>
      <c r="M2" s="39" t="str">
        <f t="shared" ref="M2:M3" si="1">_xlfn.CONCAT(C2," ")</f>
        <v xml:space="preserve">Hidrosanitária </v>
      </c>
      <c r="N2" s="39" t="str">
        <f t="shared" ref="N2:N3" si="2">_xlfn.CONCAT(D2," ")</f>
        <v xml:space="preserve">Sistema.Hidro </v>
      </c>
      <c r="O2" s="39" t="str">
        <f t="shared" ref="O2:O3" si="3">_xlfn.CONCAT(E2," ")</f>
        <v xml:space="preserve">Hid.IFC </v>
      </c>
      <c r="P2" s="63" t="str">
        <f t="shared" ref="P2:P3" si="4">_xlfn.CONCAT(F2," ")</f>
        <v xml:space="preserve">IfcDistributionSystem </v>
      </c>
      <c r="Q2" s="39" t="str">
        <f t="shared" ref="Q2:Q3" si="5">_xlfn.CONCAT(SUBSTITUTE(L2, "null", " ")," ",SUBSTITUTE(M2, "null", " ")," ",SUBSTITUTE(N2, "null", " ")," ",SUBSTITUTE(O2, "null", " ")," ", SUBSTITUTE(F2, "null", " "))</f>
        <v>Conceitos: Instalação Hidrosanitária  Sistema.Hidro  Hid.IFC  IfcDistributionSystem</v>
      </c>
      <c r="R2" s="39" t="str">
        <f t="shared" ref="R2:R3" si="6">_xlfn.CONCAT("Consultar  ",S2)</f>
        <v xml:space="preserve">Consultar  </v>
      </c>
      <c r="S2" s="40"/>
      <c r="T2" s="40"/>
      <c r="U2" s="77" t="str">
        <f t="shared" ref="U2:U58" si="7">_xlfn.CONCAT("Hidra-key_",A2)</f>
        <v>Hidra-key_2</v>
      </c>
    </row>
    <row r="3" spans="1:21" ht="8.25" customHeight="1" x14ac:dyDescent="0.3">
      <c r="A3" s="74">
        <v>3</v>
      </c>
      <c r="B3" s="75" t="s">
        <v>133</v>
      </c>
      <c r="C3" s="75" t="s">
        <v>152</v>
      </c>
      <c r="D3" s="75" t="s">
        <v>162</v>
      </c>
      <c r="E3" s="76" t="s">
        <v>155</v>
      </c>
      <c r="F3" s="65" t="s">
        <v>160</v>
      </c>
      <c r="G3" s="46" t="s">
        <v>3</v>
      </c>
      <c r="H3" s="46" t="s">
        <v>3</v>
      </c>
      <c r="I3" s="46" t="s">
        <v>3</v>
      </c>
      <c r="J3" s="46" t="s">
        <v>3</v>
      </c>
      <c r="K3" s="46" t="s">
        <v>3</v>
      </c>
      <c r="L3" s="63" t="str">
        <f t="shared" si="0"/>
        <v>Conceitos: Instalação</v>
      </c>
      <c r="M3" s="63" t="str">
        <f t="shared" si="1"/>
        <v xml:space="preserve">Hidrosanitária </v>
      </c>
      <c r="N3" s="63" t="str">
        <f t="shared" si="2"/>
        <v xml:space="preserve">Sistema.Hidro </v>
      </c>
      <c r="O3" s="63" t="str">
        <f t="shared" si="3"/>
        <v xml:space="preserve">Hid.OST </v>
      </c>
      <c r="P3" s="63" t="str">
        <f t="shared" si="4"/>
        <v xml:space="preserve">OST_PipingSystem </v>
      </c>
      <c r="Q3" s="63" t="str">
        <f t="shared" si="5"/>
        <v>Conceitos: Instalação Hidrosanitária  Sistema.Hidro  Hid.OST  OST_PipingSystem</v>
      </c>
      <c r="R3" s="63" t="str">
        <f t="shared" si="6"/>
        <v>Consultar  -</v>
      </c>
      <c r="S3" s="64" t="s">
        <v>27</v>
      </c>
      <c r="T3" s="64" t="s">
        <v>27</v>
      </c>
      <c r="U3" s="77" t="str">
        <f t="shared" si="7"/>
        <v>Hidra-key_3</v>
      </c>
    </row>
    <row r="4" spans="1:21" ht="8.25" customHeight="1" x14ac:dyDescent="0.3">
      <c r="A4" s="74">
        <v>4</v>
      </c>
      <c r="B4" s="60" t="s">
        <v>133</v>
      </c>
      <c r="C4" s="60" t="s">
        <v>152</v>
      </c>
      <c r="D4" s="60" t="s">
        <v>163</v>
      </c>
      <c r="E4" s="66" t="s">
        <v>156</v>
      </c>
      <c r="F4" s="65" t="s">
        <v>118</v>
      </c>
      <c r="G4" s="45" t="s">
        <v>3</v>
      </c>
      <c r="H4" s="46" t="s">
        <v>3</v>
      </c>
      <c r="I4" s="45" t="s">
        <v>157</v>
      </c>
      <c r="J4" s="45" t="s">
        <v>3</v>
      </c>
      <c r="K4" s="45" t="s">
        <v>3</v>
      </c>
      <c r="L4" s="39" t="str">
        <f t="shared" ref="L4:L58" si="8">_xlfn.CONCAT("Conceitos: ", B4)</f>
        <v>Conceitos: Instalação</v>
      </c>
      <c r="M4" s="39" t="str">
        <f t="shared" ref="M4:M11" si="9">_xlfn.CONCAT(C4," ")</f>
        <v xml:space="preserve">Hidrosanitária </v>
      </c>
      <c r="N4" s="39" t="str">
        <f t="shared" ref="N4:N11" si="10">_xlfn.CONCAT(D4," ")</f>
        <v xml:space="preserve">Peça.Hidro </v>
      </c>
      <c r="O4" s="39" t="str">
        <f t="shared" ref="O4:O11" si="11">_xlfn.CONCAT(E4," ")</f>
        <v xml:space="preserve">Hid.IFC </v>
      </c>
      <c r="P4" s="39" t="str">
        <f t="shared" ref="P4:P35" si="12">_xlfn.CONCAT(F4," ")</f>
        <v xml:space="preserve">ifcDiscreteAccessory </v>
      </c>
      <c r="Q4" s="39" t="str">
        <f t="shared" ref="Q4:Q58" si="13">_xlfn.CONCAT(SUBSTITUTE(L4, "null", " ")," ",SUBSTITUTE(M4, "null", " ")," ",SUBSTITUTE(N4, "null", " ")," ",SUBSTITUTE(O4, "null", " ")," ", SUBSTITUTE(F4, "null", " "))</f>
        <v>Conceitos: Instalação Hidrosanitária  Peça.Hidro  Hid.IFC  ifcDiscreteAccessory</v>
      </c>
      <c r="R4" s="47" t="str">
        <f t="shared" ref="R4:R11" si="14">_xlfn.CONCAT("Consultar  ",S4)</f>
        <v>Consultar  -</v>
      </c>
      <c r="S4" s="40" t="s">
        <v>27</v>
      </c>
      <c r="T4" s="40" t="s">
        <v>27</v>
      </c>
      <c r="U4" s="77" t="str">
        <f t="shared" si="7"/>
        <v>Hidra-key_4</v>
      </c>
    </row>
    <row r="5" spans="1:21" ht="8.25" customHeight="1" x14ac:dyDescent="0.3">
      <c r="A5" s="74">
        <v>5</v>
      </c>
      <c r="B5" s="60" t="s">
        <v>133</v>
      </c>
      <c r="C5" s="60" t="s">
        <v>152</v>
      </c>
      <c r="D5" s="60" t="s">
        <v>163</v>
      </c>
      <c r="E5" s="66" t="s">
        <v>156</v>
      </c>
      <c r="F5" s="65" t="s">
        <v>119</v>
      </c>
      <c r="G5" s="45" t="s">
        <v>3</v>
      </c>
      <c r="H5" s="46" t="s">
        <v>3</v>
      </c>
      <c r="I5" s="45" t="s">
        <v>3</v>
      </c>
      <c r="J5" s="45" t="s">
        <v>3</v>
      </c>
      <c r="K5" s="45" t="s">
        <v>3</v>
      </c>
      <c r="L5" s="39" t="str">
        <f t="shared" si="8"/>
        <v>Conceitos: Instalação</v>
      </c>
      <c r="M5" s="39" t="str">
        <f t="shared" si="9"/>
        <v xml:space="preserve">Hidrosanitária </v>
      </c>
      <c r="N5" s="39" t="str">
        <f t="shared" si="10"/>
        <v xml:space="preserve">Peça.Hidro </v>
      </c>
      <c r="O5" s="39" t="str">
        <f t="shared" si="11"/>
        <v xml:space="preserve">Hid.IFC </v>
      </c>
      <c r="P5" s="39" t="str">
        <f t="shared" si="12"/>
        <v xml:space="preserve">ifcPipeFitting </v>
      </c>
      <c r="Q5" s="39" t="str">
        <f t="shared" si="13"/>
        <v>Conceitos: Instalação Hidrosanitária  Peça.Hidro  Hid.IFC  ifcPipeFitting</v>
      </c>
      <c r="R5" s="47" t="str">
        <f t="shared" si="14"/>
        <v>Consultar  -</v>
      </c>
      <c r="S5" s="40" t="s">
        <v>27</v>
      </c>
      <c r="T5" s="40" t="s">
        <v>27</v>
      </c>
      <c r="U5" s="77" t="str">
        <f t="shared" si="7"/>
        <v>Hidra-key_5</v>
      </c>
    </row>
    <row r="6" spans="1:21" ht="8.25" customHeight="1" x14ac:dyDescent="0.3">
      <c r="A6" s="74">
        <v>6</v>
      </c>
      <c r="B6" s="60" t="s">
        <v>133</v>
      </c>
      <c r="C6" s="60" t="s">
        <v>152</v>
      </c>
      <c r="D6" s="60" t="s">
        <v>163</v>
      </c>
      <c r="E6" s="66" t="s">
        <v>156</v>
      </c>
      <c r="F6" s="65" t="s">
        <v>120</v>
      </c>
      <c r="G6" s="45" t="s">
        <v>3</v>
      </c>
      <c r="H6" s="46" t="s">
        <v>3</v>
      </c>
      <c r="I6" s="45" t="s">
        <v>3</v>
      </c>
      <c r="J6" s="45" t="s">
        <v>3</v>
      </c>
      <c r="K6" s="45" t="s">
        <v>3</v>
      </c>
      <c r="L6" s="39" t="str">
        <f t="shared" si="8"/>
        <v>Conceitos: Instalação</v>
      </c>
      <c r="M6" s="39" t="str">
        <f t="shared" si="9"/>
        <v xml:space="preserve">Hidrosanitária </v>
      </c>
      <c r="N6" s="39" t="str">
        <f t="shared" si="10"/>
        <v xml:space="preserve">Peça.Hidro </v>
      </c>
      <c r="O6" s="39" t="str">
        <f t="shared" si="11"/>
        <v xml:space="preserve">Hid.IFC </v>
      </c>
      <c r="P6" s="39" t="str">
        <f t="shared" si="12"/>
        <v xml:space="preserve">ifcPipeSegment </v>
      </c>
      <c r="Q6" s="39" t="str">
        <f t="shared" si="13"/>
        <v>Conceitos: Instalação Hidrosanitária  Peça.Hidro  Hid.IFC  ifcPipeSegment</v>
      </c>
      <c r="R6" s="47" t="str">
        <f t="shared" si="14"/>
        <v>Consultar  -</v>
      </c>
      <c r="S6" s="40" t="s">
        <v>27</v>
      </c>
      <c r="T6" s="40" t="s">
        <v>27</v>
      </c>
      <c r="U6" s="77" t="str">
        <f t="shared" si="7"/>
        <v>Hidra-key_6</v>
      </c>
    </row>
    <row r="7" spans="1:21" ht="8.25" customHeight="1" x14ac:dyDescent="0.3">
      <c r="A7" s="74">
        <v>7</v>
      </c>
      <c r="B7" s="60" t="s">
        <v>133</v>
      </c>
      <c r="C7" s="60" t="s">
        <v>152</v>
      </c>
      <c r="D7" s="60" t="s">
        <v>163</v>
      </c>
      <c r="E7" s="66" t="s">
        <v>156</v>
      </c>
      <c r="F7" s="65" t="s">
        <v>121</v>
      </c>
      <c r="G7" s="45" t="s">
        <v>3</v>
      </c>
      <c r="H7" s="46" t="s">
        <v>3</v>
      </c>
      <c r="I7" s="45" t="s">
        <v>3</v>
      </c>
      <c r="J7" s="45" t="s">
        <v>3</v>
      </c>
      <c r="K7" s="45" t="s">
        <v>3</v>
      </c>
      <c r="L7" s="39" t="str">
        <f t="shared" si="8"/>
        <v>Conceitos: Instalação</v>
      </c>
      <c r="M7" s="39" t="str">
        <f t="shared" si="9"/>
        <v xml:space="preserve">Hidrosanitária </v>
      </c>
      <c r="N7" s="39" t="str">
        <f t="shared" si="10"/>
        <v xml:space="preserve">Peça.Hidro </v>
      </c>
      <c r="O7" s="39" t="str">
        <f t="shared" si="11"/>
        <v xml:space="preserve">Hid.IFC </v>
      </c>
      <c r="P7" s="39" t="str">
        <f t="shared" si="12"/>
        <v xml:space="preserve">ifcPump </v>
      </c>
      <c r="Q7" s="39" t="str">
        <f t="shared" si="13"/>
        <v>Conceitos: Instalação Hidrosanitária  Peça.Hidro  Hid.IFC  ifcPump</v>
      </c>
      <c r="R7" s="47" t="str">
        <f t="shared" si="14"/>
        <v>Consultar  -</v>
      </c>
      <c r="S7" s="40" t="s">
        <v>27</v>
      </c>
      <c r="T7" s="40" t="s">
        <v>27</v>
      </c>
      <c r="U7" s="77" t="str">
        <f t="shared" si="7"/>
        <v>Hidra-key_7</v>
      </c>
    </row>
    <row r="8" spans="1:21" s="73" customFormat="1" ht="8.25" customHeight="1" thickBot="1" x14ac:dyDescent="0.35">
      <c r="A8" s="74">
        <v>8</v>
      </c>
      <c r="B8" s="60" t="s">
        <v>133</v>
      </c>
      <c r="C8" s="60" t="s">
        <v>152</v>
      </c>
      <c r="D8" s="60" t="s">
        <v>163</v>
      </c>
      <c r="E8" s="66" t="s">
        <v>156</v>
      </c>
      <c r="F8" s="65" t="s">
        <v>122</v>
      </c>
      <c r="G8" s="45" t="s">
        <v>3</v>
      </c>
      <c r="H8" s="46" t="s">
        <v>3</v>
      </c>
      <c r="I8" s="45" t="s">
        <v>3</v>
      </c>
      <c r="J8" s="45" t="s">
        <v>3</v>
      </c>
      <c r="K8" s="45" t="s">
        <v>3</v>
      </c>
      <c r="L8" s="39" t="str">
        <f t="shared" si="8"/>
        <v>Conceitos: Instalação</v>
      </c>
      <c r="M8" s="39" t="str">
        <f t="shared" si="9"/>
        <v xml:space="preserve">Hidrosanitária </v>
      </c>
      <c r="N8" s="39" t="str">
        <f t="shared" si="10"/>
        <v xml:space="preserve">Peça.Hidro </v>
      </c>
      <c r="O8" s="39" t="str">
        <f t="shared" si="11"/>
        <v xml:space="preserve">Hid.IFC </v>
      </c>
      <c r="P8" s="39" t="str">
        <f t="shared" si="12"/>
        <v xml:space="preserve">ifcSanitaryTerminaI </v>
      </c>
      <c r="Q8" s="39" t="str">
        <f t="shared" si="13"/>
        <v>Conceitos: Instalação Hidrosanitária  Peça.Hidro  Hid.IFC  ifcSanitaryTerminaI</v>
      </c>
      <c r="R8" s="47" t="str">
        <f t="shared" si="14"/>
        <v>Consultar  -</v>
      </c>
      <c r="S8" s="40" t="s">
        <v>27</v>
      </c>
      <c r="T8" s="40" t="s">
        <v>27</v>
      </c>
      <c r="U8" s="77" t="str">
        <f t="shared" si="7"/>
        <v>Hidra-key_8</v>
      </c>
    </row>
    <row r="9" spans="1:21" s="73" customFormat="1" ht="8.25" customHeight="1" thickBot="1" x14ac:dyDescent="0.35">
      <c r="A9" s="74">
        <v>9</v>
      </c>
      <c r="B9" s="60" t="s">
        <v>133</v>
      </c>
      <c r="C9" s="60" t="s">
        <v>152</v>
      </c>
      <c r="D9" s="60" t="s">
        <v>163</v>
      </c>
      <c r="E9" s="66" t="s">
        <v>156</v>
      </c>
      <c r="F9" s="65" t="s">
        <v>123</v>
      </c>
      <c r="G9" s="45" t="s">
        <v>3</v>
      </c>
      <c r="H9" s="46" t="s">
        <v>3</v>
      </c>
      <c r="I9" s="45" t="s">
        <v>3</v>
      </c>
      <c r="J9" s="45" t="s">
        <v>3</v>
      </c>
      <c r="K9" s="45" t="s">
        <v>3</v>
      </c>
      <c r="L9" s="39" t="str">
        <f t="shared" si="8"/>
        <v>Conceitos: Instalação</v>
      </c>
      <c r="M9" s="39" t="str">
        <f t="shared" si="9"/>
        <v xml:space="preserve">Hidrosanitária </v>
      </c>
      <c r="N9" s="39" t="str">
        <f t="shared" si="10"/>
        <v xml:space="preserve">Peça.Hidro </v>
      </c>
      <c r="O9" s="39" t="str">
        <f t="shared" si="11"/>
        <v xml:space="preserve">Hid.IFC </v>
      </c>
      <c r="P9" s="39" t="str">
        <f t="shared" si="12"/>
        <v xml:space="preserve">ifcTank </v>
      </c>
      <c r="Q9" s="39" t="str">
        <f t="shared" si="13"/>
        <v>Conceitos: Instalação Hidrosanitária  Peça.Hidro  Hid.IFC  ifcTank</v>
      </c>
      <c r="R9" s="47" t="str">
        <f t="shared" si="14"/>
        <v>Consultar  -</v>
      </c>
      <c r="S9" s="40" t="s">
        <v>27</v>
      </c>
      <c r="T9" s="40" t="s">
        <v>27</v>
      </c>
      <c r="U9" s="77" t="str">
        <f t="shared" si="7"/>
        <v>Hidra-key_9</v>
      </c>
    </row>
    <row r="10" spans="1:21" s="73" customFormat="1" ht="8.25" customHeight="1" thickBot="1" x14ac:dyDescent="0.35">
      <c r="A10" s="74">
        <v>10</v>
      </c>
      <c r="B10" s="60" t="s">
        <v>133</v>
      </c>
      <c r="C10" s="60" t="s">
        <v>152</v>
      </c>
      <c r="D10" s="60" t="s">
        <v>163</v>
      </c>
      <c r="E10" s="66" t="s">
        <v>156</v>
      </c>
      <c r="F10" s="65" t="s">
        <v>124</v>
      </c>
      <c r="G10" s="45" t="s">
        <v>3</v>
      </c>
      <c r="H10" s="46" t="s">
        <v>3</v>
      </c>
      <c r="I10" s="45" t="s">
        <v>3</v>
      </c>
      <c r="J10" s="45" t="s">
        <v>3</v>
      </c>
      <c r="K10" s="45" t="s">
        <v>3</v>
      </c>
      <c r="L10" s="39" t="str">
        <f t="shared" si="8"/>
        <v>Conceitos: Instalação</v>
      </c>
      <c r="M10" s="39" t="str">
        <f t="shared" si="9"/>
        <v xml:space="preserve">Hidrosanitária </v>
      </c>
      <c r="N10" s="39" t="str">
        <f t="shared" si="10"/>
        <v xml:space="preserve">Peça.Hidro </v>
      </c>
      <c r="O10" s="39" t="str">
        <f t="shared" si="11"/>
        <v xml:space="preserve">Hid.IFC </v>
      </c>
      <c r="P10" s="39" t="str">
        <f t="shared" si="12"/>
        <v xml:space="preserve">ifcVaIve </v>
      </c>
      <c r="Q10" s="39" t="str">
        <f t="shared" si="13"/>
        <v>Conceitos: Instalação Hidrosanitária  Peça.Hidro  Hid.IFC  ifcVaIve</v>
      </c>
      <c r="R10" s="47" t="str">
        <f t="shared" si="14"/>
        <v>Consultar  -</v>
      </c>
      <c r="S10" s="40" t="s">
        <v>27</v>
      </c>
      <c r="T10" s="40" t="s">
        <v>27</v>
      </c>
      <c r="U10" s="77" t="str">
        <f t="shared" si="7"/>
        <v>Hidra-key_10</v>
      </c>
    </row>
    <row r="11" spans="1:21" ht="8.25" customHeight="1" x14ac:dyDescent="0.3">
      <c r="A11" s="74">
        <v>11</v>
      </c>
      <c r="B11" s="60" t="s">
        <v>133</v>
      </c>
      <c r="C11" s="60" t="s">
        <v>152</v>
      </c>
      <c r="D11" s="60" t="s">
        <v>163</v>
      </c>
      <c r="E11" s="66" t="s">
        <v>156</v>
      </c>
      <c r="F11" s="65" t="s">
        <v>125</v>
      </c>
      <c r="G11" s="45" t="s">
        <v>3</v>
      </c>
      <c r="H11" s="45" t="s">
        <v>3</v>
      </c>
      <c r="I11" s="45" t="s">
        <v>3</v>
      </c>
      <c r="J11" s="45" t="s">
        <v>3</v>
      </c>
      <c r="K11" s="45" t="s">
        <v>3</v>
      </c>
      <c r="L11" s="39" t="str">
        <f t="shared" si="8"/>
        <v>Conceitos: Instalação</v>
      </c>
      <c r="M11" s="39" t="str">
        <f t="shared" si="9"/>
        <v xml:space="preserve">Hidrosanitária </v>
      </c>
      <c r="N11" s="39" t="str">
        <f t="shared" si="10"/>
        <v xml:space="preserve">Peça.Hidro </v>
      </c>
      <c r="O11" s="39" t="str">
        <f t="shared" si="11"/>
        <v xml:space="preserve">Hid.IFC </v>
      </c>
      <c r="P11" s="39" t="str">
        <f t="shared" si="12"/>
        <v xml:space="preserve">ifcWasteTerminal </v>
      </c>
      <c r="Q11" s="39" t="str">
        <f t="shared" si="13"/>
        <v>Conceitos: Instalação Hidrosanitária  Peça.Hidro  Hid.IFC  ifcWasteTerminal</v>
      </c>
      <c r="R11" s="39" t="str">
        <f t="shared" si="14"/>
        <v>Consultar  -</v>
      </c>
      <c r="S11" s="40" t="s">
        <v>27</v>
      </c>
      <c r="T11" s="40" t="s">
        <v>27</v>
      </c>
      <c r="U11" s="77" t="str">
        <f t="shared" si="7"/>
        <v>Hidra-key_11</v>
      </c>
    </row>
    <row r="12" spans="1:21" ht="8.25" customHeight="1" x14ac:dyDescent="0.3">
      <c r="A12" s="74">
        <v>12</v>
      </c>
      <c r="B12" s="60" t="s">
        <v>133</v>
      </c>
      <c r="C12" s="60" t="s">
        <v>152</v>
      </c>
      <c r="D12" s="60" t="s">
        <v>163</v>
      </c>
      <c r="E12" s="66" t="s">
        <v>155</v>
      </c>
      <c r="F12" s="65" t="s">
        <v>126</v>
      </c>
      <c r="G12" s="45" t="s">
        <v>3</v>
      </c>
      <c r="H12" s="45" t="s">
        <v>3</v>
      </c>
      <c r="I12" s="45" t="s">
        <v>3</v>
      </c>
      <c r="J12" s="45" t="s">
        <v>3</v>
      </c>
      <c r="K12" s="45" t="s">
        <v>3</v>
      </c>
      <c r="L12" s="39" t="str">
        <f t="shared" si="8"/>
        <v>Conceitos: Instalação</v>
      </c>
      <c r="M12" s="39" t="str">
        <f t="shared" ref="M12:M58" si="15">_xlfn.CONCAT(C12," ")</f>
        <v xml:space="preserve">Hidrosanitária </v>
      </c>
      <c r="N12" s="39" t="str">
        <f t="shared" ref="N12:N58" si="16">_xlfn.CONCAT(D12," ")</f>
        <v xml:space="preserve">Peça.Hidro </v>
      </c>
      <c r="O12" s="39" t="str">
        <f t="shared" ref="O12:O58" si="17">_xlfn.CONCAT(E12," ")</f>
        <v xml:space="preserve">Hid.OST </v>
      </c>
      <c r="P12" s="39" t="str">
        <f t="shared" si="12"/>
        <v xml:space="preserve">OST_FlexPipeCurves </v>
      </c>
      <c r="Q12" s="39" t="str">
        <f t="shared" si="13"/>
        <v>Conceitos: Instalação Hidrosanitária  Peça.Hidro  Hid.OST  OST_FlexPipeCurves</v>
      </c>
      <c r="R12" s="39" t="str">
        <f>_xlfn.CONCAT("Consultar  ",S12)</f>
        <v>Consultar  -</v>
      </c>
      <c r="S12" s="40" t="s">
        <v>27</v>
      </c>
      <c r="T12" s="40" t="s">
        <v>27</v>
      </c>
      <c r="U12" s="77" t="str">
        <f t="shared" si="7"/>
        <v>Hidra-key_12</v>
      </c>
    </row>
    <row r="13" spans="1:21" ht="8.25" customHeight="1" x14ac:dyDescent="0.3">
      <c r="A13" s="74">
        <v>13</v>
      </c>
      <c r="B13" s="60" t="s">
        <v>133</v>
      </c>
      <c r="C13" s="60" t="s">
        <v>152</v>
      </c>
      <c r="D13" s="60" t="s">
        <v>163</v>
      </c>
      <c r="E13" s="66" t="s">
        <v>155</v>
      </c>
      <c r="F13" s="65" t="s">
        <v>127</v>
      </c>
      <c r="G13" s="45" t="s">
        <v>3</v>
      </c>
      <c r="H13" s="45" t="s">
        <v>3</v>
      </c>
      <c r="I13" s="45" t="s">
        <v>3</v>
      </c>
      <c r="J13" s="45" t="s">
        <v>3</v>
      </c>
      <c r="K13" s="45" t="s">
        <v>3</v>
      </c>
      <c r="L13" s="39" t="str">
        <f t="shared" si="8"/>
        <v>Conceitos: Instalação</v>
      </c>
      <c r="M13" s="39" t="str">
        <f t="shared" si="15"/>
        <v xml:space="preserve">Hidrosanitária </v>
      </c>
      <c r="N13" s="39" t="str">
        <f t="shared" si="16"/>
        <v xml:space="preserve">Peça.Hidro </v>
      </c>
      <c r="O13" s="39" t="str">
        <f t="shared" si="17"/>
        <v xml:space="preserve">Hid.OST </v>
      </c>
      <c r="P13" s="39" t="str">
        <f t="shared" si="12"/>
        <v xml:space="preserve">OST_PipeAccessory </v>
      </c>
      <c r="Q13" s="39" t="str">
        <f t="shared" si="13"/>
        <v>Conceitos: Instalação Hidrosanitária  Peça.Hidro  Hid.OST  OST_PipeAccessory</v>
      </c>
      <c r="R13" s="39" t="str">
        <f t="shared" ref="R13:R19" si="18">_xlfn.CONCAT("Consultar  ",S13)</f>
        <v>Consultar  -</v>
      </c>
      <c r="S13" s="40" t="s">
        <v>27</v>
      </c>
      <c r="T13" s="40" t="s">
        <v>27</v>
      </c>
      <c r="U13" s="77" t="str">
        <f t="shared" si="7"/>
        <v>Hidra-key_13</v>
      </c>
    </row>
    <row r="14" spans="1:21" ht="8.25" customHeight="1" x14ac:dyDescent="0.3">
      <c r="A14" s="74">
        <v>14</v>
      </c>
      <c r="B14" s="60" t="s">
        <v>133</v>
      </c>
      <c r="C14" s="60" t="s">
        <v>152</v>
      </c>
      <c r="D14" s="60" t="s">
        <v>163</v>
      </c>
      <c r="E14" s="66" t="s">
        <v>155</v>
      </c>
      <c r="F14" s="65" t="s">
        <v>128</v>
      </c>
      <c r="G14" s="45" t="s">
        <v>3</v>
      </c>
      <c r="H14" s="46" t="s">
        <v>3</v>
      </c>
      <c r="I14" s="45" t="s">
        <v>3</v>
      </c>
      <c r="J14" s="45" t="s">
        <v>3</v>
      </c>
      <c r="K14" s="45" t="s">
        <v>3</v>
      </c>
      <c r="L14" s="39" t="str">
        <f t="shared" si="8"/>
        <v>Conceitos: Instalação</v>
      </c>
      <c r="M14" s="63" t="str">
        <f t="shared" si="15"/>
        <v xml:space="preserve">Hidrosanitária </v>
      </c>
      <c r="N14" s="63" t="str">
        <f t="shared" si="16"/>
        <v xml:space="preserve">Peça.Hidro </v>
      </c>
      <c r="O14" s="63" t="str">
        <f t="shared" si="17"/>
        <v xml:space="preserve">Hid.OST </v>
      </c>
      <c r="P14" s="39" t="str">
        <f t="shared" si="12"/>
        <v xml:space="preserve">OST_PipeFitting </v>
      </c>
      <c r="Q14" s="39" t="str">
        <f t="shared" si="13"/>
        <v>Conceitos: Instalação Hidrosanitária  Peça.Hidro  Hid.OST  OST_PipeFitting</v>
      </c>
      <c r="R14" s="39" t="str">
        <f t="shared" si="18"/>
        <v>Consultar  -</v>
      </c>
      <c r="S14" s="40" t="s">
        <v>27</v>
      </c>
      <c r="T14" s="40" t="s">
        <v>27</v>
      </c>
      <c r="U14" s="77" t="str">
        <f t="shared" si="7"/>
        <v>Hidra-key_14</v>
      </c>
    </row>
    <row r="15" spans="1:21" ht="8.25" customHeight="1" x14ac:dyDescent="0.3">
      <c r="A15" s="74">
        <v>15</v>
      </c>
      <c r="B15" s="60" t="s">
        <v>133</v>
      </c>
      <c r="C15" s="60" t="s">
        <v>152</v>
      </c>
      <c r="D15" s="60" t="s">
        <v>163</v>
      </c>
      <c r="E15" s="66" t="s">
        <v>155</v>
      </c>
      <c r="F15" s="65" t="s">
        <v>129</v>
      </c>
      <c r="G15" s="45" t="s">
        <v>3</v>
      </c>
      <c r="H15" s="46" t="s">
        <v>3</v>
      </c>
      <c r="I15" s="45" t="s">
        <v>3</v>
      </c>
      <c r="J15" s="45" t="s">
        <v>3</v>
      </c>
      <c r="K15" s="45" t="s">
        <v>3</v>
      </c>
      <c r="L15" s="39" t="str">
        <f t="shared" si="8"/>
        <v>Conceitos: Instalação</v>
      </c>
      <c r="M15" s="63" t="str">
        <f t="shared" si="15"/>
        <v xml:space="preserve">Hidrosanitária </v>
      </c>
      <c r="N15" s="63" t="str">
        <f t="shared" si="16"/>
        <v xml:space="preserve">Peça.Hidro </v>
      </c>
      <c r="O15" s="63" t="str">
        <f t="shared" si="17"/>
        <v xml:space="preserve">Hid.OST </v>
      </c>
      <c r="P15" s="39" t="str">
        <f t="shared" si="12"/>
        <v xml:space="preserve">OST_PipeInsulations </v>
      </c>
      <c r="Q15" s="39" t="str">
        <f t="shared" si="13"/>
        <v>Conceitos: Instalação Hidrosanitária  Peça.Hidro  Hid.OST  OST_PipeInsulations</v>
      </c>
      <c r="R15" s="39" t="str">
        <f t="shared" si="18"/>
        <v>Consultar  -</v>
      </c>
      <c r="S15" s="40" t="s">
        <v>27</v>
      </c>
      <c r="T15" s="40" t="s">
        <v>27</v>
      </c>
      <c r="U15" s="77" t="str">
        <f t="shared" si="7"/>
        <v>Hidra-key_15</v>
      </c>
    </row>
    <row r="16" spans="1:21" ht="8.25" customHeight="1" x14ac:dyDescent="0.3">
      <c r="A16" s="74">
        <v>16</v>
      </c>
      <c r="B16" s="60" t="s">
        <v>133</v>
      </c>
      <c r="C16" s="60" t="s">
        <v>152</v>
      </c>
      <c r="D16" s="60" t="s">
        <v>163</v>
      </c>
      <c r="E16" s="66" t="s">
        <v>155</v>
      </c>
      <c r="F16" s="65" t="s">
        <v>130</v>
      </c>
      <c r="G16" s="45" t="s">
        <v>3</v>
      </c>
      <c r="H16" s="46" t="s">
        <v>3</v>
      </c>
      <c r="I16" s="45" t="s">
        <v>3</v>
      </c>
      <c r="J16" s="45" t="s">
        <v>3</v>
      </c>
      <c r="K16" s="45" t="s">
        <v>3</v>
      </c>
      <c r="L16" s="39" t="str">
        <f t="shared" si="8"/>
        <v>Conceitos: Instalação</v>
      </c>
      <c r="M16" s="63" t="str">
        <f t="shared" si="15"/>
        <v xml:space="preserve">Hidrosanitária </v>
      </c>
      <c r="N16" s="63" t="str">
        <f t="shared" si="16"/>
        <v xml:space="preserve">Peça.Hidro </v>
      </c>
      <c r="O16" s="63" t="str">
        <f t="shared" si="17"/>
        <v xml:space="preserve">Hid.OST </v>
      </c>
      <c r="P16" s="39" t="str">
        <f t="shared" si="12"/>
        <v xml:space="preserve">OST_PipeSegments </v>
      </c>
      <c r="Q16" s="39" t="str">
        <f t="shared" si="13"/>
        <v>Conceitos: Instalação Hidrosanitária  Peça.Hidro  Hid.OST  OST_PipeSegments</v>
      </c>
      <c r="R16" s="39" t="str">
        <f t="shared" si="18"/>
        <v>Consultar  -</v>
      </c>
      <c r="S16" s="40" t="s">
        <v>27</v>
      </c>
      <c r="T16" s="40" t="s">
        <v>27</v>
      </c>
      <c r="U16" s="77" t="str">
        <f t="shared" si="7"/>
        <v>Hidra-key_16</v>
      </c>
    </row>
    <row r="17" spans="1:21" ht="8.25" customHeight="1" x14ac:dyDescent="0.3">
      <c r="A17" s="74">
        <v>17</v>
      </c>
      <c r="B17" s="60" t="s">
        <v>133</v>
      </c>
      <c r="C17" s="60" t="s">
        <v>152</v>
      </c>
      <c r="D17" s="60" t="s">
        <v>163</v>
      </c>
      <c r="E17" s="66" t="s">
        <v>155</v>
      </c>
      <c r="F17" s="65" t="s">
        <v>131</v>
      </c>
      <c r="G17" s="45" t="s">
        <v>3</v>
      </c>
      <c r="H17" s="46" t="s">
        <v>3</v>
      </c>
      <c r="I17" s="45" t="s">
        <v>3</v>
      </c>
      <c r="J17" s="45" t="s">
        <v>3</v>
      </c>
      <c r="K17" s="45" t="s">
        <v>3</v>
      </c>
      <c r="L17" s="39" t="str">
        <f t="shared" si="8"/>
        <v>Conceitos: Instalação</v>
      </c>
      <c r="M17" s="63" t="str">
        <f t="shared" si="15"/>
        <v xml:space="preserve">Hidrosanitária </v>
      </c>
      <c r="N17" s="63" t="str">
        <f t="shared" si="16"/>
        <v xml:space="preserve">Peça.Hidro </v>
      </c>
      <c r="O17" s="63" t="str">
        <f t="shared" si="17"/>
        <v xml:space="preserve">Hid.OST </v>
      </c>
      <c r="P17" s="39" t="str">
        <f t="shared" si="12"/>
        <v xml:space="preserve">OST_PlumbingEquipment </v>
      </c>
      <c r="Q17" s="39" t="str">
        <f t="shared" si="13"/>
        <v>Conceitos: Instalação Hidrosanitária  Peça.Hidro  Hid.OST  OST_PlumbingEquipment</v>
      </c>
      <c r="R17" s="39" t="str">
        <f t="shared" si="18"/>
        <v>Consultar  -</v>
      </c>
      <c r="S17" s="40" t="s">
        <v>27</v>
      </c>
      <c r="T17" s="40" t="s">
        <v>27</v>
      </c>
      <c r="U17" s="77" t="str">
        <f t="shared" si="7"/>
        <v>Hidra-key_17</v>
      </c>
    </row>
    <row r="18" spans="1:21" ht="8.25" customHeight="1" x14ac:dyDescent="0.3">
      <c r="A18" s="74">
        <v>18</v>
      </c>
      <c r="B18" s="60" t="s">
        <v>133</v>
      </c>
      <c r="C18" s="60" t="s">
        <v>152</v>
      </c>
      <c r="D18" s="60" t="s">
        <v>163</v>
      </c>
      <c r="E18" s="66" t="s">
        <v>155</v>
      </c>
      <c r="F18" s="65" t="s">
        <v>132</v>
      </c>
      <c r="G18" s="45" t="s">
        <v>3</v>
      </c>
      <c r="H18" s="46" t="s">
        <v>3</v>
      </c>
      <c r="I18" s="45" t="s">
        <v>3</v>
      </c>
      <c r="J18" s="45" t="s">
        <v>3</v>
      </c>
      <c r="K18" s="45" t="s">
        <v>3</v>
      </c>
      <c r="L18" s="39" t="str">
        <f t="shared" si="8"/>
        <v>Conceitos: Instalação</v>
      </c>
      <c r="M18" s="63" t="str">
        <f t="shared" si="15"/>
        <v xml:space="preserve">Hidrosanitária </v>
      </c>
      <c r="N18" s="63" t="str">
        <f t="shared" si="16"/>
        <v xml:space="preserve">Peça.Hidro </v>
      </c>
      <c r="O18" s="63" t="str">
        <f t="shared" si="17"/>
        <v xml:space="preserve">Hid.OST </v>
      </c>
      <c r="P18" s="39" t="str">
        <f t="shared" si="12"/>
        <v xml:space="preserve">OST_PlumbingFixtures </v>
      </c>
      <c r="Q18" s="39" t="str">
        <f t="shared" si="13"/>
        <v>Conceitos: Instalação Hidrosanitária  Peça.Hidro  Hid.OST  OST_PlumbingFixtures</v>
      </c>
      <c r="R18" s="39" t="str">
        <f t="shared" si="18"/>
        <v>Consultar  -</v>
      </c>
      <c r="S18" s="40" t="s">
        <v>27</v>
      </c>
      <c r="T18" s="40" t="s">
        <v>27</v>
      </c>
      <c r="U18" s="77" t="str">
        <f t="shared" si="7"/>
        <v>Hidra-key_18</v>
      </c>
    </row>
    <row r="19" spans="1:21" ht="8.25" customHeight="1" x14ac:dyDescent="0.3">
      <c r="A19" s="74">
        <v>19</v>
      </c>
      <c r="B19" s="60" t="s">
        <v>133</v>
      </c>
      <c r="C19" s="60" t="s">
        <v>152</v>
      </c>
      <c r="D19" s="60" t="s">
        <v>153</v>
      </c>
      <c r="E19" s="44" t="s">
        <v>112</v>
      </c>
      <c r="F19" s="20" t="s">
        <v>96</v>
      </c>
      <c r="G19" s="45" t="s">
        <v>3</v>
      </c>
      <c r="H19" s="46" t="s">
        <v>3</v>
      </c>
      <c r="I19" s="45" t="s">
        <v>3</v>
      </c>
      <c r="J19" s="45" t="s">
        <v>3</v>
      </c>
      <c r="K19" s="45" t="s">
        <v>140</v>
      </c>
      <c r="L19" s="39" t="str">
        <f t="shared" si="8"/>
        <v>Conceitos: Instalação</v>
      </c>
      <c r="M19" s="63" t="str">
        <f t="shared" si="15"/>
        <v xml:space="preserve">Hidrosanitária </v>
      </c>
      <c r="N19" s="63" t="str">
        <f t="shared" si="16"/>
        <v xml:space="preserve">Hidráulica </v>
      </c>
      <c r="O19" s="63" t="str">
        <f t="shared" si="17"/>
        <v xml:space="preserve">AguaFria </v>
      </c>
      <c r="P19" s="39" t="str">
        <f t="shared" si="12"/>
        <v xml:space="preserve">AFR.Tubo </v>
      </c>
      <c r="Q19" s="39" t="str">
        <f t="shared" si="13"/>
        <v>Conceitos: Instalação Hidrosanitária  Hidráulica  AguaFria  AFR.Tubo</v>
      </c>
      <c r="R19" s="39" t="str">
        <f t="shared" si="18"/>
        <v>Consultar  -</v>
      </c>
      <c r="S19" s="40" t="s">
        <v>27</v>
      </c>
      <c r="T19" s="40" t="s">
        <v>27</v>
      </c>
      <c r="U19" s="77" t="str">
        <f t="shared" si="7"/>
        <v>Hidra-key_19</v>
      </c>
    </row>
    <row r="20" spans="1:21" ht="8.25" customHeight="1" x14ac:dyDescent="0.3">
      <c r="A20" s="74">
        <v>20</v>
      </c>
      <c r="B20" s="60" t="s">
        <v>133</v>
      </c>
      <c r="C20" s="60" t="s">
        <v>152</v>
      </c>
      <c r="D20" s="60" t="s">
        <v>153</v>
      </c>
      <c r="E20" s="44" t="s">
        <v>112</v>
      </c>
      <c r="F20" s="20" t="s">
        <v>97</v>
      </c>
      <c r="G20" s="45" t="s">
        <v>3</v>
      </c>
      <c r="H20" s="46" t="s">
        <v>3</v>
      </c>
      <c r="I20" s="45" t="s">
        <v>3</v>
      </c>
      <c r="J20" s="45" t="s">
        <v>3</v>
      </c>
      <c r="K20" s="45" t="s">
        <v>137</v>
      </c>
      <c r="L20" s="39" t="str">
        <f t="shared" si="8"/>
        <v>Conceitos: Instalação</v>
      </c>
      <c r="M20" s="63" t="str">
        <f t="shared" si="15"/>
        <v xml:space="preserve">Hidrosanitária </v>
      </c>
      <c r="N20" s="63" t="str">
        <f t="shared" si="16"/>
        <v xml:space="preserve">Hidráulica </v>
      </c>
      <c r="O20" s="63" t="str">
        <f t="shared" si="17"/>
        <v xml:space="preserve">AguaFria </v>
      </c>
      <c r="P20" s="39" t="str">
        <f t="shared" si="12"/>
        <v xml:space="preserve">AFR.Conexão </v>
      </c>
      <c r="Q20" s="39" t="str">
        <f t="shared" si="13"/>
        <v>Conceitos: Instalação Hidrosanitária  Hidráulica  AguaFria  AFR.Conexão</v>
      </c>
      <c r="R20" s="47" t="str">
        <f t="shared" ref="R20:R38" si="19">_xlfn.CONCAT("Consultar  ",S20)</f>
        <v>Consultar  -</v>
      </c>
      <c r="S20" s="40" t="s">
        <v>27</v>
      </c>
      <c r="T20" s="40" t="s">
        <v>27</v>
      </c>
      <c r="U20" s="77" t="str">
        <f t="shared" si="7"/>
        <v>Hidra-key_20</v>
      </c>
    </row>
    <row r="21" spans="1:21" ht="8.25" customHeight="1" x14ac:dyDescent="0.3">
      <c r="A21" s="74">
        <v>21</v>
      </c>
      <c r="B21" s="60" t="s">
        <v>133</v>
      </c>
      <c r="C21" s="60" t="s">
        <v>152</v>
      </c>
      <c r="D21" s="60" t="s">
        <v>153</v>
      </c>
      <c r="E21" s="44" t="s">
        <v>112</v>
      </c>
      <c r="F21" s="20" t="s">
        <v>98</v>
      </c>
      <c r="G21" s="45" t="s">
        <v>3</v>
      </c>
      <c r="H21" s="46" t="s">
        <v>3</v>
      </c>
      <c r="I21" s="45" t="s">
        <v>3</v>
      </c>
      <c r="J21" s="45" t="s">
        <v>3</v>
      </c>
      <c r="K21" s="45" t="s">
        <v>149</v>
      </c>
      <c r="L21" s="39" t="str">
        <f t="shared" si="8"/>
        <v>Conceitos: Instalação</v>
      </c>
      <c r="M21" s="63" t="str">
        <f t="shared" si="15"/>
        <v xml:space="preserve">Hidrosanitária </v>
      </c>
      <c r="N21" s="63" t="str">
        <f t="shared" si="16"/>
        <v xml:space="preserve">Hidráulica </v>
      </c>
      <c r="O21" s="63" t="str">
        <f t="shared" si="17"/>
        <v xml:space="preserve">AguaFria </v>
      </c>
      <c r="P21" s="39" t="str">
        <f t="shared" si="12"/>
        <v xml:space="preserve">AFR.Válvula </v>
      </c>
      <c r="Q21" s="39" t="str">
        <f t="shared" si="13"/>
        <v>Conceitos: Instalação Hidrosanitária  Hidráulica  AguaFria  AFR.Válvula</v>
      </c>
      <c r="R21" s="47" t="str">
        <f t="shared" ref="R21:R22" si="20">_xlfn.CONCAT("Consultar  ",S21)</f>
        <v>Consultar  -</v>
      </c>
      <c r="S21" s="40" t="s">
        <v>27</v>
      </c>
      <c r="T21" s="40" t="s">
        <v>27</v>
      </c>
      <c r="U21" s="77" t="str">
        <f t="shared" si="7"/>
        <v>Hidra-key_21</v>
      </c>
    </row>
    <row r="22" spans="1:21" ht="8.25" customHeight="1" x14ac:dyDescent="0.3">
      <c r="A22" s="74">
        <v>22</v>
      </c>
      <c r="B22" s="60" t="s">
        <v>133</v>
      </c>
      <c r="C22" s="60" t="s">
        <v>152</v>
      </c>
      <c r="D22" s="60" t="s">
        <v>153</v>
      </c>
      <c r="E22" s="44" t="s">
        <v>112</v>
      </c>
      <c r="F22" s="20" t="s">
        <v>99</v>
      </c>
      <c r="G22" s="45" t="s">
        <v>3</v>
      </c>
      <c r="H22" s="46" t="s">
        <v>3</v>
      </c>
      <c r="I22" s="45" t="s">
        <v>3</v>
      </c>
      <c r="J22" s="45" t="s">
        <v>3</v>
      </c>
      <c r="K22" s="45" t="s">
        <v>136</v>
      </c>
      <c r="L22" s="39" t="str">
        <f t="shared" si="8"/>
        <v>Conceitos: Instalação</v>
      </c>
      <c r="M22" s="63" t="str">
        <f t="shared" si="15"/>
        <v xml:space="preserve">Hidrosanitária </v>
      </c>
      <c r="N22" s="63" t="str">
        <f t="shared" si="16"/>
        <v xml:space="preserve">Hidráulica </v>
      </c>
      <c r="O22" s="63" t="str">
        <f t="shared" si="17"/>
        <v xml:space="preserve">AguaFria </v>
      </c>
      <c r="P22" s="39" t="str">
        <f t="shared" si="12"/>
        <v xml:space="preserve">AFR.Acessório </v>
      </c>
      <c r="Q22" s="39" t="str">
        <f t="shared" si="13"/>
        <v>Conceitos: Instalação Hidrosanitária  Hidráulica  AguaFria  AFR.Acessório</v>
      </c>
      <c r="R22" s="47" t="str">
        <f t="shared" si="20"/>
        <v>Consultar  -</v>
      </c>
      <c r="S22" s="40" t="s">
        <v>27</v>
      </c>
      <c r="T22" s="40" t="s">
        <v>27</v>
      </c>
      <c r="U22" s="77" t="str">
        <f t="shared" si="7"/>
        <v>Hidra-key_22</v>
      </c>
    </row>
    <row r="23" spans="1:21" ht="8.25" customHeight="1" x14ac:dyDescent="0.3">
      <c r="A23" s="74">
        <v>23</v>
      </c>
      <c r="B23" s="60" t="s">
        <v>133</v>
      </c>
      <c r="C23" s="60" t="s">
        <v>152</v>
      </c>
      <c r="D23" s="60" t="s">
        <v>153</v>
      </c>
      <c r="E23" s="44" t="s">
        <v>112</v>
      </c>
      <c r="F23" s="20" t="s">
        <v>100</v>
      </c>
      <c r="G23" s="45" t="s">
        <v>3</v>
      </c>
      <c r="H23" s="46" t="s">
        <v>3</v>
      </c>
      <c r="I23" s="45" t="s">
        <v>3</v>
      </c>
      <c r="J23" s="45" t="s">
        <v>3</v>
      </c>
      <c r="K23" s="45" t="s">
        <v>150</v>
      </c>
      <c r="L23" s="39" t="str">
        <f t="shared" si="8"/>
        <v>Conceitos: Instalação</v>
      </c>
      <c r="M23" s="63" t="str">
        <f t="shared" si="15"/>
        <v xml:space="preserve">Hidrosanitária </v>
      </c>
      <c r="N23" s="63" t="str">
        <f t="shared" si="16"/>
        <v xml:space="preserve">Hidráulica </v>
      </c>
      <c r="O23" s="63" t="str">
        <f t="shared" si="17"/>
        <v xml:space="preserve">AguaFria </v>
      </c>
      <c r="P23" s="39" t="str">
        <f t="shared" si="12"/>
        <v xml:space="preserve">AFR.Bomba </v>
      </c>
      <c r="Q23" s="39" t="str">
        <f t="shared" si="13"/>
        <v>Conceitos: Instalação Hidrosanitária  Hidráulica  AguaFria  AFR.Bomba</v>
      </c>
      <c r="R23" s="47" t="str">
        <f t="shared" si="19"/>
        <v>Consultar  -</v>
      </c>
      <c r="S23" s="40" t="s">
        <v>27</v>
      </c>
      <c r="T23" s="40" t="s">
        <v>27</v>
      </c>
      <c r="U23" s="77" t="str">
        <f t="shared" si="7"/>
        <v>Hidra-key_23</v>
      </c>
    </row>
    <row r="24" spans="1:21" ht="8.25" customHeight="1" x14ac:dyDescent="0.3">
      <c r="A24" s="74">
        <v>24</v>
      </c>
      <c r="B24" s="60" t="s">
        <v>133</v>
      </c>
      <c r="C24" s="60" t="s">
        <v>152</v>
      </c>
      <c r="D24" s="60" t="s">
        <v>153</v>
      </c>
      <c r="E24" s="44" t="s">
        <v>112</v>
      </c>
      <c r="F24" s="20" t="s">
        <v>101</v>
      </c>
      <c r="G24" s="45" t="s">
        <v>3</v>
      </c>
      <c r="H24" s="46" t="s">
        <v>3</v>
      </c>
      <c r="I24" s="45" t="s">
        <v>3</v>
      </c>
      <c r="J24" s="45" t="s">
        <v>3</v>
      </c>
      <c r="K24" s="45" t="s">
        <v>151</v>
      </c>
      <c r="L24" s="39" t="str">
        <f t="shared" si="8"/>
        <v>Conceitos: Instalação</v>
      </c>
      <c r="M24" s="63" t="str">
        <f t="shared" si="15"/>
        <v xml:space="preserve">Hidrosanitária </v>
      </c>
      <c r="N24" s="63" t="str">
        <f t="shared" si="16"/>
        <v xml:space="preserve">Hidráulica </v>
      </c>
      <c r="O24" s="63" t="str">
        <f t="shared" si="17"/>
        <v xml:space="preserve">AguaFria </v>
      </c>
      <c r="P24" s="39" t="str">
        <f t="shared" si="12"/>
        <v xml:space="preserve">AFR.Armazenamento </v>
      </c>
      <c r="Q24" s="39" t="str">
        <f t="shared" si="13"/>
        <v>Conceitos: Instalação Hidrosanitária  Hidráulica  AguaFria  AFR.Armazenamento</v>
      </c>
      <c r="R24" s="47" t="str">
        <f t="shared" si="19"/>
        <v>Consultar  -</v>
      </c>
      <c r="S24" s="40" t="s">
        <v>27</v>
      </c>
      <c r="T24" s="40" t="s">
        <v>27</v>
      </c>
      <c r="U24" s="77" t="str">
        <f t="shared" si="7"/>
        <v>Hidra-key_24</v>
      </c>
    </row>
    <row r="25" spans="1:21" ht="7.95" customHeight="1" x14ac:dyDescent="0.3">
      <c r="A25" s="74">
        <v>25</v>
      </c>
      <c r="B25" s="60" t="s">
        <v>133</v>
      </c>
      <c r="C25" s="60" t="s">
        <v>152</v>
      </c>
      <c r="D25" s="60" t="s">
        <v>153</v>
      </c>
      <c r="E25" s="44" t="s">
        <v>112</v>
      </c>
      <c r="F25" s="20" t="s">
        <v>102</v>
      </c>
      <c r="G25" s="45" t="s">
        <v>3</v>
      </c>
      <c r="H25" s="46" t="s">
        <v>3</v>
      </c>
      <c r="I25" s="45" t="s">
        <v>3</v>
      </c>
      <c r="J25" s="45" t="s">
        <v>3</v>
      </c>
      <c r="K25" s="45" t="s">
        <v>138</v>
      </c>
      <c r="L25" s="39" t="str">
        <f t="shared" si="8"/>
        <v>Conceitos: Instalação</v>
      </c>
      <c r="M25" s="63" t="str">
        <f t="shared" si="15"/>
        <v xml:space="preserve">Hidrosanitária </v>
      </c>
      <c r="N25" s="63" t="str">
        <f t="shared" si="16"/>
        <v xml:space="preserve">Hidráulica </v>
      </c>
      <c r="O25" s="63" t="str">
        <f t="shared" si="17"/>
        <v xml:space="preserve">AguaFria </v>
      </c>
      <c r="P25" s="39" t="str">
        <f t="shared" si="12"/>
        <v xml:space="preserve">AFR.Dispositivo </v>
      </c>
      <c r="Q25" s="39" t="str">
        <f t="shared" si="13"/>
        <v>Conceitos: Instalação Hidrosanitária  Hidráulica  AguaFria  AFR.Dispositivo</v>
      </c>
      <c r="R25" s="47" t="str">
        <f t="shared" si="19"/>
        <v>Consultar  -</v>
      </c>
      <c r="S25" s="40" t="s">
        <v>27</v>
      </c>
      <c r="T25" s="40" t="s">
        <v>27</v>
      </c>
      <c r="U25" s="77" t="str">
        <f t="shared" si="7"/>
        <v>Hidra-key_25</v>
      </c>
    </row>
    <row r="26" spans="1:21" s="48" customFormat="1" ht="8.25" customHeight="1" x14ac:dyDescent="0.3">
      <c r="A26" s="74">
        <v>26</v>
      </c>
      <c r="B26" s="60" t="s">
        <v>133</v>
      </c>
      <c r="C26" s="60" t="s">
        <v>152</v>
      </c>
      <c r="D26" s="60" t="s">
        <v>153</v>
      </c>
      <c r="E26" s="44" t="s">
        <v>112</v>
      </c>
      <c r="F26" s="20" t="s">
        <v>103</v>
      </c>
      <c r="G26" s="45" t="s">
        <v>3</v>
      </c>
      <c r="H26" s="46" t="s">
        <v>3</v>
      </c>
      <c r="I26" s="45" t="s">
        <v>3</v>
      </c>
      <c r="J26" s="45" t="s">
        <v>3</v>
      </c>
      <c r="K26" s="45" t="s">
        <v>139</v>
      </c>
      <c r="L26" s="39" t="str">
        <f t="shared" si="8"/>
        <v>Conceitos: Instalação</v>
      </c>
      <c r="M26" s="63" t="str">
        <f t="shared" si="15"/>
        <v xml:space="preserve">Hidrosanitária </v>
      </c>
      <c r="N26" s="63" t="str">
        <f t="shared" si="16"/>
        <v xml:space="preserve">Hidráulica </v>
      </c>
      <c r="O26" s="63" t="str">
        <f t="shared" si="17"/>
        <v xml:space="preserve">AguaFria </v>
      </c>
      <c r="P26" s="39" t="str">
        <f t="shared" si="12"/>
        <v xml:space="preserve">AFR.Equipamento </v>
      </c>
      <c r="Q26" s="39" t="str">
        <f t="shared" si="13"/>
        <v>Conceitos: Instalação Hidrosanitária  Hidráulica  AguaFria  AFR.Equipamento</v>
      </c>
      <c r="R26" s="47" t="str">
        <f t="shared" si="19"/>
        <v>Consultar  -</v>
      </c>
      <c r="S26" s="40" t="s">
        <v>27</v>
      </c>
      <c r="T26" s="40" t="s">
        <v>27</v>
      </c>
      <c r="U26" s="77" t="str">
        <f t="shared" si="7"/>
        <v>Hidra-key_26</v>
      </c>
    </row>
    <row r="27" spans="1:21" s="48" customFormat="1" ht="8.25" customHeight="1" x14ac:dyDescent="0.3">
      <c r="A27" s="74">
        <v>27</v>
      </c>
      <c r="B27" s="60" t="s">
        <v>133</v>
      </c>
      <c r="C27" s="60" t="s">
        <v>152</v>
      </c>
      <c r="D27" s="60" t="s">
        <v>153</v>
      </c>
      <c r="E27" s="44" t="s">
        <v>113</v>
      </c>
      <c r="F27" s="20" t="s">
        <v>104</v>
      </c>
      <c r="G27" s="45" t="s">
        <v>3</v>
      </c>
      <c r="H27" s="46" t="s">
        <v>3</v>
      </c>
      <c r="I27" s="45" t="s">
        <v>3</v>
      </c>
      <c r="J27" s="45" t="s">
        <v>3</v>
      </c>
      <c r="K27" s="45" t="s">
        <v>140</v>
      </c>
      <c r="L27" s="39" t="str">
        <f t="shared" si="8"/>
        <v>Conceitos: Instalação</v>
      </c>
      <c r="M27" s="63" t="str">
        <f t="shared" si="15"/>
        <v xml:space="preserve">Hidrosanitária </v>
      </c>
      <c r="N27" s="63" t="str">
        <f t="shared" si="16"/>
        <v xml:space="preserve">Hidráulica </v>
      </c>
      <c r="O27" s="63" t="str">
        <f t="shared" si="17"/>
        <v xml:space="preserve">AguaQuente </v>
      </c>
      <c r="P27" s="39" t="str">
        <f t="shared" si="12"/>
        <v xml:space="preserve">AQT.Tubo </v>
      </c>
      <c r="Q27" s="39" t="str">
        <f t="shared" si="13"/>
        <v>Conceitos: Instalação Hidrosanitária  Hidráulica  AguaQuente  AQT.Tubo</v>
      </c>
      <c r="R27" s="47" t="str">
        <f t="shared" si="19"/>
        <v>Consultar  -</v>
      </c>
      <c r="S27" s="40" t="s">
        <v>27</v>
      </c>
      <c r="T27" s="40" t="s">
        <v>27</v>
      </c>
      <c r="U27" s="77" t="str">
        <f t="shared" si="7"/>
        <v>Hidra-key_27</v>
      </c>
    </row>
    <row r="28" spans="1:21" s="48" customFormat="1" ht="8.25" customHeight="1" x14ac:dyDescent="0.3">
      <c r="A28" s="74">
        <v>28</v>
      </c>
      <c r="B28" s="60" t="s">
        <v>133</v>
      </c>
      <c r="C28" s="60" t="s">
        <v>152</v>
      </c>
      <c r="D28" s="60" t="s">
        <v>153</v>
      </c>
      <c r="E28" s="44" t="s">
        <v>113</v>
      </c>
      <c r="F28" s="20" t="s">
        <v>105</v>
      </c>
      <c r="G28" s="45" t="s">
        <v>3</v>
      </c>
      <c r="H28" s="46" t="s">
        <v>3</v>
      </c>
      <c r="I28" s="45" t="s">
        <v>3</v>
      </c>
      <c r="J28" s="45" t="s">
        <v>3</v>
      </c>
      <c r="K28" s="45" t="s">
        <v>137</v>
      </c>
      <c r="L28" s="39" t="str">
        <f t="shared" si="8"/>
        <v>Conceitos: Instalação</v>
      </c>
      <c r="M28" s="63" t="str">
        <f t="shared" si="15"/>
        <v xml:space="preserve">Hidrosanitária </v>
      </c>
      <c r="N28" s="63" t="str">
        <f t="shared" si="16"/>
        <v xml:space="preserve">Hidráulica </v>
      </c>
      <c r="O28" s="63" t="str">
        <f t="shared" si="17"/>
        <v xml:space="preserve">AguaQuente </v>
      </c>
      <c r="P28" s="39" t="str">
        <f t="shared" si="12"/>
        <v xml:space="preserve">AQT.Conexão </v>
      </c>
      <c r="Q28" s="39" t="str">
        <f t="shared" si="13"/>
        <v>Conceitos: Instalação Hidrosanitária  Hidráulica  AguaQuente  AQT.Conexão</v>
      </c>
      <c r="R28" s="47" t="str">
        <f t="shared" si="19"/>
        <v>Consultar  -</v>
      </c>
      <c r="S28" s="40" t="s">
        <v>27</v>
      </c>
      <c r="T28" s="40" t="s">
        <v>27</v>
      </c>
      <c r="U28" s="77" t="str">
        <f t="shared" si="7"/>
        <v>Hidra-key_28</v>
      </c>
    </row>
    <row r="29" spans="1:21" s="48" customFormat="1" ht="8.25" customHeight="1" x14ac:dyDescent="0.3">
      <c r="A29" s="74">
        <v>29</v>
      </c>
      <c r="B29" s="60" t="s">
        <v>133</v>
      </c>
      <c r="C29" s="60" t="s">
        <v>152</v>
      </c>
      <c r="D29" s="60" t="s">
        <v>153</v>
      </c>
      <c r="E29" s="44" t="s">
        <v>113</v>
      </c>
      <c r="F29" s="20" t="s">
        <v>106</v>
      </c>
      <c r="G29" s="45" t="s">
        <v>3</v>
      </c>
      <c r="H29" s="46" t="s">
        <v>3</v>
      </c>
      <c r="I29" s="45" t="s">
        <v>3</v>
      </c>
      <c r="J29" s="45" t="s">
        <v>3</v>
      </c>
      <c r="K29" s="45" t="s">
        <v>149</v>
      </c>
      <c r="L29" s="39" t="str">
        <f t="shared" si="8"/>
        <v>Conceitos: Instalação</v>
      </c>
      <c r="M29" s="63" t="str">
        <f t="shared" si="15"/>
        <v xml:space="preserve">Hidrosanitária </v>
      </c>
      <c r="N29" s="63" t="str">
        <f t="shared" si="16"/>
        <v xml:space="preserve">Hidráulica </v>
      </c>
      <c r="O29" s="63" t="str">
        <f t="shared" si="17"/>
        <v xml:space="preserve">AguaQuente </v>
      </c>
      <c r="P29" s="39" t="str">
        <f t="shared" si="12"/>
        <v xml:space="preserve">AQT.Válvula </v>
      </c>
      <c r="Q29" s="39" t="str">
        <f t="shared" si="13"/>
        <v>Conceitos: Instalação Hidrosanitária  Hidráulica  AguaQuente  AQT.Válvula</v>
      </c>
      <c r="R29" s="47" t="str">
        <f t="shared" si="19"/>
        <v>Consultar  -</v>
      </c>
      <c r="S29" s="40" t="s">
        <v>27</v>
      </c>
      <c r="T29" s="40" t="s">
        <v>27</v>
      </c>
      <c r="U29" s="77" t="str">
        <f t="shared" si="7"/>
        <v>Hidra-key_29</v>
      </c>
    </row>
    <row r="30" spans="1:21" ht="8.25" customHeight="1" x14ac:dyDescent="0.3">
      <c r="A30" s="74">
        <v>30</v>
      </c>
      <c r="B30" s="60" t="s">
        <v>133</v>
      </c>
      <c r="C30" s="60" t="s">
        <v>152</v>
      </c>
      <c r="D30" s="60" t="s">
        <v>153</v>
      </c>
      <c r="E30" s="44" t="s">
        <v>113</v>
      </c>
      <c r="F30" s="20" t="s">
        <v>107</v>
      </c>
      <c r="G30" s="45" t="s">
        <v>3</v>
      </c>
      <c r="H30" s="46" t="s">
        <v>3</v>
      </c>
      <c r="I30" s="45" t="s">
        <v>3</v>
      </c>
      <c r="J30" s="45" t="s">
        <v>3</v>
      </c>
      <c r="K30" s="45" t="s">
        <v>136</v>
      </c>
      <c r="L30" s="39" t="str">
        <f t="shared" si="8"/>
        <v>Conceitos: Instalação</v>
      </c>
      <c r="M30" s="63" t="str">
        <f t="shared" si="15"/>
        <v xml:space="preserve">Hidrosanitária </v>
      </c>
      <c r="N30" s="63" t="str">
        <f t="shared" si="16"/>
        <v xml:space="preserve">Hidráulica </v>
      </c>
      <c r="O30" s="63" t="str">
        <f t="shared" si="17"/>
        <v xml:space="preserve">AguaQuente </v>
      </c>
      <c r="P30" s="39" t="str">
        <f t="shared" si="12"/>
        <v xml:space="preserve">AQT.Acessório </v>
      </c>
      <c r="Q30" s="39" t="str">
        <f t="shared" si="13"/>
        <v>Conceitos: Instalação Hidrosanitária  Hidráulica  AguaQuente  AQT.Acessório</v>
      </c>
      <c r="R30" s="47" t="str">
        <f t="shared" ref="R30" si="21">_xlfn.CONCAT("Consultar  ",S30)</f>
        <v>Consultar  -</v>
      </c>
      <c r="S30" s="40" t="s">
        <v>27</v>
      </c>
      <c r="T30" s="40" t="s">
        <v>27</v>
      </c>
      <c r="U30" s="77" t="str">
        <f t="shared" si="7"/>
        <v>Hidra-key_30</v>
      </c>
    </row>
    <row r="31" spans="1:21" ht="8.25" customHeight="1" x14ac:dyDescent="0.3">
      <c r="A31" s="74">
        <v>31</v>
      </c>
      <c r="B31" s="60" t="s">
        <v>133</v>
      </c>
      <c r="C31" s="60" t="s">
        <v>152</v>
      </c>
      <c r="D31" s="60" t="s">
        <v>153</v>
      </c>
      <c r="E31" s="44" t="s">
        <v>113</v>
      </c>
      <c r="F31" s="20" t="s">
        <v>108</v>
      </c>
      <c r="G31" s="45" t="s">
        <v>3</v>
      </c>
      <c r="H31" s="46" t="s">
        <v>3</v>
      </c>
      <c r="I31" s="45" t="s">
        <v>3</v>
      </c>
      <c r="J31" s="45" t="s">
        <v>3</v>
      </c>
      <c r="K31" s="45" t="s">
        <v>150</v>
      </c>
      <c r="L31" s="39" t="str">
        <f t="shared" si="8"/>
        <v>Conceitos: Instalação</v>
      </c>
      <c r="M31" s="63" t="str">
        <f t="shared" si="15"/>
        <v xml:space="preserve">Hidrosanitária </v>
      </c>
      <c r="N31" s="63" t="str">
        <f t="shared" si="16"/>
        <v xml:space="preserve">Hidráulica </v>
      </c>
      <c r="O31" s="63" t="str">
        <f t="shared" si="17"/>
        <v xml:space="preserve">AguaQuente </v>
      </c>
      <c r="P31" s="39" t="str">
        <f t="shared" si="12"/>
        <v xml:space="preserve">AQT.Bomba </v>
      </c>
      <c r="Q31" s="39" t="str">
        <f t="shared" si="13"/>
        <v>Conceitos: Instalação Hidrosanitária  Hidráulica  AguaQuente  AQT.Bomba</v>
      </c>
      <c r="R31" s="39" t="str">
        <f>_xlfn.CONCAT("Consultar  ",S31)</f>
        <v>Consultar  -</v>
      </c>
      <c r="S31" s="40" t="s">
        <v>27</v>
      </c>
      <c r="T31" s="40" t="s">
        <v>27</v>
      </c>
      <c r="U31" s="77" t="str">
        <f t="shared" si="7"/>
        <v>Hidra-key_31</v>
      </c>
    </row>
    <row r="32" spans="1:21" ht="8.25" customHeight="1" x14ac:dyDescent="0.3">
      <c r="A32" s="74">
        <v>32</v>
      </c>
      <c r="B32" s="60" t="s">
        <v>133</v>
      </c>
      <c r="C32" s="60" t="s">
        <v>152</v>
      </c>
      <c r="D32" s="60" t="s">
        <v>153</v>
      </c>
      <c r="E32" s="44" t="s">
        <v>113</v>
      </c>
      <c r="F32" s="20" t="s">
        <v>109</v>
      </c>
      <c r="G32" s="45" t="s">
        <v>3</v>
      </c>
      <c r="H32" s="46" t="s">
        <v>3</v>
      </c>
      <c r="I32" s="45" t="s">
        <v>3</v>
      </c>
      <c r="J32" s="45" t="s">
        <v>3</v>
      </c>
      <c r="K32" s="45" t="s">
        <v>151</v>
      </c>
      <c r="L32" s="39" t="str">
        <f t="shared" si="8"/>
        <v>Conceitos: Instalação</v>
      </c>
      <c r="M32" s="63" t="str">
        <f t="shared" si="15"/>
        <v xml:space="preserve">Hidrosanitária </v>
      </c>
      <c r="N32" s="63" t="str">
        <f t="shared" si="16"/>
        <v xml:space="preserve">Hidráulica </v>
      </c>
      <c r="O32" s="63" t="str">
        <f t="shared" si="17"/>
        <v xml:space="preserve">AguaQuente </v>
      </c>
      <c r="P32" s="39" t="str">
        <f t="shared" si="12"/>
        <v xml:space="preserve">AQT.Armazenamento </v>
      </c>
      <c r="Q32" s="39" t="str">
        <f t="shared" si="13"/>
        <v>Conceitos: Instalação Hidrosanitária  Hidráulica  AguaQuente  AQT.Armazenamento</v>
      </c>
      <c r="R32" s="39" t="str">
        <f>_xlfn.CONCAT("Consultar  ",S32)</f>
        <v>Consultar  -</v>
      </c>
      <c r="S32" s="40" t="s">
        <v>27</v>
      </c>
      <c r="T32" s="40" t="s">
        <v>27</v>
      </c>
      <c r="U32" s="77" t="str">
        <f t="shared" si="7"/>
        <v>Hidra-key_32</v>
      </c>
    </row>
    <row r="33" spans="1:21" ht="8.25" customHeight="1" x14ac:dyDescent="0.3">
      <c r="A33" s="74">
        <v>33</v>
      </c>
      <c r="B33" s="60" t="s">
        <v>133</v>
      </c>
      <c r="C33" s="60" t="s">
        <v>152</v>
      </c>
      <c r="D33" s="60" t="s">
        <v>153</v>
      </c>
      <c r="E33" s="44" t="s">
        <v>113</v>
      </c>
      <c r="F33" s="20" t="s">
        <v>110</v>
      </c>
      <c r="G33" s="45" t="s">
        <v>3</v>
      </c>
      <c r="H33" s="46" t="s">
        <v>3</v>
      </c>
      <c r="I33" s="45" t="s">
        <v>3</v>
      </c>
      <c r="J33" s="45" t="s">
        <v>3</v>
      </c>
      <c r="K33" s="45" t="s">
        <v>138</v>
      </c>
      <c r="L33" s="39" t="str">
        <f t="shared" si="8"/>
        <v>Conceitos: Instalação</v>
      </c>
      <c r="M33" s="63" t="str">
        <f t="shared" si="15"/>
        <v xml:space="preserve">Hidrosanitária </v>
      </c>
      <c r="N33" s="63" t="str">
        <f t="shared" si="16"/>
        <v xml:space="preserve">Hidráulica </v>
      </c>
      <c r="O33" s="63" t="str">
        <f t="shared" si="17"/>
        <v xml:space="preserve">AguaQuente </v>
      </c>
      <c r="P33" s="39" t="str">
        <f t="shared" si="12"/>
        <v xml:space="preserve">AQT.Dispositivo </v>
      </c>
      <c r="Q33" s="39" t="str">
        <f t="shared" si="13"/>
        <v>Conceitos: Instalação Hidrosanitária  Hidráulica  AguaQuente  AQT.Dispositivo</v>
      </c>
      <c r="R33" s="47" t="str">
        <f t="shared" si="19"/>
        <v>Consultar  -</v>
      </c>
      <c r="S33" s="40" t="s">
        <v>27</v>
      </c>
      <c r="T33" s="40" t="s">
        <v>27</v>
      </c>
      <c r="U33" s="77" t="str">
        <f t="shared" si="7"/>
        <v>Hidra-key_33</v>
      </c>
    </row>
    <row r="34" spans="1:21" ht="8.25" customHeight="1" x14ac:dyDescent="0.3">
      <c r="A34" s="74">
        <v>34</v>
      </c>
      <c r="B34" s="60" t="s">
        <v>133</v>
      </c>
      <c r="C34" s="60" t="s">
        <v>152</v>
      </c>
      <c r="D34" s="60" t="s">
        <v>153</v>
      </c>
      <c r="E34" s="44" t="s">
        <v>113</v>
      </c>
      <c r="F34" s="20" t="s">
        <v>111</v>
      </c>
      <c r="G34" s="28" t="s">
        <v>3</v>
      </c>
      <c r="H34" s="32" t="s">
        <v>3</v>
      </c>
      <c r="I34" s="28" t="s">
        <v>3</v>
      </c>
      <c r="J34" s="28" t="s">
        <v>3</v>
      </c>
      <c r="K34" s="45" t="s">
        <v>139</v>
      </c>
      <c r="L34" s="39" t="str">
        <f t="shared" si="8"/>
        <v>Conceitos: Instalação</v>
      </c>
      <c r="M34" s="63" t="str">
        <f t="shared" si="15"/>
        <v xml:space="preserve">Hidrosanitária </v>
      </c>
      <c r="N34" s="63" t="str">
        <f t="shared" si="16"/>
        <v xml:space="preserve">Hidráulica </v>
      </c>
      <c r="O34" s="63" t="str">
        <f t="shared" si="17"/>
        <v xml:space="preserve">AguaQuente </v>
      </c>
      <c r="P34" s="39" t="str">
        <f t="shared" si="12"/>
        <v xml:space="preserve">AQT.Equipamento </v>
      </c>
      <c r="Q34" s="39" t="str">
        <f t="shared" si="13"/>
        <v>Conceitos: Instalação Hidrosanitária  Hidráulica  AguaQuente  AQT.Equipamento</v>
      </c>
      <c r="R34" s="47" t="str">
        <f t="shared" si="19"/>
        <v>Consultar  -</v>
      </c>
      <c r="S34" s="40" t="s">
        <v>27</v>
      </c>
      <c r="T34" s="40" t="s">
        <v>27</v>
      </c>
      <c r="U34" s="77" t="str">
        <f t="shared" si="7"/>
        <v>Hidra-key_34</v>
      </c>
    </row>
    <row r="35" spans="1:21" ht="8.25" customHeight="1" x14ac:dyDescent="0.3">
      <c r="A35" s="74">
        <v>35</v>
      </c>
      <c r="B35" s="60" t="s">
        <v>133</v>
      </c>
      <c r="C35" s="60" t="s">
        <v>152</v>
      </c>
      <c r="D35" s="60" t="s">
        <v>154</v>
      </c>
      <c r="E35" s="44" t="s">
        <v>114</v>
      </c>
      <c r="F35" s="20" t="s">
        <v>80</v>
      </c>
      <c r="G35" s="45" t="s">
        <v>3</v>
      </c>
      <c r="H35" s="46" t="s">
        <v>3</v>
      </c>
      <c r="I35" s="45" t="s">
        <v>3</v>
      </c>
      <c r="J35" s="45" t="s">
        <v>3</v>
      </c>
      <c r="K35" s="45" t="s">
        <v>140</v>
      </c>
      <c r="L35" s="39" t="str">
        <f t="shared" si="8"/>
        <v>Conceitos: Instalação</v>
      </c>
      <c r="M35" s="63" t="str">
        <f t="shared" si="15"/>
        <v xml:space="preserve">Hidrosanitária </v>
      </c>
      <c r="N35" s="63" t="str">
        <f t="shared" si="16"/>
        <v xml:space="preserve">Esgoto </v>
      </c>
      <c r="O35" s="63" t="str">
        <f t="shared" si="17"/>
        <v xml:space="preserve">EsgotoPrimário </v>
      </c>
      <c r="P35" s="39" t="str">
        <f t="shared" si="12"/>
        <v xml:space="preserve">ESG.Tubo </v>
      </c>
      <c r="Q35" s="39" t="str">
        <f t="shared" si="13"/>
        <v>Conceitos: Instalação Hidrosanitária  Esgoto  EsgotoPrimário  ESG.Tubo</v>
      </c>
      <c r="R35" s="47" t="str">
        <f t="shared" si="19"/>
        <v>Consultar  -</v>
      </c>
      <c r="S35" s="40" t="s">
        <v>27</v>
      </c>
      <c r="T35" s="40" t="s">
        <v>27</v>
      </c>
      <c r="U35" s="77" t="str">
        <f t="shared" si="7"/>
        <v>Hidra-key_35</v>
      </c>
    </row>
    <row r="36" spans="1:21" ht="8.25" customHeight="1" x14ac:dyDescent="0.3">
      <c r="A36" s="74">
        <v>36</v>
      </c>
      <c r="B36" s="60" t="s">
        <v>133</v>
      </c>
      <c r="C36" s="60" t="s">
        <v>152</v>
      </c>
      <c r="D36" s="60" t="s">
        <v>154</v>
      </c>
      <c r="E36" s="44" t="s">
        <v>114</v>
      </c>
      <c r="F36" s="20" t="s">
        <v>81</v>
      </c>
      <c r="G36" s="45" t="s">
        <v>3</v>
      </c>
      <c r="H36" s="46" t="s">
        <v>3</v>
      </c>
      <c r="I36" s="45" t="s">
        <v>3</v>
      </c>
      <c r="J36" s="45" t="s">
        <v>3</v>
      </c>
      <c r="K36" s="45" t="s">
        <v>137</v>
      </c>
      <c r="L36" s="39" t="str">
        <f t="shared" si="8"/>
        <v>Conceitos: Instalação</v>
      </c>
      <c r="M36" s="63" t="str">
        <f t="shared" si="15"/>
        <v xml:space="preserve">Hidrosanitária </v>
      </c>
      <c r="N36" s="63" t="str">
        <f t="shared" si="16"/>
        <v xml:space="preserve">Esgoto </v>
      </c>
      <c r="O36" s="63" t="str">
        <f t="shared" si="17"/>
        <v xml:space="preserve">EsgotoPrimário </v>
      </c>
      <c r="P36" s="39" t="str">
        <f t="shared" ref="P36:P58" si="22">_xlfn.CONCAT(F36," ")</f>
        <v xml:space="preserve">ESG.Conexão </v>
      </c>
      <c r="Q36" s="39" t="str">
        <f t="shared" si="13"/>
        <v>Conceitos: Instalação Hidrosanitária  Esgoto  EsgotoPrimário  ESG.Conexão</v>
      </c>
      <c r="R36" s="47" t="str">
        <f t="shared" si="19"/>
        <v>Consultar  -</v>
      </c>
      <c r="S36" s="40" t="s">
        <v>27</v>
      </c>
      <c r="T36" s="40" t="s">
        <v>27</v>
      </c>
      <c r="U36" s="77" t="str">
        <f t="shared" si="7"/>
        <v>Hidra-key_36</v>
      </c>
    </row>
    <row r="37" spans="1:21" ht="8.25" customHeight="1" x14ac:dyDescent="0.3">
      <c r="A37" s="74">
        <v>37</v>
      </c>
      <c r="B37" s="60" t="s">
        <v>133</v>
      </c>
      <c r="C37" s="60" t="s">
        <v>152</v>
      </c>
      <c r="D37" s="60" t="s">
        <v>154</v>
      </c>
      <c r="E37" s="44" t="s">
        <v>114</v>
      </c>
      <c r="F37" s="20" t="s">
        <v>82</v>
      </c>
      <c r="G37" s="45" t="s">
        <v>3</v>
      </c>
      <c r="H37" s="46" t="s">
        <v>3</v>
      </c>
      <c r="I37" s="45" t="s">
        <v>3</v>
      </c>
      <c r="J37" s="45" t="s">
        <v>3</v>
      </c>
      <c r="K37" s="45" t="s">
        <v>149</v>
      </c>
      <c r="L37" s="39" t="str">
        <f t="shared" si="8"/>
        <v>Conceitos: Instalação</v>
      </c>
      <c r="M37" s="63" t="str">
        <f t="shared" si="15"/>
        <v xml:space="preserve">Hidrosanitária </v>
      </c>
      <c r="N37" s="63" t="str">
        <f t="shared" si="16"/>
        <v xml:space="preserve">Esgoto </v>
      </c>
      <c r="O37" s="63" t="str">
        <f t="shared" si="17"/>
        <v xml:space="preserve">EsgotoPrimário </v>
      </c>
      <c r="P37" s="39" t="str">
        <f t="shared" si="22"/>
        <v xml:space="preserve">ESG.Válvula </v>
      </c>
      <c r="Q37" s="39" t="str">
        <f t="shared" si="13"/>
        <v>Conceitos: Instalação Hidrosanitária  Esgoto  EsgotoPrimário  ESG.Válvula</v>
      </c>
      <c r="R37" s="47" t="str">
        <f t="shared" si="19"/>
        <v>Consultar  -</v>
      </c>
      <c r="S37" s="40" t="s">
        <v>27</v>
      </c>
      <c r="T37" s="40" t="s">
        <v>27</v>
      </c>
      <c r="U37" s="77" t="str">
        <f t="shared" si="7"/>
        <v>Hidra-key_37</v>
      </c>
    </row>
    <row r="38" spans="1:21" ht="8.25" customHeight="1" x14ac:dyDescent="0.3">
      <c r="A38" s="74">
        <v>38</v>
      </c>
      <c r="B38" s="60" t="s">
        <v>133</v>
      </c>
      <c r="C38" s="60" t="s">
        <v>152</v>
      </c>
      <c r="D38" s="60" t="s">
        <v>154</v>
      </c>
      <c r="E38" s="44" t="s">
        <v>114</v>
      </c>
      <c r="F38" s="20" t="s">
        <v>83</v>
      </c>
      <c r="G38" s="45" t="s">
        <v>3</v>
      </c>
      <c r="H38" s="46" t="s">
        <v>3</v>
      </c>
      <c r="I38" s="45" t="s">
        <v>3</v>
      </c>
      <c r="J38" s="45" t="s">
        <v>3</v>
      </c>
      <c r="K38" s="45" t="s">
        <v>136</v>
      </c>
      <c r="L38" s="39" t="str">
        <f t="shared" si="8"/>
        <v>Conceitos: Instalação</v>
      </c>
      <c r="M38" s="63" t="str">
        <f t="shared" si="15"/>
        <v xml:space="preserve">Hidrosanitária </v>
      </c>
      <c r="N38" s="63" t="str">
        <f t="shared" si="16"/>
        <v xml:space="preserve">Esgoto </v>
      </c>
      <c r="O38" s="63" t="str">
        <f t="shared" si="17"/>
        <v xml:space="preserve">EsgotoPrimário </v>
      </c>
      <c r="P38" s="39" t="str">
        <f t="shared" si="22"/>
        <v xml:space="preserve">ESG.Acessório </v>
      </c>
      <c r="Q38" s="39" t="str">
        <f t="shared" si="13"/>
        <v>Conceitos: Instalação Hidrosanitária  Esgoto  EsgotoPrimário  ESG.Acessório</v>
      </c>
      <c r="R38" s="47" t="str">
        <f t="shared" si="19"/>
        <v>Consultar  -</v>
      </c>
      <c r="S38" s="40" t="s">
        <v>27</v>
      </c>
      <c r="T38" s="40" t="s">
        <v>27</v>
      </c>
      <c r="U38" s="77" t="str">
        <f t="shared" si="7"/>
        <v>Hidra-key_38</v>
      </c>
    </row>
    <row r="39" spans="1:21" ht="8.25" customHeight="1" x14ac:dyDescent="0.3">
      <c r="A39" s="74">
        <v>39</v>
      </c>
      <c r="B39" s="60" t="s">
        <v>133</v>
      </c>
      <c r="C39" s="60" t="s">
        <v>152</v>
      </c>
      <c r="D39" s="60" t="s">
        <v>154</v>
      </c>
      <c r="E39" s="44" t="s">
        <v>114</v>
      </c>
      <c r="F39" s="20" t="s">
        <v>84</v>
      </c>
      <c r="G39" s="45" t="s">
        <v>3</v>
      </c>
      <c r="H39" s="46" t="s">
        <v>3</v>
      </c>
      <c r="I39" s="45" t="s">
        <v>3</v>
      </c>
      <c r="J39" s="45" t="s">
        <v>3</v>
      </c>
      <c r="K39" s="45" t="s">
        <v>150</v>
      </c>
      <c r="L39" s="39" t="str">
        <f t="shared" si="8"/>
        <v>Conceitos: Instalação</v>
      </c>
      <c r="M39" s="63" t="str">
        <f t="shared" si="15"/>
        <v xml:space="preserve">Hidrosanitária </v>
      </c>
      <c r="N39" s="63" t="str">
        <f t="shared" si="16"/>
        <v xml:space="preserve">Esgoto </v>
      </c>
      <c r="O39" s="63" t="str">
        <f t="shared" si="17"/>
        <v xml:space="preserve">EsgotoPrimário </v>
      </c>
      <c r="P39" s="39" t="str">
        <f t="shared" si="22"/>
        <v xml:space="preserve">ESG.Bomba </v>
      </c>
      <c r="Q39" s="39" t="str">
        <f t="shared" si="13"/>
        <v>Conceitos: Instalação Hidrosanitária  Esgoto  EsgotoPrimário  ESG.Bomba</v>
      </c>
      <c r="R39" s="39" t="str">
        <f>_xlfn.CONCAT("Consultar  ",S39)</f>
        <v>Consultar  -</v>
      </c>
      <c r="S39" s="40" t="s">
        <v>27</v>
      </c>
      <c r="T39" s="40" t="s">
        <v>27</v>
      </c>
      <c r="U39" s="77" t="str">
        <f t="shared" si="7"/>
        <v>Hidra-key_39</v>
      </c>
    </row>
    <row r="40" spans="1:21" ht="8.25" customHeight="1" x14ac:dyDescent="0.3">
      <c r="A40" s="74">
        <v>40</v>
      </c>
      <c r="B40" s="60" t="s">
        <v>133</v>
      </c>
      <c r="C40" s="60" t="s">
        <v>152</v>
      </c>
      <c r="D40" s="60" t="s">
        <v>154</v>
      </c>
      <c r="E40" s="44" t="s">
        <v>114</v>
      </c>
      <c r="F40" s="20" t="s">
        <v>85</v>
      </c>
      <c r="G40" s="45" t="s">
        <v>3</v>
      </c>
      <c r="H40" s="46" t="s">
        <v>3</v>
      </c>
      <c r="I40" s="45" t="s">
        <v>3</v>
      </c>
      <c r="J40" s="45" t="s">
        <v>3</v>
      </c>
      <c r="K40" s="45" t="s">
        <v>151</v>
      </c>
      <c r="L40" s="39" t="str">
        <f t="shared" si="8"/>
        <v>Conceitos: Instalação</v>
      </c>
      <c r="M40" s="63" t="str">
        <f t="shared" si="15"/>
        <v xml:space="preserve">Hidrosanitária </v>
      </c>
      <c r="N40" s="63" t="str">
        <f t="shared" si="16"/>
        <v xml:space="preserve">Esgoto </v>
      </c>
      <c r="O40" s="63" t="str">
        <f t="shared" si="17"/>
        <v xml:space="preserve">EsgotoPrimário </v>
      </c>
      <c r="P40" s="39" t="str">
        <f t="shared" si="22"/>
        <v xml:space="preserve">ESG.Armazenamento </v>
      </c>
      <c r="Q40" s="39" t="str">
        <f t="shared" si="13"/>
        <v>Conceitos: Instalação Hidrosanitária  Esgoto  EsgotoPrimário  ESG.Armazenamento</v>
      </c>
      <c r="R40" s="39" t="str">
        <f>_xlfn.CONCAT("Consultar  ",S40)</f>
        <v>Consultar  -</v>
      </c>
      <c r="S40" s="40" t="s">
        <v>27</v>
      </c>
      <c r="T40" s="40" t="s">
        <v>27</v>
      </c>
      <c r="U40" s="77" t="str">
        <f t="shared" si="7"/>
        <v>Hidra-key_40</v>
      </c>
    </row>
    <row r="41" spans="1:21" ht="8.25" customHeight="1" x14ac:dyDescent="0.3">
      <c r="A41" s="74">
        <v>41</v>
      </c>
      <c r="B41" s="60" t="s">
        <v>133</v>
      </c>
      <c r="C41" s="60" t="s">
        <v>152</v>
      </c>
      <c r="D41" s="60" t="s">
        <v>154</v>
      </c>
      <c r="E41" s="44" t="s">
        <v>114</v>
      </c>
      <c r="F41" s="20" t="s">
        <v>86</v>
      </c>
      <c r="G41" s="45" t="s">
        <v>3</v>
      </c>
      <c r="H41" s="46" t="s">
        <v>3</v>
      </c>
      <c r="I41" s="45" t="s">
        <v>3</v>
      </c>
      <c r="J41" s="45" t="s">
        <v>3</v>
      </c>
      <c r="K41" s="45" t="s">
        <v>138</v>
      </c>
      <c r="L41" s="39" t="str">
        <f t="shared" si="8"/>
        <v>Conceitos: Instalação</v>
      </c>
      <c r="M41" s="63" t="str">
        <f t="shared" si="15"/>
        <v xml:space="preserve">Hidrosanitária </v>
      </c>
      <c r="N41" s="63" t="str">
        <f t="shared" si="16"/>
        <v xml:space="preserve">Esgoto </v>
      </c>
      <c r="O41" s="63" t="str">
        <f t="shared" si="17"/>
        <v xml:space="preserve">EsgotoPrimário </v>
      </c>
      <c r="P41" s="39" t="str">
        <f t="shared" si="22"/>
        <v xml:space="preserve">ESG.Dispositivo </v>
      </c>
      <c r="Q41" s="39" t="str">
        <f t="shared" si="13"/>
        <v>Conceitos: Instalação Hidrosanitária  Esgoto  EsgotoPrimário  ESG.Dispositivo</v>
      </c>
      <c r="R41" s="47" t="str">
        <f t="shared" ref="R41:R46" si="23">_xlfn.CONCAT("Consultar  ",S41)</f>
        <v>Consultar  -</v>
      </c>
      <c r="S41" s="40" t="s">
        <v>27</v>
      </c>
      <c r="T41" s="40" t="s">
        <v>27</v>
      </c>
      <c r="U41" s="77" t="str">
        <f t="shared" si="7"/>
        <v>Hidra-key_41</v>
      </c>
    </row>
    <row r="42" spans="1:21" ht="8.25" customHeight="1" x14ac:dyDescent="0.3">
      <c r="A42" s="74">
        <v>42</v>
      </c>
      <c r="B42" s="60" t="s">
        <v>133</v>
      </c>
      <c r="C42" s="60" t="s">
        <v>152</v>
      </c>
      <c r="D42" s="60" t="s">
        <v>154</v>
      </c>
      <c r="E42" s="44" t="s">
        <v>114</v>
      </c>
      <c r="F42" s="20" t="s">
        <v>87</v>
      </c>
      <c r="G42" s="28" t="s">
        <v>3</v>
      </c>
      <c r="H42" s="32" t="s">
        <v>3</v>
      </c>
      <c r="I42" s="28" t="s">
        <v>3</v>
      </c>
      <c r="J42" s="28" t="s">
        <v>3</v>
      </c>
      <c r="K42" s="45" t="s">
        <v>139</v>
      </c>
      <c r="L42" s="39" t="str">
        <f t="shared" si="8"/>
        <v>Conceitos: Instalação</v>
      </c>
      <c r="M42" s="63" t="str">
        <f t="shared" si="15"/>
        <v xml:space="preserve">Hidrosanitária </v>
      </c>
      <c r="N42" s="63" t="str">
        <f t="shared" si="16"/>
        <v xml:space="preserve">Esgoto </v>
      </c>
      <c r="O42" s="63" t="str">
        <f t="shared" si="17"/>
        <v xml:space="preserve">EsgotoPrimário </v>
      </c>
      <c r="P42" s="39" t="str">
        <f t="shared" si="22"/>
        <v xml:space="preserve">ESG.Equipamento </v>
      </c>
      <c r="Q42" s="39" t="str">
        <f t="shared" si="13"/>
        <v>Conceitos: Instalação Hidrosanitária  Esgoto  EsgotoPrimário  ESG.Equipamento</v>
      </c>
      <c r="R42" s="47" t="str">
        <f t="shared" si="23"/>
        <v>Consultar  -</v>
      </c>
      <c r="S42" s="40" t="s">
        <v>27</v>
      </c>
      <c r="T42" s="40" t="s">
        <v>27</v>
      </c>
      <c r="U42" s="77" t="str">
        <f t="shared" si="7"/>
        <v>Hidra-key_42</v>
      </c>
    </row>
    <row r="43" spans="1:21" ht="8.25" customHeight="1" x14ac:dyDescent="0.3">
      <c r="A43" s="74">
        <v>43</v>
      </c>
      <c r="B43" s="60" t="s">
        <v>133</v>
      </c>
      <c r="C43" s="60" t="s">
        <v>152</v>
      </c>
      <c r="D43" s="60" t="s">
        <v>154</v>
      </c>
      <c r="E43" s="44" t="s">
        <v>115</v>
      </c>
      <c r="F43" s="20" t="s">
        <v>88</v>
      </c>
      <c r="G43" s="45" t="s">
        <v>3</v>
      </c>
      <c r="H43" s="46" t="s">
        <v>3</v>
      </c>
      <c r="I43" s="45" t="s">
        <v>3</v>
      </c>
      <c r="J43" s="45" t="s">
        <v>3</v>
      </c>
      <c r="K43" s="45" t="s">
        <v>140</v>
      </c>
      <c r="L43" s="39" t="str">
        <f t="shared" si="8"/>
        <v>Conceitos: Instalação</v>
      </c>
      <c r="M43" s="63" t="str">
        <f t="shared" si="15"/>
        <v xml:space="preserve">Hidrosanitária </v>
      </c>
      <c r="N43" s="63" t="str">
        <f t="shared" si="16"/>
        <v xml:space="preserve">Esgoto </v>
      </c>
      <c r="O43" s="63" t="str">
        <f t="shared" si="17"/>
        <v xml:space="preserve">EsgotoSecundário </v>
      </c>
      <c r="P43" s="39" t="str">
        <f t="shared" si="22"/>
        <v xml:space="preserve">SEC.Tubo </v>
      </c>
      <c r="Q43" s="39" t="str">
        <f t="shared" si="13"/>
        <v>Conceitos: Instalação Hidrosanitária  Esgoto  EsgotoSecundário  SEC.Tubo</v>
      </c>
      <c r="R43" s="47" t="str">
        <f t="shared" si="23"/>
        <v>Consultar  -</v>
      </c>
      <c r="S43" s="40" t="s">
        <v>27</v>
      </c>
      <c r="T43" s="40" t="s">
        <v>27</v>
      </c>
      <c r="U43" s="77" t="str">
        <f t="shared" si="7"/>
        <v>Hidra-key_43</v>
      </c>
    </row>
    <row r="44" spans="1:21" ht="8.25" customHeight="1" x14ac:dyDescent="0.3">
      <c r="A44" s="74">
        <v>44</v>
      </c>
      <c r="B44" s="60" t="s">
        <v>133</v>
      </c>
      <c r="C44" s="60" t="s">
        <v>152</v>
      </c>
      <c r="D44" s="60" t="s">
        <v>154</v>
      </c>
      <c r="E44" s="44" t="s">
        <v>115</v>
      </c>
      <c r="F44" s="20" t="s">
        <v>89</v>
      </c>
      <c r="G44" s="45" t="s">
        <v>3</v>
      </c>
      <c r="H44" s="46" t="s">
        <v>3</v>
      </c>
      <c r="I44" s="45" t="s">
        <v>3</v>
      </c>
      <c r="J44" s="45" t="s">
        <v>3</v>
      </c>
      <c r="K44" s="45" t="s">
        <v>137</v>
      </c>
      <c r="L44" s="39" t="str">
        <f t="shared" si="8"/>
        <v>Conceitos: Instalação</v>
      </c>
      <c r="M44" s="63" t="str">
        <f t="shared" si="15"/>
        <v xml:space="preserve">Hidrosanitária </v>
      </c>
      <c r="N44" s="63" t="str">
        <f t="shared" si="16"/>
        <v xml:space="preserve">Esgoto </v>
      </c>
      <c r="O44" s="63" t="str">
        <f t="shared" si="17"/>
        <v xml:space="preserve">EsgotoSecundário </v>
      </c>
      <c r="P44" s="39" t="str">
        <f t="shared" si="22"/>
        <v xml:space="preserve">SEC.Conexão </v>
      </c>
      <c r="Q44" s="39" t="str">
        <f t="shared" si="13"/>
        <v>Conceitos: Instalação Hidrosanitária  Esgoto  EsgotoSecundário  SEC.Conexão</v>
      </c>
      <c r="R44" s="47" t="str">
        <f t="shared" si="23"/>
        <v>Consultar  -</v>
      </c>
      <c r="S44" s="40" t="s">
        <v>27</v>
      </c>
      <c r="T44" s="40" t="s">
        <v>27</v>
      </c>
      <c r="U44" s="77" t="str">
        <f t="shared" si="7"/>
        <v>Hidra-key_44</v>
      </c>
    </row>
    <row r="45" spans="1:21" ht="8.25" customHeight="1" x14ac:dyDescent="0.3">
      <c r="A45" s="74">
        <v>45</v>
      </c>
      <c r="B45" s="60" t="s">
        <v>133</v>
      </c>
      <c r="C45" s="60" t="s">
        <v>152</v>
      </c>
      <c r="D45" s="60" t="s">
        <v>154</v>
      </c>
      <c r="E45" s="44" t="s">
        <v>115</v>
      </c>
      <c r="F45" s="20" t="s">
        <v>90</v>
      </c>
      <c r="G45" s="45" t="s">
        <v>3</v>
      </c>
      <c r="H45" s="46" t="s">
        <v>3</v>
      </c>
      <c r="I45" s="45" t="s">
        <v>3</v>
      </c>
      <c r="J45" s="45" t="s">
        <v>3</v>
      </c>
      <c r="K45" s="45" t="s">
        <v>149</v>
      </c>
      <c r="L45" s="39" t="str">
        <f t="shared" si="8"/>
        <v>Conceitos: Instalação</v>
      </c>
      <c r="M45" s="63" t="str">
        <f t="shared" si="15"/>
        <v xml:space="preserve">Hidrosanitária </v>
      </c>
      <c r="N45" s="63" t="str">
        <f t="shared" si="16"/>
        <v xml:space="preserve">Esgoto </v>
      </c>
      <c r="O45" s="63" t="str">
        <f t="shared" si="17"/>
        <v xml:space="preserve">EsgotoSecundário </v>
      </c>
      <c r="P45" s="39" t="str">
        <f t="shared" si="22"/>
        <v xml:space="preserve">SEC.Válvula </v>
      </c>
      <c r="Q45" s="39" t="str">
        <f t="shared" si="13"/>
        <v>Conceitos: Instalação Hidrosanitária  Esgoto  EsgotoSecundário  SEC.Válvula</v>
      </c>
      <c r="R45" s="47" t="str">
        <f t="shared" si="23"/>
        <v>Consultar  -</v>
      </c>
      <c r="S45" s="40" t="s">
        <v>27</v>
      </c>
      <c r="T45" s="40" t="s">
        <v>27</v>
      </c>
      <c r="U45" s="77" t="str">
        <f t="shared" si="7"/>
        <v>Hidra-key_45</v>
      </c>
    </row>
    <row r="46" spans="1:21" ht="8.25" customHeight="1" x14ac:dyDescent="0.3">
      <c r="A46" s="74">
        <v>46</v>
      </c>
      <c r="B46" s="60" t="s">
        <v>133</v>
      </c>
      <c r="C46" s="60" t="s">
        <v>152</v>
      </c>
      <c r="D46" s="60" t="s">
        <v>154</v>
      </c>
      <c r="E46" s="44" t="s">
        <v>115</v>
      </c>
      <c r="F46" s="20" t="s">
        <v>91</v>
      </c>
      <c r="G46" s="45" t="s">
        <v>3</v>
      </c>
      <c r="H46" s="46" t="s">
        <v>3</v>
      </c>
      <c r="I46" s="45" t="s">
        <v>3</v>
      </c>
      <c r="J46" s="45" t="s">
        <v>3</v>
      </c>
      <c r="K46" s="45" t="s">
        <v>136</v>
      </c>
      <c r="L46" s="39" t="str">
        <f t="shared" si="8"/>
        <v>Conceitos: Instalação</v>
      </c>
      <c r="M46" s="63" t="str">
        <f t="shared" si="15"/>
        <v xml:space="preserve">Hidrosanitária </v>
      </c>
      <c r="N46" s="63" t="str">
        <f t="shared" si="16"/>
        <v xml:space="preserve">Esgoto </v>
      </c>
      <c r="O46" s="63" t="str">
        <f t="shared" si="17"/>
        <v xml:space="preserve">EsgotoSecundário </v>
      </c>
      <c r="P46" s="39" t="str">
        <f t="shared" si="22"/>
        <v xml:space="preserve">SEC.Acessório </v>
      </c>
      <c r="Q46" s="39" t="str">
        <f t="shared" si="13"/>
        <v>Conceitos: Instalação Hidrosanitária  Esgoto  EsgotoSecundário  SEC.Acessório</v>
      </c>
      <c r="R46" s="47" t="str">
        <f t="shared" si="23"/>
        <v>Consultar  -</v>
      </c>
      <c r="S46" s="40" t="s">
        <v>27</v>
      </c>
      <c r="T46" s="40" t="s">
        <v>27</v>
      </c>
      <c r="U46" s="77" t="str">
        <f t="shared" si="7"/>
        <v>Hidra-key_46</v>
      </c>
    </row>
    <row r="47" spans="1:21" ht="8.25" customHeight="1" x14ac:dyDescent="0.3">
      <c r="A47" s="74">
        <v>47</v>
      </c>
      <c r="B47" s="60" t="s">
        <v>133</v>
      </c>
      <c r="C47" s="60" t="s">
        <v>152</v>
      </c>
      <c r="D47" s="60" t="s">
        <v>154</v>
      </c>
      <c r="E47" s="44" t="s">
        <v>115</v>
      </c>
      <c r="F47" s="20" t="s">
        <v>92</v>
      </c>
      <c r="G47" s="45" t="s">
        <v>3</v>
      </c>
      <c r="H47" s="46" t="s">
        <v>3</v>
      </c>
      <c r="I47" s="45" t="s">
        <v>3</v>
      </c>
      <c r="J47" s="45" t="s">
        <v>3</v>
      </c>
      <c r="K47" s="45" t="s">
        <v>150</v>
      </c>
      <c r="L47" s="39" t="str">
        <f t="shared" si="8"/>
        <v>Conceitos: Instalação</v>
      </c>
      <c r="M47" s="63" t="str">
        <f t="shared" si="15"/>
        <v xml:space="preserve">Hidrosanitária </v>
      </c>
      <c r="N47" s="63" t="str">
        <f t="shared" si="16"/>
        <v xml:space="preserve">Esgoto </v>
      </c>
      <c r="O47" s="63" t="str">
        <f t="shared" si="17"/>
        <v xml:space="preserve">EsgotoSecundário </v>
      </c>
      <c r="P47" s="39" t="str">
        <f t="shared" si="22"/>
        <v xml:space="preserve">SEC.Bomba </v>
      </c>
      <c r="Q47" s="39" t="str">
        <f t="shared" si="13"/>
        <v>Conceitos: Instalação Hidrosanitária  Esgoto  EsgotoSecundário  SEC.Bomba</v>
      </c>
      <c r="R47" s="39" t="str">
        <f>_xlfn.CONCAT("Consultar  ",S47)</f>
        <v>Consultar  -</v>
      </c>
      <c r="S47" s="40" t="s">
        <v>27</v>
      </c>
      <c r="T47" s="40" t="s">
        <v>27</v>
      </c>
      <c r="U47" s="77" t="str">
        <f t="shared" si="7"/>
        <v>Hidra-key_47</v>
      </c>
    </row>
    <row r="48" spans="1:21" ht="8.25" customHeight="1" x14ac:dyDescent="0.3">
      <c r="A48" s="74">
        <v>48</v>
      </c>
      <c r="B48" s="60" t="s">
        <v>133</v>
      </c>
      <c r="C48" s="60" t="s">
        <v>152</v>
      </c>
      <c r="D48" s="60" t="s">
        <v>154</v>
      </c>
      <c r="E48" s="44" t="s">
        <v>115</v>
      </c>
      <c r="F48" s="20" t="s">
        <v>93</v>
      </c>
      <c r="G48" s="45" t="s">
        <v>3</v>
      </c>
      <c r="H48" s="46" t="s">
        <v>3</v>
      </c>
      <c r="I48" s="45" t="s">
        <v>3</v>
      </c>
      <c r="J48" s="45" t="s">
        <v>3</v>
      </c>
      <c r="K48" s="45" t="s">
        <v>151</v>
      </c>
      <c r="L48" s="39" t="str">
        <f t="shared" si="8"/>
        <v>Conceitos: Instalação</v>
      </c>
      <c r="M48" s="63" t="str">
        <f t="shared" si="15"/>
        <v xml:space="preserve">Hidrosanitária </v>
      </c>
      <c r="N48" s="63" t="str">
        <f t="shared" si="16"/>
        <v xml:space="preserve">Esgoto </v>
      </c>
      <c r="O48" s="63" t="str">
        <f t="shared" si="17"/>
        <v xml:space="preserve">EsgotoSecundário </v>
      </c>
      <c r="P48" s="39" t="str">
        <f t="shared" si="22"/>
        <v xml:space="preserve">SEC.Armazenamento </v>
      </c>
      <c r="Q48" s="39" t="str">
        <f t="shared" si="13"/>
        <v>Conceitos: Instalação Hidrosanitária  Esgoto  EsgotoSecundário  SEC.Armazenamento</v>
      </c>
      <c r="R48" s="39" t="str">
        <f>_xlfn.CONCAT("Consultar  ",S48)</f>
        <v>Consultar  -</v>
      </c>
      <c r="S48" s="40" t="s">
        <v>27</v>
      </c>
      <c r="T48" s="40" t="s">
        <v>27</v>
      </c>
      <c r="U48" s="77" t="str">
        <f t="shared" si="7"/>
        <v>Hidra-key_48</v>
      </c>
    </row>
    <row r="49" spans="1:21" ht="8.25" customHeight="1" x14ac:dyDescent="0.3">
      <c r="A49" s="74">
        <v>49</v>
      </c>
      <c r="B49" s="60" t="s">
        <v>133</v>
      </c>
      <c r="C49" s="60" t="s">
        <v>152</v>
      </c>
      <c r="D49" s="60" t="s">
        <v>154</v>
      </c>
      <c r="E49" s="44" t="s">
        <v>115</v>
      </c>
      <c r="F49" s="20" t="s">
        <v>94</v>
      </c>
      <c r="G49" s="45" t="s">
        <v>3</v>
      </c>
      <c r="H49" s="46" t="s">
        <v>3</v>
      </c>
      <c r="I49" s="45" t="s">
        <v>3</v>
      </c>
      <c r="J49" s="45" t="s">
        <v>3</v>
      </c>
      <c r="K49" s="45" t="s">
        <v>138</v>
      </c>
      <c r="L49" s="39" t="str">
        <f t="shared" si="8"/>
        <v>Conceitos: Instalação</v>
      </c>
      <c r="M49" s="63" t="str">
        <f t="shared" si="15"/>
        <v xml:space="preserve">Hidrosanitária </v>
      </c>
      <c r="N49" s="63" t="str">
        <f t="shared" si="16"/>
        <v xml:space="preserve">Esgoto </v>
      </c>
      <c r="O49" s="63" t="str">
        <f t="shared" si="17"/>
        <v xml:space="preserve">EsgotoSecundário </v>
      </c>
      <c r="P49" s="39" t="str">
        <f t="shared" si="22"/>
        <v xml:space="preserve">SEC.Dispositivo </v>
      </c>
      <c r="Q49" s="39" t="str">
        <f t="shared" si="13"/>
        <v>Conceitos: Instalação Hidrosanitária  Esgoto  EsgotoSecundário  SEC.Dispositivo</v>
      </c>
      <c r="R49" s="47" t="str">
        <f t="shared" ref="R49:R54" si="24">_xlfn.CONCAT("Consultar  ",S49)</f>
        <v>Consultar  -</v>
      </c>
      <c r="S49" s="40" t="s">
        <v>27</v>
      </c>
      <c r="T49" s="40" t="s">
        <v>27</v>
      </c>
      <c r="U49" s="77" t="str">
        <f t="shared" si="7"/>
        <v>Hidra-key_49</v>
      </c>
    </row>
    <row r="50" spans="1:21" ht="8.25" customHeight="1" x14ac:dyDescent="0.3">
      <c r="A50" s="74">
        <v>50</v>
      </c>
      <c r="B50" s="60" t="s">
        <v>133</v>
      </c>
      <c r="C50" s="60" t="s">
        <v>152</v>
      </c>
      <c r="D50" s="60" t="s">
        <v>154</v>
      </c>
      <c r="E50" s="44" t="s">
        <v>115</v>
      </c>
      <c r="F50" s="20" t="s">
        <v>95</v>
      </c>
      <c r="G50" s="28" t="s">
        <v>3</v>
      </c>
      <c r="H50" s="32" t="s">
        <v>3</v>
      </c>
      <c r="I50" s="28" t="s">
        <v>3</v>
      </c>
      <c r="J50" s="28" t="s">
        <v>3</v>
      </c>
      <c r="K50" s="45" t="s">
        <v>139</v>
      </c>
      <c r="L50" s="39" t="str">
        <f t="shared" si="8"/>
        <v>Conceitos: Instalação</v>
      </c>
      <c r="M50" s="63" t="str">
        <f t="shared" si="15"/>
        <v xml:space="preserve">Hidrosanitária </v>
      </c>
      <c r="N50" s="63" t="str">
        <f t="shared" si="16"/>
        <v xml:space="preserve">Esgoto </v>
      </c>
      <c r="O50" s="63" t="str">
        <f t="shared" si="17"/>
        <v xml:space="preserve">EsgotoSecundário </v>
      </c>
      <c r="P50" s="39" t="str">
        <f t="shared" si="22"/>
        <v xml:space="preserve">SEC.Equipamento </v>
      </c>
      <c r="Q50" s="39" t="str">
        <f t="shared" si="13"/>
        <v>Conceitos: Instalação Hidrosanitária  Esgoto  EsgotoSecundário  SEC.Equipamento</v>
      </c>
      <c r="R50" s="47" t="str">
        <f t="shared" si="24"/>
        <v>Consultar  -</v>
      </c>
      <c r="S50" s="40" t="s">
        <v>27</v>
      </c>
      <c r="T50" s="40" t="s">
        <v>27</v>
      </c>
      <c r="U50" s="77" t="str">
        <f t="shared" si="7"/>
        <v>Hidra-key_50</v>
      </c>
    </row>
    <row r="51" spans="1:21" ht="8.25" customHeight="1" x14ac:dyDescent="0.3">
      <c r="A51" s="74">
        <v>51</v>
      </c>
      <c r="B51" s="60" t="s">
        <v>133</v>
      </c>
      <c r="C51" s="60" t="s">
        <v>152</v>
      </c>
      <c r="D51" s="60" t="s">
        <v>154</v>
      </c>
      <c r="E51" s="44" t="s">
        <v>164</v>
      </c>
      <c r="F51" s="20" t="s">
        <v>141</v>
      </c>
      <c r="G51" s="28" t="s">
        <v>3</v>
      </c>
      <c r="H51" s="28" t="s">
        <v>3</v>
      </c>
      <c r="I51" s="28" t="s">
        <v>3</v>
      </c>
      <c r="J51" s="28" t="s">
        <v>3</v>
      </c>
      <c r="K51" s="45" t="s">
        <v>140</v>
      </c>
      <c r="L51" s="39" t="str">
        <f t="shared" si="8"/>
        <v>Conceitos: Instalação</v>
      </c>
      <c r="M51" s="63" t="str">
        <f t="shared" si="15"/>
        <v xml:space="preserve">Hidrosanitária </v>
      </c>
      <c r="N51" s="63" t="str">
        <f t="shared" si="16"/>
        <v xml:space="preserve">Esgoto </v>
      </c>
      <c r="O51" s="63" t="str">
        <f t="shared" si="17"/>
        <v xml:space="preserve">VentilaçãoEsgoto </v>
      </c>
      <c r="P51" s="39" t="str">
        <f t="shared" si="22"/>
        <v xml:space="preserve">VEN.Tubo </v>
      </c>
      <c r="Q51" s="39" t="str">
        <f t="shared" si="13"/>
        <v>Conceitos: Instalação Hidrosanitária  Esgoto  VentilaçãoEsgoto  VEN.Tubo</v>
      </c>
      <c r="R51" s="39" t="str">
        <f t="shared" si="24"/>
        <v>Consultar  -</v>
      </c>
      <c r="S51" s="40" t="s">
        <v>27</v>
      </c>
      <c r="T51" s="40" t="s">
        <v>27</v>
      </c>
      <c r="U51" s="77" t="str">
        <f t="shared" si="7"/>
        <v>Hidra-key_51</v>
      </c>
    </row>
    <row r="52" spans="1:21" ht="8.25" customHeight="1" x14ac:dyDescent="0.3">
      <c r="A52" s="74">
        <v>52</v>
      </c>
      <c r="B52" s="60" t="s">
        <v>133</v>
      </c>
      <c r="C52" s="60" t="s">
        <v>152</v>
      </c>
      <c r="D52" s="60" t="s">
        <v>154</v>
      </c>
      <c r="E52" s="44" t="s">
        <v>164</v>
      </c>
      <c r="F52" s="20" t="s">
        <v>142</v>
      </c>
      <c r="G52" s="28" t="s">
        <v>3</v>
      </c>
      <c r="H52" s="28" t="s">
        <v>3</v>
      </c>
      <c r="I52" s="28" t="s">
        <v>3</v>
      </c>
      <c r="J52" s="28" t="s">
        <v>3</v>
      </c>
      <c r="K52" s="45" t="s">
        <v>137</v>
      </c>
      <c r="L52" s="39" t="str">
        <f t="shared" si="8"/>
        <v>Conceitos: Instalação</v>
      </c>
      <c r="M52" s="63" t="str">
        <f t="shared" si="15"/>
        <v xml:space="preserve">Hidrosanitária </v>
      </c>
      <c r="N52" s="63" t="str">
        <f t="shared" si="16"/>
        <v xml:space="preserve">Esgoto </v>
      </c>
      <c r="O52" s="63" t="str">
        <f t="shared" si="17"/>
        <v xml:space="preserve">VentilaçãoEsgoto </v>
      </c>
      <c r="P52" s="39" t="str">
        <f t="shared" si="22"/>
        <v xml:space="preserve">VEN.Conexão </v>
      </c>
      <c r="Q52" s="39" t="str">
        <f t="shared" si="13"/>
        <v>Conceitos: Instalação Hidrosanitária  Esgoto  VentilaçãoEsgoto  VEN.Conexão</v>
      </c>
      <c r="R52" s="39" t="str">
        <f t="shared" si="24"/>
        <v>Consultar  -</v>
      </c>
      <c r="S52" s="40" t="s">
        <v>27</v>
      </c>
      <c r="T52" s="40" t="s">
        <v>27</v>
      </c>
      <c r="U52" s="77" t="str">
        <f t="shared" si="7"/>
        <v>Hidra-key_52</v>
      </c>
    </row>
    <row r="53" spans="1:21" ht="8.25" customHeight="1" x14ac:dyDescent="0.3">
      <c r="A53" s="74">
        <v>53</v>
      </c>
      <c r="B53" s="60" t="s">
        <v>133</v>
      </c>
      <c r="C53" s="60" t="s">
        <v>152</v>
      </c>
      <c r="D53" s="60" t="s">
        <v>154</v>
      </c>
      <c r="E53" s="44" t="s">
        <v>164</v>
      </c>
      <c r="F53" s="20" t="s">
        <v>143</v>
      </c>
      <c r="G53" s="28" t="s">
        <v>3</v>
      </c>
      <c r="H53" s="28" t="s">
        <v>3</v>
      </c>
      <c r="I53" s="28" t="s">
        <v>3</v>
      </c>
      <c r="J53" s="28" t="s">
        <v>3</v>
      </c>
      <c r="K53" s="45" t="s">
        <v>149</v>
      </c>
      <c r="L53" s="39" t="str">
        <f t="shared" si="8"/>
        <v>Conceitos: Instalação</v>
      </c>
      <c r="M53" s="63" t="str">
        <f t="shared" si="15"/>
        <v xml:space="preserve">Hidrosanitária </v>
      </c>
      <c r="N53" s="63" t="str">
        <f t="shared" si="16"/>
        <v xml:space="preserve">Esgoto </v>
      </c>
      <c r="O53" s="63" t="str">
        <f t="shared" si="17"/>
        <v xml:space="preserve">VentilaçãoEsgoto </v>
      </c>
      <c r="P53" s="39" t="str">
        <f t="shared" si="22"/>
        <v xml:space="preserve">VEN.Válvula </v>
      </c>
      <c r="Q53" s="39" t="str">
        <f t="shared" si="13"/>
        <v>Conceitos: Instalação Hidrosanitária  Esgoto  VentilaçãoEsgoto  VEN.Válvula</v>
      </c>
      <c r="R53" s="39" t="str">
        <f t="shared" si="24"/>
        <v>Consultar  -</v>
      </c>
      <c r="S53" s="40" t="s">
        <v>27</v>
      </c>
      <c r="T53" s="40" t="s">
        <v>27</v>
      </c>
      <c r="U53" s="77" t="str">
        <f t="shared" si="7"/>
        <v>Hidra-key_53</v>
      </c>
    </row>
    <row r="54" spans="1:21" ht="8.25" customHeight="1" x14ac:dyDescent="0.3">
      <c r="A54" s="74">
        <v>54</v>
      </c>
      <c r="B54" s="60" t="s">
        <v>133</v>
      </c>
      <c r="C54" s="60" t="s">
        <v>152</v>
      </c>
      <c r="D54" s="60" t="s">
        <v>154</v>
      </c>
      <c r="E54" s="44" t="s">
        <v>164</v>
      </c>
      <c r="F54" s="20" t="s">
        <v>144</v>
      </c>
      <c r="G54" s="28" t="s">
        <v>3</v>
      </c>
      <c r="H54" s="28" t="s">
        <v>3</v>
      </c>
      <c r="I54" s="28" t="s">
        <v>3</v>
      </c>
      <c r="J54" s="28" t="s">
        <v>3</v>
      </c>
      <c r="K54" s="45" t="s">
        <v>136</v>
      </c>
      <c r="L54" s="39" t="str">
        <f t="shared" si="8"/>
        <v>Conceitos: Instalação</v>
      </c>
      <c r="M54" s="63" t="str">
        <f t="shared" si="15"/>
        <v xml:space="preserve">Hidrosanitária </v>
      </c>
      <c r="N54" s="63" t="str">
        <f t="shared" si="16"/>
        <v xml:space="preserve">Esgoto </v>
      </c>
      <c r="O54" s="63" t="str">
        <f t="shared" si="17"/>
        <v xml:space="preserve">VentilaçãoEsgoto </v>
      </c>
      <c r="P54" s="39" t="str">
        <f t="shared" si="22"/>
        <v xml:space="preserve">VEN.Acessório </v>
      </c>
      <c r="Q54" s="39" t="str">
        <f t="shared" si="13"/>
        <v>Conceitos: Instalação Hidrosanitária  Esgoto  VentilaçãoEsgoto  VEN.Acessório</v>
      </c>
      <c r="R54" s="39" t="str">
        <f t="shared" si="24"/>
        <v>Consultar  -</v>
      </c>
      <c r="S54" s="40" t="s">
        <v>27</v>
      </c>
      <c r="T54" s="40" t="s">
        <v>27</v>
      </c>
      <c r="U54" s="77" t="str">
        <f t="shared" si="7"/>
        <v>Hidra-key_54</v>
      </c>
    </row>
    <row r="55" spans="1:21" ht="8.25" customHeight="1" x14ac:dyDescent="0.3">
      <c r="A55" s="74">
        <v>55</v>
      </c>
      <c r="B55" s="60" t="s">
        <v>133</v>
      </c>
      <c r="C55" s="60" t="s">
        <v>152</v>
      </c>
      <c r="D55" s="60" t="s">
        <v>154</v>
      </c>
      <c r="E55" s="44" t="s">
        <v>164</v>
      </c>
      <c r="F55" s="20" t="s">
        <v>145</v>
      </c>
      <c r="G55" s="28" t="s">
        <v>3</v>
      </c>
      <c r="H55" s="28" t="s">
        <v>3</v>
      </c>
      <c r="I55" s="28" t="s">
        <v>3</v>
      </c>
      <c r="J55" s="28" t="s">
        <v>3</v>
      </c>
      <c r="K55" s="45" t="s">
        <v>150</v>
      </c>
      <c r="L55" s="39" t="str">
        <f t="shared" si="8"/>
        <v>Conceitos: Instalação</v>
      </c>
      <c r="M55" s="63" t="str">
        <f t="shared" si="15"/>
        <v xml:space="preserve">Hidrosanitária </v>
      </c>
      <c r="N55" s="63" t="str">
        <f t="shared" si="16"/>
        <v xml:space="preserve">Esgoto </v>
      </c>
      <c r="O55" s="63" t="str">
        <f t="shared" si="17"/>
        <v xml:space="preserve">VentilaçãoEsgoto </v>
      </c>
      <c r="P55" s="39" t="str">
        <f t="shared" si="22"/>
        <v xml:space="preserve">VEN.Bomba </v>
      </c>
      <c r="Q55" s="39" t="str">
        <f t="shared" si="13"/>
        <v>Conceitos: Instalação Hidrosanitária  Esgoto  VentilaçãoEsgoto  VEN.Bomba</v>
      </c>
      <c r="R55" s="39" t="str">
        <f>_xlfn.CONCAT("Consultar  ",S55)</f>
        <v>Consultar  -</v>
      </c>
      <c r="S55" s="40" t="s">
        <v>27</v>
      </c>
      <c r="T55" s="40" t="s">
        <v>27</v>
      </c>
      <c r="U55" s="77" t="str">
        <f t="shared" si="7"/>
        <v>Hidra-key_55</v>
      </c>
    </row>
    <row r="56" spans="1:21" ht="8.25" customHeight="1" x14ac:dyDescent="0.3">
      <c r="A56" s="74">
        <v>56</v>
      </c>
      <c r="B56" s="60" t="s">
        <v>133</v>
      </c>
      <c r="C56" s="60" t="s">
        <v>152</v>
      </c>
      <c r="D56" s="60" t="s">
        <v>154</v>
      </c>
      <c r="E56" s="44" t="s">
        <v>164</v>
      </c>
      <c r="F56" s="20" t="s">
        <v>146</v>
      </c>
      <c r="G56" s="28" t="s">
        <v>3</v>
      </c>
      <c r="H56" s="28" t="s">
        <v>3</v>
      </c>
      <c r="I56" s="28" t="s">
        <v>3</v>
      </c>
      <c r="J56" s="28" t="s">
        <v>3</v>
      </c>
      <c r="K56" s="45" t="s">
        <v>151</v>
      </c>
      <c r="L56" s="39" t="str">
        <f t="shared" si="8"/>
        <v>Conceitos: Instalação</v>
      </c>
      <c r="M56" s="63" t="str">
        <f t="shared" si="15"/>
        <v xml:space="preserve">Hidrosanitária </v>
      </c>
      <c r="N56" s="63" t="str">
        <f t="shared" si="16"/>
        <v xml:space="preserve">Esgoto </v>
      </c>
      <c r="O56" s="63" t="str">
        <f t="shared" si="17"/>
        <v xml:space="preserve">VentilaçãoEsgoto </v>
      </c>
      <c r="P56" s="39" t="str">
        <f t="shared" si="22"/>
        <v xml:space="preserve">VEN.Armazenamento </v>
      </c>
      <c r="Q56" s="39" t="str">
        <f t="shared" si="13"/>
        <v>Conceitos: Instalação Hidrosanitária  Esgoto  VentilaçãoEsgoto  VEN.Armazenamento</v>
      </c>
      <c r="R56" s="39" t="str">
        <f>_xlfn.CONCAT("Consultar  ",S56)</f>
        <v>Consultar  -</v>
      </c>
      <c r="S56" s="40" t="s">
        <v>27</v>
      </c>
      <c r="T56" s="40" t="s">
        <v>27</v>
      </c>
      <c r="U56" s="77" t="str">
        <f t="shared" si="7"/>
        <v>Hidra-key_56</v>
      </c>
    </row>
    <row r="57" spans="1:21" ht="8.25" customHeight="1" x14ac:dyDescent="0.3">
      <c r="A57" s="74">
        <v>57</v>
      </c>
      <c r="B57" s="60" t="s">
        <v>133</v>
      </c>
      <c r="C57" s="60" t="s">
        <v>152</v>
      </c>
      <c r="D57" s="60" t="s">
        <v>154</v>
      </c>
      <c r="E57" s="44" t="s">
        <v>164</v>
      </c>
      <c r="F57" s="20" t="s">
        <v>147</v>
      </c>
      <c r="G57" s="28" t="s">
        <v>3</v>
      </c>
      <c r="H57" s="28" t="s">
        <v>3</v>
      </c>
      <c r="I57" s="28" t="s">
        <v>3</v>
      </c>
      <c r="J57" s="28" t="s">
        <v>3</v>
      </c>
      <c r="K57" s="45" t="s">
        <v>138</v>
      </c>
      <c r="L57" s="39" t="str">
        <f t="shared" si="8"/>
        <v>Conceitos: Instalação</v>
      </c>
      <c r="M57" s="63" t="str">
        <f t="shared" si="15"/>
        <v xml:space="preserve">Hidrosanitária </v>
      </c>
      <c r="N57" s="63" t="str">
        <f t="shared" si="16"/>
        <v xml:space="preserve">Esgoto </v>
      </c>
      <c r="O57" s="63" t="str">
        <f t="shared" si="17"/>
        <v xml:space="preserve">VentilaçãoEsgoto </v>
      </c>
      <c r="P57" s="39" t="str">
        <f t="shared" si="22"/>
        <v xml:space="preserve">VEN.Dispositivo </v>
      </c>
      <c r="Q57" s="39" t="str">
        <f t="shared" si="13"/>
        <v>Conceitos: Instalação Hidrosanitária  Esgoto  VentilaçãoEsgoto  VEN.Dispositivo</v>
      </c>
      <c r="R57" s="39" t="str">
        <f t="shared" ref="R57:R58" si="25">_xlfn.CONCAT("Consultar  ",S57)</f>
        <v>Consultar  -</v>
      </c>
      <c r="S57" s="40" t="s">
        <v>27</v>
      </c>
      <c r="T57" s="40" t="s">
        <v>27</v>
      </c>
      <c r="U57" s="77" t="str">
        <f t="shared" si="7"/>
        <v>Hidra-key_57</v>
      </c>
    </row>
    <row r="58" spans="1:21" ht="8.25" customHeight="1" x14ac:dyDescent="0.3">
      <c r="A58" s="74">
        <v>58</v>
      </c>
      <c r="B58" s="60" t="s">
        <v>133</v>
      </c>
      <c r="C58" s="60" t="s">
        <v>152</v>
      </c>
      <c r="D58" s="60" t="s">
        <v>154</v>
      </c>
      <c r="E58" s="44" t="s">
        <v>164</v>
      </c>
      <c r="F58" s="62" t="s">
        <v>148</v>
      </c>
      <c r="G58" s="32" t="s">
        <v>3</v>
      </c>
      <c r="H58" s="32" t="s">
        <v>3</v>
      </c>
      <c r="I58" s="32" t="s">
        <v>3</v>
      </c>
      <c r="J58" s="32" t="s">
        <v>3</v>
      </c>
      <c r="K58" s="45" t="s">
        <v>139</v>
      </c>
      <c r="L58" s="39" t="str">
        <f t="shared" si="8"/>
        <v>Conceitos: Instalação</v>
      </c>
      <c r="M58" s="63" t="str">
        <f t="shared" si="15"/>
        <v xml:space="preserve">Hidrosanitária </v>
      </c>
      <c r="N58" s="63" t="str">
        <f t="shared" si="16"/>
        <v xml:space="preserve">Esgoto </v>
      </c>
      <c r="O58" s="63" t="str">
        <f t="shared" si="17"/>
        <v xml:space="preserve">VentilaçãoEsgoto </v>
      </c>
      <c r="P58" s="39" t="str">
        <f t="shared" si="22"/>
        <v xml:space="preserve">VEN.Equipamento </v>
      </c>
      <c r="Q58" s="39" t="str">
        <f t="shared" si="13"/>
        <v>Conceitos: Instalação Hidrosanitária  Esgoto  VentilaçãoEsgoto  VEN.Equipamento</v>
      </c>
      <c r="R58" s="63" t="str">
        <f t="shared" si="25"/>
        <v>Consultar  -</v>
      </c>
      <c r="S58" s="64" t="s">
        <v>27</v>
      </c>
      <c r="T58" s="64" t="s">
        <v>27</v>
      </c>
      <c r="U58" s="77" t="str">
        <f t="shared" si="7"/>
        <v>Hidra-key_58</v>
      </c>
    </row>
  </sheetData>
  <phoneticPr fontId="1" type="noConversion"/>
  <conditionalFormatting sqref="F1">
    <cfRule type="duplicateValues" dxfId="44" priority="109"/>
    <cfRule type="duplicateValues" dxfId="43" priority="110"/>
  </conditionalFormatting>
  <conditionalFormatting sqref="F3">
    <cfRule type="duplicateValues" dxfId="42" priority="142"/>
  </conditionalFormatting>
  <conditionalFormatting sqref="F3:F18">
    <cfRule type="duplicateValues" dxfId="41" priority="143"/>
    <cfRule type="duplicateValues" dxfId="40" priority="144"/>
    <cfRule type="duplicateValues" dxfId="39" priority="145"/>
    <cfRule type="duplicateValues" dxfId="38" priority="146"/>
    <cfRule type="duplicateValues" dxfId="37" priority="147"/>
  </conditionalFormatting>
  <conditionalFormatting sqref="F4">
    <cfRule type="duplicateValues" dxfId="36" priority="13"/>
    <cfRule type="duplicateValues" dxfId="35" priority="14"/>
  </conditionalFormatting>
  <conditionalFormatting sqref="F5:F18">
    <cfRule type="duplicateValues" dxfId="34" priority="130"/>
  </conditionalFormatting>
  <conditionalFormatting sqref="F59:F1048576 F1">
    <cfRule type="duplicateValues" dxfId="33" priority="45"/>
    <cfRule type="duplicateValues" dxfId="32" priority="58"/>
    <cfRule type="duplicateValues" dxfId="31" priority="59"/>
    <cfRule type="duplicateValues" dxfId="30" priority="60"/>
    <cfRule type="duplicateValues" dxfId="29" priority="61"/>
    <cfRule type="duplicateValues" dxfId="28" priority="62"/>
    <cfRule type="duplicateValues" dxfId="27" priority="64"/>
    <cfRule type="duplicateValues" dxfId="26" priority="65"/>
    <cfRule type="duplicateValues" dxfId="25" priority="66"/>
  </conditionalFormatting>
  <conditionalFormatting sqref="G1:K19 G20:J58 G59:K1048576">
    <cfRule type="cellIs" dxfId="24" priority="57" operator="equal">
      <formula>"null"</formula>
    </cfRule>
  </conditionalFormatting>
  <conditionalFormatting sqref="K20:K58">
    <cfRule type="cellIs" dxfId="23" priority="2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3"/>
  <sheetViews>
    <sheetView tabSelected="1" zoomScale="175" zoomScaleNormal="175" workbookViewId="0">
      <pane ySplit="1" topLeftCell="A2" activePane="bottomLeft" state="frozen"/>
      <selection activeCell="B22" sqref="B22"/>
      <selection pane="bottomLeft" activeCell="P1" sqref="P1:P1048576"/>
    </sheetView>
  </sheetViews>
  <sheetFormatPr defaultColWidth="11.109375" defaultRowHeight="9" customHeight="1" x14ac:dyDescent="0.3"/>
  <cols>
    <col min="1" max="1" width="2.88671875" style="21" customWidth="1"/>
    <col min="2" max="2" width="8" style="22" customWidth="1"/>
    <col min="3" max="3" width="7.33203125" style="22" customWidth="1"/>
    <col min="4" max="4" width="7.33203125" style="21" customWidth="1"/>
    <col min="5" max="5" width="8.5546875" style="22" customWidth="1"/>
    <col min="6" max="6" width="8.33203125" style="22" customWidth="1"/>
    <col min="7" max="7" width="5.6640625" style="21" customWidth="1"/>
    <col min="8" max="8" width="6.6640625" style="21" customWidth="1"/>
    <col min="9" max="9" width="5.88671875" style="21" customWidth="1"/>
    <col min="10" max="10" width="6.33203125" style="21" customWidth="1"/>
    <col min="11" max="11" width="6.109375" style="21" customWidth="1"/>
    <col min="12" max="12" width="5.6640625" style="21" customWidth="1"/>
    <col min="13" max="13" width="5.88671875" style="21" customWidth="1"/>
    <col min="14" max="14" width="5.6640625" style="21" customWidth="1"/>
    <col min="15" max="15" width="6.6640625" style="21" customWidth="1"/>
    <col min="16" max="16" width="6.33203125" style="21" customWidth="1"/>
    <col min="17" max="17" width="8.44140625" style="21" customWidth="1"/>
    <col min="18" max="18" width="36.33203125" style="22" customWidth="1"/>
    <col min="19" max="19" width="10.33203125" style="22" customWidth="1"/>
    <col min="20" max="20" width="6.5546875" style="22" customWidth="1"/>
    <col min="21" max="21" width="28.6640625" style="22" customWidth="1"/>
    <col min="22" max="22" width="9.109375" style="22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9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49" t="s">
        <v>49</v>
      </c>
      <c r="L1" s="49" t="s">
        <v>50</v>
      </c>
      <c r="M1" s="49" t="s">
        <v>51</v>
      </c>
      <c r="N1" s="49" t="s">
        <v>52</v>
      </c>
      <c r="O1" s="49" t="s">
        <v>53</v>
      </c>
      <c r="P1" s="49" t="s">
        <v>54</v>
      </c>
      <c r="Q1" s="49" t="s">
        <v>55</v>
      </c>
      <c r="R1" s="49" t="s">
        <v>60</v>
      </c>
      <c r="S1" s="49" t="s">
        <v>59</v>
      </c>
      <c r="T1" s="49" t="s">
        <v>56</v>
      </c>
      <c r="U1" s="49" t="s">
        <v>58</v>
      </c>
      <c r="V1" s="50" t="s">
        <v>57</v>
      </c>
    </row>
    <row r="2" spans="1:22" ht="8.4" customHeight="1" x14ac:dyDescent="0.3">
      <c r="A2" s="3">
        <v>2</v>
      </c>
      <c r="B2" s="5" t="s">
        <v>25</v>
      </c>
      <c r="C2" s="5" t="str">
        <f t="shared" ref="C2:C3" si="0">F2</f>
        <v>de.hidrosanit</v>
      </c>
      <c r="D2" s="41" t="s">
        <v>0</v>
      </c>
      <c r="E2" s="6" t="s">
        <v>26</v>
      </c>
      <c r="F2" s="6" t="s">
        <v>116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8" t="s">
        <v>133</v>
      </c>
      <c r="Q2" s="58" t="s">
        <v>152</v>
      </c>
      <c r="R2" s="8" t="str">
        <f t="shared" ref="R2:R5" si="1">_xlfn.CONCAT("Propriedade: ",  F2, "    Domínio: ", P2, "     Range: ", Q2)</f>
        <v>Propriedade: de.hidrosanit    Domínio: Instalação     Range: Hidrosanitária</v>
      </c>
      <c r="S2" s="8" t="str">
        <f t="shared" ref="S2:S5" si="2">_xlfn.CONCAT("Valor:  ", C2)</f>
        <v>Valor:  de.hidrosanit</v>
      </c>
      <c r="T2" s="9" t="s">
        <v>3</v>
      </c>
      <c r="U2" s="10" t="str">
        <f t="shared" ref="U2" si="3">_xlfn.CONCAT("Refere-se a propriedade  ",F2, "  &gt;  ",C2)</f>
        <v>Refere-se a propriedade  de.hidrosanit  &gt;  de.hidrosanit</v>
      </c>
      <c r="V2" s="11" t="str">
        <f t="shared" ref="V2" si="4">C2</f>
        <v>de.hidrosanit</v>
      </c>
    </row>
    <row r="3" spans="1:22" ht="8.4" customHeight="1" x14ac:dyDescent="0.3">
      <c r="A3" s="3">
        <v>3</v>
      </c>
      <c r="B3" s="13" t="str">
        <f>E3</f>
        <v>de.hidrosanit</v>
      </c>
      <c r="C3" s="13" t="str">
        <f t="shared" si="0"/>
        <v>classebim</v>
      </c>
      <c r="D3" s="42" t="s">
        <v>0</v>
      </c>
      <c r="E3" s="14" t="str">
        <f>F2</f>
        <v>de.hidrosanit</v>
      </c>
      <c r="F3" s="15" t="s">
        <v>134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9" t="str">
        <f>P2</f>
        <v>Instalação</v>
      </c>
      <c r="Q3" s="61" t="str">
        <f>Q2</f>
        <v>Hidrosanitária</v>
      </c>
      <c r="R3" s="8" t="str">
        <f t="shared" si="1"/>
        <v>Propriedade: classebim    Domínio: Instalação     Range: Hidrosanitária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5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3" t="s">
        <v>0</v>
      </c>
      <c r="E4" s="2" t="str">
        <f>F3</f>
        <v>classebim</v>
      </c>
      <c r="F4" s="51" t="s">
        <v>135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9" t="str">
        <f t="shared" ref="P4:P20" si="7">P3</f>
        <v>Instalação</v>
      </c>
      <c r="Q4" s="61" t="str">
        <f t="shared" ref="Q4:Q20" si="8">Q3</f>
        <v>Hidrosanitária</v>
      </c>
      <c r="R4" s="8" t="str">
        <f t="shared" si="1"/>
        <v>Propriedade: é.categoria    Domínio: Instalação     Range: Hidrosanitária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7" t="str">
        <f t="shared" ref="B5" si="9">E5</f>
        <v>classebim</v>
      </c>
      <c r="C5" s="1" t="str">
        <f t="shared" ref="C5" si="10">MID(F5,FIND(".",F5,1)+1,100)</f>
        <v>tipo</v>
      </c>
      <c r="D5" s="43" t="s">
        <v>0</v>
      </c>
      <c r="E5" s="2" t="str">
        <f>F3</f>
        <v>classebim</v>
      </c>
      <c r="F5" s="51" t="s">
        <v>165</v>
      </c>
      <c r="G5" s="19" t="s">
        <v>3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19" t="s">
        <v>3</v>
      </c>
      <c r="O5" s="19" t="s">
        <v>3</v>
      </c>
      <c r="P5" s="59" t="str">
        <f t="shared" si="7"/>
        <v>Instalação</v>
      </c>
      <c r="Q5" s="61" t="str">
        <f t="shared" si="8"/>
        <v>Hidrosanitária</v>
      </c>
      <c r="R5" s="8" t="str">
        <f t="shared" si="1"/>
        <v>Propriedade: tem.tipo    Domínio: Instalação     Range: Hidrosanitária</v>
      </c>
      <c r="S5" s="8" t="str">
        <f t="shared" si="2"/>
        <v>Valor:  tipo</v>
      </c>
      <c r="T5" s="9" t="s">
        <v>3</v>
      </c>
      <c r="U5" s="10" t="str">
        <f>_xlfn.CONCAT("Refere-se a propriedade  ",F5, "  &gt;  ",C5)</f>
        <v>Refere-se a propriedade  tem.tipo  &gt;  tipo</v>
      </c>
      <c r="V5" s="11" t="str">
        <f>C5</f>
        <v>tipo</v>
      </c>
    </row>
    <row r="6" spans="1:22" ht="8.4" customHeight="1" x14ac:dyDescent="0.3">
      <c r="A6" s="3">
        <v>6</v>
      </c>
      <c r="B6" s="5" t="s">
        <v>25</v>
      </c>
      <c r="C6" s="5" t="str">
        <f t="shared" ref="C6:C7" si="11">F6</f>
        <v>de.hidrosanit</v>
      </c>
      <c r="D6" s="41" t="s">
        <v>0</v>
      </c>
      <c r="E6" s="6" t="s">
        <v>26</v>
      </c>
      <c r="F6" s="6" t="s">
        <v>116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59" t="str">
        <f t="shared" si="7"/>
        <v>Instalação</v>
      </c>
      <c r="Q6" s="61" t="str">
        <f t="shared" si="8"/>
        <v>Hidrosanitária</v>
      </c>
      <c r="R6" s="8" t="str">
        <f t="shared" ref="R6:R12" si="12">_xlfn.CONCAT("Propriedade: ",  F6, "    Domínio: ", P6, "     Range: ", Q6)</f>
        <v>Propriedade: de.hidrosanit    Domínio: Instalação     Range: Hidrosanitária</v>
      </c>
      <c r="S6" s="8" t="str">
        <f t="shared" ref="S6:S12" si="13">_xlfn.CONCAT("Valor:  ", C6)</f>
        <v>Valor:  de.hidrosanit</v>
      </c>
      <c r="T6" s="9" t="s">
        <v>3</v>
      </c>
      <c r="U6" s="10" t="str">
        <f t="shared" ref="U6:U10" si="14">_xlfn.CONCAT("Refere-se a propriedade  ",F6, "  &gt;  ",C6)</f>
        <v>Refere-se a propriedade  de.hidrosanit  &gt;  de.hidrosanit</v>
      </c>
      <c r="V6" s="11" t="str">
        <f t="shared" ref="V6:V10" si="15">C6</f>
        <v>de.hidrosanit</v>
      </c>
    </row>
    <row r="7" spans="1:22" ht="8.4" customHeight="1" x14ac:dyDescent="0.3">
      <c r="A7" s="3">
        <v>7</v>
      </c>
      <c r="B7" s="13" t="str">
        <f>E7</f>
        <v>de.hidrosanit</v>
      </c>
      <c r="C7" s="13" t="str">
        <f t="shared" si="11"/>
        <v>tubulação</v>
      </c>
      <c r="D7" s="42" t="s">
        <v>0</v>
      </c>
      <c r="E7" s="14" t="str">
        <f>F6</f>
        <v>de.hidrosanit</v>
      </c>
      <c r="F7" s="15" t="s">
        <v>72</v>
      </c>
      <c r="G7" s="16" t="s">
        <v>3</v>
      </c>
      <c r="H7" s="16" t="s">
        <v>3</v>
      </c>
      <c r="I7" s="16" t="s">
        <v>3</v>
      </c>
      <c r="J7" s="16" t="s">
        <v>3</v>
      </c>
      <c r="K7" s="16" t="s">
        <v>3</v>
      </c>
      <c r="L7" s="16" t="s">
        <v>3</v>
      </c>
      <c r="M7" s="16" t="s">
        <v>3</v>
      </c>
      <c r="N7" s="16" t="s">
        <v>3</v>
      </c>
      <c r="O7" s="16" t="s">
        <v>3</v>
      </c>
      <c r="P7" s="59" t="str">
        <f t="shared" si="7"/>
        <v>Instalação</v>
      </c>
      <c r="Q7" s="61" t="str">
        <f t="shared" si="8"/>
        <v>Hidrosanitária</v>
      </c>
      <c r="R7" s="8" t="str">
        <f t="shared" si="12"/>
        <v>Propriedade: tubulação    Domínio: Instalação     Range: Hidrosanitária</v>
      </c>
      <c r="S7" s="8" t="str">
        <f t="shared" si="13"/>
        <v>Valor:  tubulação</v>
      </c>
      <c r="T7" s="9" t="s">
        <v>3</v>
      </c>
      <c r="U7" s="10" t="str">
        <f t="shared" si="14"/>
        <v>Refere-se a propriedade  tubulação  &gt;  tubulação</v>
      </c>
      <c r="V7" s="11" t="str">
        <f t="shared" si="15"/>
        <v>tubulação</v>
      </c>
    </row>
    <row r="8" spans="1:22" ht="8.4" customHeight="1" x14ac:dyDescent="0.3">
      <c r="A8" s="3">
        <v>8</v>
      </c>
      <c r="B8" s="17" t="str">
        <f t="shared" ref="B8:B9" si="16">E8</f>
        <v>tubulação</v>
      </c>
      <c r="C8" s="1" t="str">
        <f t="shared" ref="C8:C9" si="17">MID(F8,FIND(".",F8,1)+1,100)</f>
        <v>identidade</v>
      </c>
      <c r="D8" s="43" t="s">
        <v>0</v>
      </c>
      <c r="E8" s="2" t="str">
        <f>F7</f>
        <v>tubulação</v>
      </c>
      <c r="F8" s="18" t="s">
        <v>66</v>
      </c>
      <c r="G8" s="19" t="s">
        <v>28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67</v>
      </c>
      <c r="M8" s="19" t="s">
        <v>3</v>
      </c>
      <c r="N8" s="19" t="s">
        <v>3</v>
      </c>
      <c r="O8" s="19" t="s">
        <v>3</v>
      </c>
      <c r="P8" s="59" t="str">
        <f t="shared" si="7"/>
        <v>Instalação</v>
      </c>
      <c r="Q8" s="61" t="str">
        <f t="shared" si="8"/>
        <v>Hidrosanitária</v>
      </c>
      <c r="R8" s="8" t="str">
        <f>_xlfn.CONCAT("Propriedade: ",  F8, "    Domínio: ", P8, "     Range: ", Q8)</f>
        <v>Propriedade: tem.identidade    Domínio: Instalação     Range: Hidrosanitária</v>
      </c>
      <c r="S8" s="8" t="str">
        <f t="shared" si="13"/>
        <v>Valor:  identidade</v>
      </c>
      <c r="T8" s="9" t="s">
        <v>3</v>
      </c>
      <c r="U8" s="10" t="str">
        <f t="shared" si="14"/>
        <v>Refere-se a propriedade  tem.identidade  &gt;  identidade</v>
      </c>
      <c r="V8" s="11" t="str">
        <f t="shared" si="15"/>
        <v>identidade</v>
      </c>
    </row>
    <row r="9" spans="1:22" ht="7.2" customHeight="1" x14ac:dyDescent="0.3">
      <c r="A9" s="3">
        <v>9</v>
      </c>
      <c r="B9" s="17" t="str">
        <f t="shared" si="16"/>
        <v>tubulação</v>
      </c>
      <c r="C9" s="1" t="str">
        <f t="shared" si="17"/>
        <v>ID</v>
      </c>
      <c r="D9" s="43" t="s">
        <v>0</v>
      </c>
      <c r="E9" s="2" t="str">
        <f>E8</f>
        <v>tubulação</v>
      </c>
      <c r="F9" s="18" t="s">
        <v>158</v>
      </c>
      <c r="G9" s="19" t="s">
        <v>28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67</v>
      </c>
      <c r="M9" s="19" t="s">
        <v>3</v>
      </c>
      <c r="N9" s="19" t="s">
        <v>3</v>
      </c>
      <c r="O9" s="19" t="s">
        <v>3</v>
      </c>
      <c r="P9" s="59" t="str">
        <f t="shared" si="7"/>
        <v>Instalação</v>
      </c>
      <c r="Q9" s="61" t="str">
        <f t="shared" si="8"/>
        <v>Hidrosanitária</v>
      </c>
      <c r="R9" s="8" t="str">
        <f>_xlfn.CONCAT("Propriedade: ",  F9, "    Domínio: ", P9, "     Range: ", Q9)</f>
        <v>Propriedade: tem.ID    Domínio: Instalação     Range: Hidrosanitária</v>
      </c>
      <c r="S9" s="8" t="str">
        <f t="shared" si="13"/>
        <v>Valor:  ID</v>
      </c>
      <c r="T9" s="9" t="s">
        <v>3</v>
      </c>
      <c r="U9" s="10" t="str">
        <f t="shared" si="14"/>
        <v>Refere-se a propriedade  tem.ID  &gt;  ID</v>
      </c>
      <c r="V9" s="11" t="str">
        <f t="shared" si="15"/>
        <v>ID</v>
      </c>
    </row>
    <row r="10" spans="1:22" ht="8.4" customHeight="1" x14ac:dyDescent="0.3">
      <c r="A10" s="3">
        <v>10</v>
      </c>
      <c r="B10" s="17" t="str">
        <f t="shared" ref="B10:B15" si="18">E10</f>
        <v>tubulação</v>
      </c>
      <c r="C10" s="1" t="str">
        <f t="shared" ref="C10" si="19">MID(F10,FIND(".",F10,1)+1,100)</f>
        <v>tema</v>
      </c>
      <c r="D10" s="43" t="s">
        <v>0</v>
      </c>
      <c r="E10" s="2" t="str">
        <f>E9</f>
        <v>tubulação</v>
      </c>
      <c r="F10" s="18" t="s">
        <v>79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9" t="str">
        <f t="shared" si="7"/>
        <v>Instalação</v>
      </c>
      <c r="Q10" s="61" t="str">
        <f t="shared" si="8"/>
        <v>Hidrosanitária</v>
      </c>
      <c r="R10" s="8" t="str">
        <f t="shared" si="12"/>
        <v>Propriedade: é.tema    Domínio: Instalação     Range: Hidrosanitária</v>
      </c>
      <c r="S10" s="8" t="str">
        <f t="shared" si="13"/>
        <v>Valor:  tema</v>
      </c>
      <c r="T10" s="9" t="s">
        <v>3</v>
      </c>
      <c r="U10" s="10" t="str">
        <f t="shared" si="14"/>
        <v>Refere-se a propriedade  é.tema  &gt;  tema</v>
      </c>
      <c r="V10" s="11" t="str">
        <f t="shared" si="15"/>
        <v>tema</v>
      </c>
    </row>
    <row r="11" spans="1:22" ht="8.4" customHeight="1" x14ac:dyDescent="0.3">
      <c r="A11" s="3">
        <v>11</v>
      </c>
      <c r="B11" s="17" t="str">
        <f t="shared" si="18"/>
        <v>tubulação</v>
      </c>
      <c r="C11" s="1" t="str">
        <f t="shared" ref="C11:C12" si="20">MID(F11,FIND(".",F11,1)+1,100)</f>
        <v>diámetro</v>
      </c>
      <c r="D11" s="43" t="s">
        <v>0</v>
      </c>
      <c r="E11" s="2" t="str">
        <f t="shared" ref="E11:E15" si="21">E10</f>
        <v>tubulação</v>
      </c>
      <c r="F11" s="18" t="s">
        <v>73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59" t="str">
        <f t="shared" si="7"/>
        <v>Instalação</v>
      </c>
      <c r="Q11" s="61" t="str">
        <f t="shared" si="8"/>
        <v>Hidrosanitária</v>
      </c>
      <c r="R11" s="8" t="str">
        <f t="shared" si="12"/>
        <v>Propriedade: tem.diámetro    Domínio: Instalação     Range: Hidrosanitária</v>
      </c>
      <c r="S11" s="8" t="str">
        <f t="shared" si="13"/>
        <v>Valor:  diámetro</v>
      </c>
      <c r="T11" s="9" t="s">
        <v>3</v>
      </c>
      <c r="U11" s="10" t="str">
        <f>_xlfn.CONCAT("Refere-se a propriedade  ",F11, "  &gt;  ",C11)</f>
        <v>Refere-se a propriedade  tem.diámetro  &gt;  diámetro</v>
      </c>
      <c r="V11" s="11" t="str">
        <f>C11</f>
        <v>diámetro</v>
      </c>
    </row>
    <row r="12" spans="1:22" ht="8.4" customHeight="1" x14ac:dyDescent="0.3">
      <c r="A12" s="3">
        <v>12</v>
      </c>
      <c r="B12" s="17" t="str">
        <f t="shared" si="18"/>
        <v>tubulação</v>
      </c>
      <c r="C12" s="1" t="str">
        <f t="shared" si="20"/>
        <v>material</v>
      </c>
      <c r="D12" s="43" t="s">
        <v>0</v>
      </c>
      <c r="E12" s="2" t="str">
        <f t="shared" si="21"/>
        <v>tubulação</v>
      </c>
      <c r="F12" s="18" t="s">
        <v>74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9" t="str">
        <f t="shared" si="7"/>
        <v>Instalação</v>
      </c>
      <c r="Q12" s="61" t="str">
        <f t="shared" si="8"/>
        <v>Hidrosanitária</v>
      </c>
      <c r="R12" s="8" t="str">
        <f t="shared" si="12"/>
        <v>Propriedade: tem.material    Domínio: Instalação     Range: Hidrosanitária</v>
      </c>
      <c r="S12" s="8" t="str">
        <f t="shared" si="13"/>
        <v>Valor:  material</v>
      </c>
      <c r="T12" s="9" t="s">
        <v>3</v>
      </c>
      <c r="U12" s="10" t="str">
        <f>_xlfn.CONCAT("Refere-se a propriedade  ",F12, "  &gt;  ",C12)</f>
        <v>Refere-se a propriedade  tem.material  &gt;  material</v>
      </c>
      <c r="V12" s="11" t="str">
        <f>C12</f>
        <v>material</v>
      </c>
    </row>
    <row r="13" spans="1:22" ht="8.4" customHeight="1" x14ac:dyDescent="0.3">
      <c r="A13" s="3">
        <v>13</v>
      </c>
      <c r="B13" s="17" t="str">
        <f t="shared" si="18"/>
        <v>tubulação</v>
      </c>
      <c r="C13" s="1" t="str">
        <f t="shared" ref="C13" si="22">MID(F13,FIND(".",F13,1)+1,100)</f>
        <v>isolamento</v>
      </c>
      <c r="D13" s="43" t="s">
        <v>0</v>
      </c>
      <c r="E13" s="2" t="str">
        <f t="shared" si="21"/>
        <v>tubulação</v>
      </c>
      <c r="F13" s="51" t="s">
        <v>75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9" t="str">
        <f t="shared" si="7"/>
        <v>Instalação</v>
      </c>
      <c r="Q13" s="61" t="str">
        <f t="shared" si="8"/>
        <v>Hidrosanitária</v>
      </c>
      <c r="R13" s="8" t="str">
        <f t="shared" ref="R13:R20" si="23">_xlfn.CONCAT("Propriedade: ",  F13, "    Domínio: ", P13, "     Range: ", Q13)</f>
        <v>Propriedade: tem.isolamento    Domínio: Instalação     Range: Hidrosanitária</v>
      </c>
      <c r="S13" s="8" t="str">
        <f t="shared" ref="S13:S20" si="24">_xlfn.CONCAT("Valor:  ", C13)</f>
        <v>Valor:  isolamento</v>
      </c>
      <c r="T13" s="9" t="s">
        <v>3</v>
      </c>
      <c r="U13" s="10" t="str">
        <f t="shared" ref="U13:U20" si="25">_xlfn.CONCAT("Refere-se a propriedade  ",F13, "  &gt;  ",C13)</f>
        <v>Refere-se a propriedade  tem.isolamento  &gt;  isolamento</v>
      </c>
      <c r="V13" s="11" t="str">
        <f t="shared" ref="V13:V20" si="26">C13</f>
        <v>isolamento</v>
      </c>
    </row>
    <row r="14" spans="1:22" ht="8.4" customHeight="1" x14ac:dyDescent="0.3">
      <c r="A14" s="3">
        <v>14</v>
      </c>
      <c r="B14" s="17" t="str">
        <f t="shared" si="18"/>
        <v>tubulação</v>
      </c>
      <c r="C14" s="1" t="str">
        <f t="shared" ref="C14" si="27">MID(F14,FIND(".",F14,1)+1,100)</f>
        <v>identificador</v>
      </c>
      <c r="D14" s="43" t="s">
        <v>0</v>
      </c>
      <c r="E14" s="2" t="str">
        <f t="shared" si="21"/>
        <v>tubulação</v>
      </c>
      <c r="F14" s="18" t="s">
        <v>71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9" t="str">
        <f t="shared" si="7"/>
        <v>Instalação</v>
      </c>
      <c r="Q14" s="61" t="str">
        <f t="shared" si="8"/>
        <v>Hidrosanitária</v>
      </c>
      <c r="R14" s="8" t="str">
        <f t="shared" ref="R14" si="28">_xlfn.CONCAT("Propriedade: ",  F14, "    Domínio: ", P14, "     Range: ", Q14)</f>
        <v>Propriedade: tem.identificador    Domínio: Instalação     Range: Hidrosanitária</v>
      </c>
      <c r="S14" s="8" t="str">
        <f t="shared" ref="S14" si="29">_xlfn.CONCAT("Valor:  ", C14)</f>
        <v>Valor:  identificador</v>
      </c>
      <c r="T14" s="9" t="s">
        <v>3</v>
      </c>
      <c r="U14" s="10" t="str">
        <f t="shared" ref="U14" si="30">_xlfn.CONCAT("Refere-se a propriedade  ",F14, "  &gt;  ",C14)</f>
        <v>Refere-se a propriedade  tem.identificador  &gt;  identificador</v>
      </c>
      <c r="V14" s="11" t="str">
        <f t="shared" ref="V14" si="31">C14</f>
        <v>identificador</v>
      </c>
    </row>
    <row r="15" spans="1:22" ht="8.4" customHeight="1" x14ac:dyDescent="0.3">
      <c r="A15" s="3">
        <v>15</v>
      </c>
      <c r="B15" s="17" t="str">
        <f t="shared" si="18"/>
        <v>tubulação</v>
      </c>
      <c r="C15" s="1" t="str">
        <f t="shared" ref="C15" si="32">MID(F15,FIND(".",F15,1)+1,100)</f>
        <v>descrição</v>
      </c>
      <c r="D15" s="43" t="s">
        <v>0</v>
      </c>
      <c r="E15" s="2" t="str">
        <f t="shared" si="21"/>
        <v>tubulação</v>
      </c>
      <c r="F15" s="18" t="s">
        <v>65</v>
      </c>
      <c r="G15" s="19" t="s">
        <v>28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9" t="str">
        <f t="shared" si="7"/>
        <v>Instalação</v>
      </c>
      <c r="Q15" s="61" t="str">
        <f t="shared" si="8"/>
        <v>Hidrosanitária</v>
      </c>
      <c r="R15" s="8" t="str">
        <f t="shared" si="23"/>
        <v>Propriedade: tem.descrição    Domínio: Instalação     Range: Hidrosanitária</v>
      </c>
      <c r="S15" s="8" t="str">
        <f t="shared" si="24"/>
        <v>Valor:  descrição</v>
      </c>
      <c r="T15" s="9" t="s">
        <v>3</v>
      </c>
      <c r="U15" s="10" t="str">
        <f t="shared" si="25"/>
        <v>Refere-se a propriedade  tem.descrição  &gt;  descrição</v>
      </c>
      <c r="V15" s="11" t="str">
        <f t="shared" si="26"/>
        <v>descrição</v>
      </c>
    </row>
    <row r="16" spans="1:22" ht="8.4" customHeight="1" x14ac:dyDescent="0.3">
      <c r="A16" s="3">
        <v>16</v>
      </c>
      <c r="B16" s="13" t="str">
        <f>E16</f>
        <v>de.hidrosanit</v>
      </c>
      <c r="C16" s="13" t="str">
        <f>F16</f>
        <v>funcional</v>
      </c>
      <c r="D16" s="42" t="s">
        <v>0</v>
      </c>
      <c r="E16" s="56" t="str">
        <f>E7</f>
        <v>de.hidrosanit</v>
      </c>
      <c r="F16" s="57" t="s">
        <v>117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9" t="str">
        <f t="shared" si="7"/>
        <v>Instalação</v>
      </c>
      <c r="Q16" s="61" t="str">
        <f t="shared" si="8"/>
        <v>Hidrosanitária</v>
      </c>
      <c r="R16" s="8" t="str">
        <f t="shared" si="23"/>
        <v>Propriedade: funcional    Domínio: Instalação     Range: Hidrosanitária</v>
      </c>
      <c r="S16" s="8" t="str">
        <f t="shared" si="24"/>
        <v>Valor:  funcional</v>
      </c>
      <c r="T16" s="9" t="s">
        <v>3</v>
      </c>
      <c r="U16" s="10" t="str">
        <f t="shared" si="25"/>
        <v>Refere-se a propriedade  funcional  &gt;  funcional</v>
      </c>
      <c r="V16" s="11" t="str">
        <f t="shared" si="26"/>
        <v>funcional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1" t="str">
        <f t="shared" ref="C17" si="33">MID(F17,FIND(".",F17,1)+1,100)</f>
        <v>sistema</v>
      </c>
      <c r="D17" s="43" t="s">
        <v>0</v>
      </c>
      <c r="E17" s="2" t="str">
        <f>F16</f>
        <v>funcional</v>
      </c>
      <c r="F17" s="51" t="s">
        <v>78</v>
      </c>
      <c r="G17" s="19" t="s">
        <v>3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9" t="str">
        <f t="shared" si="7"/>
        <v>Instalação</v>
      </c>
      <c r="Q17" s="61" t="str">
        <f t="shared" si="8"/>
        <v>Hidrosanitária</v>
      </c>
      <c r="R17" s="8" t="str">
        <f t="shared" ref="R17" si="34">_xlfn.CONCAT("Propriedade: ",  F17, "    Domínio: ", P17, "     Range: ", Q17)</f>
        <v>Propriedade: tem.sistema    Domínio: Instalação     Range: Hidrosanitária</v>
      </c>
      <c r="S17" s="8" t="str">
        <f t="shared" ref="S17" si="35">_xlfn.CONCAT("Valor:  ", C17)</f>
        <v>Valor:  sistema</v>
      </c>
      <c r="T17" s="9" t="s">
        <v>3</v>
      </c>
      <c r="U17" s="10" t="str">
        <f t="shared" ref="U17" si="36">_xlfn.CONCAT("Refere-se a propriedade  ",F17, "  &gt;  ",C17)</f>
        <v>Refere-se a propriedade  tem.sistema  &gt;  sistema</v>
      </c>
      <c r="V17" s="11" t="str">
        <f t="shared" ref="V17" si="37">C17</f>
        <v>sistema</v>
      </c>
    </row>
    <row r="18" spans="1:22" ht="8.4" customHeight="1" x14ac:dyDescent="0.3">
      <c r="A18" s="3">
        <v>18</v>
      </c>
      <c r="B18" s="17" t="str">
        <f>Tabla2[[#This Row],[SuperProp
(4)]]</f>
        <v>funcional</v>
      </c>
      <c r="C18" s="1" t="str">
        <f t="shared" ref="C18:C20" si="38">MID(F18,FIND(".",F18,1)+1,100)</f>
        <v>vazão</v>
      </c>
      <c r="D18" s="43" t="s">
        <v>0</v>
      </c>
      <c r="E18" s="2" t="str">
        <f>F16</f>
        <v>funcional</v>
      </c>
      <c r="F18" s="51" t="s">
        <v>76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9" t="str">
        <f t="shared" si="7"/>
        <v>Instalação</v>
      </c>
      <c r="Q18" s="61" t="str">
        <f t="shared" si="8"/>
        <v>Hidrosanitária</v>
      </c>
      <c r="R18" s="8" t="str">
        <f t="shared" si="23"/>
        <v>Propriedade: tem.vazão    Domínio: Instalação     Range: Hidrosanitária</v>
      </c>
      <c r="S18" s="8" t="str">
        <f t="shared" si="24"/>
        <v>Valor:  vazão</v>
      </c>
      <c r="T18" s="9" t="s">
        <v>3</v>
      </c>
      <c r="U18" s="10" t="str">
        <f t="shared" si="25"/>
        <v>Refere-se a propriedade  tem.vazão  &gt;  vazão</v>
      </c>
      <c r="V18" s="11" t="str">
        <f t="shared" si="26"/>
        <v>vazão</v>
      </c>
    </row>
    <row r="19" spans="1:22" ht="8.4" customHeight="1" x14ac:dyDescent="0.3">
      <c r="A19" s="3">
        <v>19</v>
      </c>
      <c r="B19" s="17" t="str">
        <f>Tabla2[[#This Row],[SuperProp
(4)]]</f>
        <v>funcional</v>
      </c>
      <c r="C19" s="52" t="str">
        <f t="shared" si="38"/>
        <v>fluído</v>
      </c>
      <c r="D19" s="53" t="s">
        <v>0</v>
      </c>
      <c r="E19" s="54" t="str">
        <f>E18</f>
        <v>funcional</v>
      </c>
      <c r="F19" s="18" t="s">
        <v>77</v>
      </c>
      <c r="G19" s="55" t="s">
        <v>3</v>
      </c>
      <c r="H19" s="55" t="s">
        <v>3</v>
      </c>
      <c r="I19" s="55" t="s">
        <v>3</v>
      </c>
      <c r="J19" s="55" t="s">
        <v>3</v>
      </c>
      <c r="K19" s="55" t="s">
        <v>3</v>
      </c>
      <c r="L19" s="55" t="s">
        <v>3</v>
      </c>
      <c r="M19" s="55" t="s">
        <v>3</v>
      </c>
      <c r="N19" s="55" t="s">
        <v>3</v>
      </c>
      <c r="O19" s="55" t="s">
        <v>3</v>
      </c>
      <c r="P19" s="59" t="str">
        <f t="shared" si="7"/>
        <v>Instalação</v>
      </c>
      <c r="Q19" s="61" t="str">
        <f t="shared" si="8"/>
        <v>Hidrosanitária</v>
      </c>
      <c r="R19" s="8" t="str">
        <f t="shared" si="23"/>
        <v>Propriedade: tem.fluído    Domínio: Instalação     Range: Hidrosanitária</v>
      </c>
      <c r="S19" s="8" t="str">
        <f t="shared" si="24"/>
        <v>Valor:  fluído</v>
      </c>
      <c r="T19" s="9" t="s">
        <v>3</v>
      </c>
      <c r="U19" s="10" t="str">
        <f t="shared" si="25"/>
        <v>Refere-se a propriedade  tem.fluído  &gt;  fluído</v>
      </c>
      <c r="V19" s="11" t="str">
        <f t="shared" si="26"/>
        <v>fluído</v>
      </c>
    </row>
    <row r="20" spans="1:22" ht="7.5" customHeight="1" x14ac:dyDescent="0.3">
      <c r="A20" s="3">
        <v>20</v>
      </c>
      <c r="B20" s="67" t="str">
        <f>E20</f>
        <v>funcional</v>
      </c>
      <c r="C20" s="52" t="str">
        <f t="shared" si="38"/>
        <v>conectado.a</v>
      </c>
      <c r="D20" s="53" t="s">
        <v>0</v>
      </c>
      <c r="E20" s="54" t="str">
        <f>E19</f>
        <v>funcional</v>
      </c>
      <c r="F20" s="68" t="s">
        <v>159</v>
      </c>
      <c r="G20" s="55" t="s">
        <v>3</v>
      </c>
      <c r="H20" s="55" t="s">
        <v>3</v>
      </c>
      <c r="I20" s="55" t="s">
        <v>3</v>
      </c>
      <c r="J20" s="55" t="s">
        <v>3</v>
      </c>
      <c r="K20" s="55" t="s">
        <v>3</v>
      </c>
      <c r="L20" s="55" t="s">
        <v>3</v>
      </c>
      <c r="M20" s="55" t="s">
        <v>3</v>
      </c>
      <c r="N20" s="55" t="s">
        <v>3</v>
      </c>
      <c r="O20" s="55" t="s">
        <v>3</v>
      </c>
      <c r="P20" s="59" t="str">
        <f t="shared" si="7"/>
        <v>Instalação</v>
      </c>
      <c r="Q20" s="61" t="str">
        <f t="shared" si="8"/>
        <v>Hidrosanitária</v>
      </c>
      <c r="R20" s="69" t="str">
        <f t="shared" si="23"/>
        <v>Propriedade: é.conectado.a    Domínio: Instalação     Range: Hidrosanitária</v>
      </c>
      <c r="S20" s="69" t="str">
        <f t="shared" si="24"/>
        <v>Valor:  conectado.a</v>
      </c>
      <c r="T20" s="70" t="s">
        <v>3</v>
      </c>
      <c r="U20" s="71" t="str">
        <f t="shared" si="25"/>
        <v>Refere-se a propriedade  é.conectado.a  &gt;  conectado.a</v>
      </c>
      <c r="V20" s="72" t="str">
        <f t="shared" si="26"/>
        <v>conectado.a</v>
      </c>
    </row>
    <row r="21" spans="1:22" ht="9" customHeight="1" x14ac:dyDescent="0.3">
      <c r="G21" s="22"/>
      <c r="H21" s="22"/>
      <c r="I21" s="22"/>
      <c r="J21" s="22"/>
      <c r="K21" s="22"/>
      <c r="L21" s="22"/>
      <c r="M21" s="22"/>
      <c r="N21" s="22"/>
      <c r="O21" s="22"/>
    </row>
    <row r="22" spans="1:22" ht="9" customHeight="1" x14ac:dyDescent="0.3">
      <c r="G22" s="22"/>
      <c r="H22" s="22"/>
      <c r="I22" s="22"/>
      <c r="J22" s="22"/>
      <c r="K22" s="22"/>
      <c r="L22" s="22"/>
      <c r="M22" s="22"/>
      <c r="N22" s="22"/>
      <c r="O22" s="22"/>
    </row>
    <row r="23" spans="1:22" ht="9" customHeight="1" x14ac:dyDescent="0.3">
      <c r="G23" s="22"/>
      <c r="H23" s="22"/>
      <c r="I23" s="22"/>
      <c r="J23" s="22"/>
      <c r="K23" s="22"/>
      <c r="L23" s="22"/>
      <c r="M23" s="22"/>
      <c r="N23" s="22"/>
    </row>
  </sheetData>
  <phoneticPr fontId="1" type="noConversion"/>
  <conditionalFormatting sqref="B2 D2:E2 E5">
    <cfRule type="cellIs" dxfId="22" priority="19" operator="equal">
      <formula>"null"</formula>
    </cfRule>
  </conditionalFormatting>
  <conditionalFormatting sqref="B5:B6">
    <cfRule type="cellIs" dxfId="21" priority="16" operator="equal">
      <formula>"null"</formula>
    </cfRule>
  </conditionalFormatting>
  <conditionalFormatting sqref="B8:B15 E8:E15">
    <cfRule type="cellIs" dxfId="20" priority="14" operator="equal">
      <formula>"null"</formula>
    </cfRule>
  </conditionalFormatting>
  <conditionalFormatting sqref="B17:B20 E17:E20">
    <cfRule type="cellIs" dxfId="19" priority="8" operator="equal">
      <formula>"null"</formula>
    </cfRule>
  </conditionalFormatting>
  <conditionalFormatting sqref="D3 D5">
    <cfRule type="cellIs" dxfId="18" priority="17" operator="equal">
      <formula>"null"</formula>
    </cfRule>
  </conditionalFormatting>
  <conditionalFormatting sqref="D7:D20">
    <cfRule type="cellIs" dxfId="17" priority="7" operator="equal">
      <formula>"null"</formula>
    </cfRule>
  </conditionalFormatting>
  <conditionalFormatting sqref="D6:E6">
    <cfRule type="cellIs" dxfId="16" priority="48" operator="equal">
      <formula>"null"</formula>
    </cfRule>
  </conditionalFormatting>
  <conditionalFormatting sqref="E3">
    <cfRule type="cellIs" dxfId="15" priority="18" operator="equal">
      <formula>"null"</formula>
    </cfRule>
  </conditionalFormatting>
  <conditionalFormatting sqref="E7">
    <cfRule type="cellIs" dxfId="14" priority="45" operator="equal">
      <formula>"null"</formula>
    </cfRule>
  </conditionalFormatting>
  <conditionalFormatting sqref="E16">
    <cfRule type="cellIs" dxfId="13" priority="21" operator="equal">
      <formula>"null"</formula>
    </cfRule>
  </conditionalFormatting>
  <conditionalFormatting sqref="G1:O3 G5:O20 G4:G5">
    <cfRule type="cellIs" dxfId="12" priority="9" operator="equal">
      <formula>"null"</formula>
    </cfRule>
  </conditionalFormatting>
  <conditionalFormatting sqref="O20">
    <cfRule type="cellIs" dxfId="11" priority="11" operator="equal">
      <formula>"null"</formula>
    </cfRule>
  </conditionalFormatting>
  <conditionalFormatting sqref="O23 G24:O1048576">
    <cfRule type="cellIs" dxfId="10" priority="61" operator="equal">
      <formula>"null"</formula>
    </cfRule>
  </conditionalFormatting>
  <conditionalFormatting sqref="Q1">
    <cfRule type="cellIs" dxfId="9" priority="41" operator="equal">
      <formula>"null"</formula>
    </cfRule>
  </conditionalFormatting>
  <conditionalFormatting sqref="Q23:Q1048576">
    <cfRule type="cellIs" dxfId="7" priority="59" operator="equal">
      <formula>"null"</formula>
    </cfRule>
  </conditionalFormatting>
  <conditionalFormatting sqref="T2:T3 T5:T20">
    <cfRule type="cellIs" dxfId="6" priority="6" operator="equal">
      <formula>"null"</formula>
    </cfRule>
  </conditionalFormatting>
  <conditionalFormatting sqref="E4">
    <cfRule type="cellIs" dxfId="4" priority="5" operator="equal">
      <formula>"null"</formula>
    </cfRule>
  </conditionalFormatting>
  <conditionalFormatting sqref="B4">
    <cfRule type="cellIs" dxfId="3" priority="3" operator="equal">
      <formula>"null"</formula>
    </cfRule>
  </conditionalFormatting>
  <conditionalFormatting sqref="D4">
    <cfRule type="cellIs" dxfId="2" priority="4" operator="equal">
      <formula>"null"</formula>
    </cfRule>
  </conditionalFormatting>
  <conditionalFormatting sqref="H4:O4">
    <cfRule type="cellIs" dxfId="1" priority="2" operator="equal">
      <formula>"null"</formula>
    </cfRule>
  </conditionalFormatting>
  <conditionalFormatting sqref="T4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5" formula="1"/>
    <ignoredError sqref="B17:B19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2" sqref="B2"/>
    </sheetView>
  </sheetViews>
  <sheetFormatPr defaultColWidth="11.109375" defaultRowHeight="7.95" customHeight="1" x14ac:dyDescent="0.15"/>
  <cols>
    <col min="1" max="1" width="2.88671875" style="21" bestFit="1" customWidth="1"/>
    <col min="2" max="10" width="6.5546875" style="22" customWidth="1"/>
    <col min="11" max="21" width="6.5546875" style="30" customWidth="1"/>
    <col min="22" max="16384" width="11.109375" style="30"/>
  </cols>
  <sheetData>
    <row r="1" spans="1:21" s="26" customFormat="1" ht="26.25" customHeight="1" x14ac:dyDescent="0.15">
      <c r="A1" s="23" t="s">
        <v>24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  <c r="R1" s="24" t="s">
        <v>20</v>
      </c>
      <c r="S1" s="24" t="s">
        <v>21</v>
      </c>
      <c r="T1" s="24" t="s">
        <v>22</v>
      </c>
      <c r="U1" s="25" t="s">
        <v>23</v>
      </c>
    </row>
    <row r="2" spans="1:21" ht="13.5" customHeight="1" x14ac:dyDescent="0.15">
      <c r="A2" s="27">
        <v>2</v>
      </c>
      <c r="B2" s="28" t="s">
        <v>156</v>
      </c>
      <c r="C2" s="28" t="s">
        <v>155</v>
      </c>
      <c r="D2" s="28" t="s">
        <v>3</v>
      </c>
      <c r="E2" s="28" t="s">
        <v>3</v>
      </c>
      <c r="F2" s="28" t="s">
        <v>3</v>
      </c>
      <c r="G2" s="28" t="s">
        <v>3</v>
      </c>
      <c r="H2" s="28" t="s">
        <v>3</v>
      </c>
      <c r="I2" s="28" t="s">
        <v>3</v>
      </c>
      <c r="J2" s="28" t="s">
        <v>3</v>
      </c>
      <c r="K2" s="28" t="s">
        <v>3</v>
      </c>
      <c r="L2" s="28" t="s">
        <v>3</v>
      </c>
      <c r="M2" s="28" t="s">
        <v>3</v>
      </c>
      <c r="N2" s="28" t="s">
        <v>3</v>
      </c>
      <c r="O2" s="28" t="s">
        <v>3</v>
      </c>
      <c r="P2" s="28" t="s">
        <v>3</v>
      </c>
      <c r="Q2" s="28" t="s">
        <v>3</v>
      </c>
      <c r="R2" s="28" t="s">
        <v>3</v>
      </c>
      <c r="S2" s="28" t="s">
        <v>3</v>
      </c>
      <c r="T2" s="28" t="s">
        <v>3</v>
      </c>
      <c r="U2" s="29" t="s">
        <v>3</v>
      </c>
    </row>
    <row r="3" spans="1:21" ht="13.5" customHeight="1" x14ac:dyDescent="0.15">
      <c r="A3" s="31">
        <v>3</v>
      </c>
      <c r="B3" s="32" t="s">
        <v>3</v>
      </c>
      <c r="C3" s="32" t="s">
        <v>3</v>
      </c>
      <c r="D3" s="32" t="s">
        <v>3</v>
      </c>
      <c r="E3" s="32" t="s">
        <v>3</v>
      </c>
      <c r="F3" s="32" t="s">
        <v>3</v>
      </c>
      <c r="G3" s="32" t="s">
        <v>3</v>
      </c>
      <c r="H3" s="32" t="s">
        <v>3</v>
      </c>
      <c r="I3" s="32" t="s">
        <v>3</v>
      </c>
      <c r="J3" s="32" t="s">
        <v>3</v>
      </c>
      <c r="K3" s="32" t="s">
        <v>3</v>
      </c>
      <c r="L3" s="32" t="s">
        <v>3</v>
      </c>
      <c r="M3" s="32" t="s">
        <v>3</v>
      </c>
      <c r="N3" s="32" t="s">
        <v>3</v>
      </c>
      <c r="O3" s="32" t="s">
        <v>3</v>
      </c>
      <c r="P3" s="32" t="s">
        <v>3</v>
      </c>
      <c r="Q3" s="32" t="s">
        <v>3</v>
      </c>
      <c r="R3" s="32" t="s">
        <v>3</v>
      </c>
      <c r="S3" s="32" t="s">
        <v>3</v>
      </c>
      <c r="T3" s="32" t="s">
        <v>3</v>
      </c>
      <c r="U3" s="33" t="s">
        <v>3</v>
      </c>
    </row>
  </sheetData>
  <phoneticPr fontId="1" type="noConversion"/>
  <conditionalFormatting sqref="A1:XFD1048576">
    <cfRule type="cellIs" dxfId="5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2024-04-01T10:13:07Z</dcterms:modified>
</cp:coreProperties>
</file>