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61639dd89d78c63/Dokumente/GitHub/NMH-GROUP-2/Assignment 8/"/>
    </mc:Choice>
  </mc:AlternateContent>
  <xr:revisionPtr revIDLastSave="0" documentId="8_{62616939-9EF6-4C9E-8392-B6121EE8769C}" xr6:coauthVersionLast="44" xr6:coauthVersionMax="44" xr10:uidLastSave="{00000000-0000-0000-0000-000000000000}"/>
  <bookViews>
    <workbookView xWindow="-110" yWindow="-110" windowWidth="19420" windowHeight="10420" xr2:uid="{719F1BF9-2129-43BE-84C5-7706604C97C2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8" i="1" l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7" i="1"/>
  <c r="H2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N3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6" i="1"/>
  <c r="H6" i="1" s="1"/>
</calcChain>
</file>

<file path=xl/sharedStrings.xml><?xml version="1.0" encoding="utf-8"?>
<sst xmlns="http://schemas.openxmlformats.org/spreadsheetml/2006/main" count="14" uniqueCount="14">
  <si>
    <t>y</t>
  </si>
  <si>
    <t>kst</t>
  </si>
  <si>
    <t>Is</t>
  </si>
  <si>
    <t>Rhyd</t>
  </si>
  <si>
    <t>b</t>
  </si>
  <si>
    <t>Q=v*A</t>
  </si>
  <si>
    <t>v,Normalwasser,y=1,3m=</t>
  </si>
  <si>
    <t>Q=</t>
  </si>
  <si>
    <t>vst</t>
  </si>
  <si>
    <t>Q,inlet</t>
  </si>
  <si>
    <t>v=Q/A (Normalwasser)</t>
  </si>
  <si>
    <t>v(inlet bc)</t>
  </si>
  <si>
    <t>H(normalwasser)</t>
  </si>
  <si>
    <t>H(inletbc)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</si>
</sst>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H-y-Diagramm</a:t>
            </a:r>
            <a:r>
              <a:rPr lang="en-US" baseline="0"/>
              <a:t> for const. q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Tabelle1!$D$5</c:f>
              <c:strCache>
                <c:ptCount val="1"/>
                <c:pt idx="0">
                  <c:v>H(normalwasser)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Tabelle1!$D$6:$D$43</c:f>
              <c:numCache>
                <c:formatCode>General</c:formatCode>
                <c:ptCount val="38"/>
                <c:pt idx="1">
                  <c:v>1.0656782015249302</c:v>
                </c:pt>
                <c:pt idx="2">
                  <c:v>0.44141955038123254</c:v>
                </c:pt>
                <c:pt idx="3">
                  <c:v>0.40729757794721444</c:v>
                </c:pt>
                <c:pt idx="4">
                  <c:v>0.46035488759530818</c:v>
                </c:pt>
                <c:pt idx="5">
                  <c:v>0.53862712806099722</c:v>
                </c:pt>
                <c:pt idx="6">
                  <c:v>0.6268243944868036</c:v>
                </c:pt>
                <c:pt idx="7">
                  <c:v>0.71970771839846792</c:v>
                </c:pt>
                <c:pt idx="8">
                  <c:v>0.81508872189882708</c:v>
                </c:pt>
                <c:pt idx="9">
                  <c:v>0.91192195310524604</c:v>
                </c:pt>
                <c:pt idx="10">
                  <c:v>1.0096567820152493</c:v>
                </c:pt>
                <c:pt idx="11">
                  <c:v>1.1079808115828507</c:v>
                </c:pt>
                <c:pt idx="12">
                  <c:v>1.2067060986217009</c:v>
                </c:pt>
                <c:pt idx="13">
                  <c:v>1.3057140721983724</c:v>
                </c:pt>
                <c:pt idx="14">
                  <c:v>1.404926929599617</c:v>
                </c:pt>
                <c:pt idx="15">
                  <c:v>1.5042919031178885</c:v>
                </c:pt>
                <c:pt idx="16">
                  <c:v>1.6037721804747069</c:v>
                </c:pt>
                <c:pt idx="17">
                  <c:v>1.7033414470641</c:v>
                </c:pt>
                <c:pt idx="18">
                  <c:v>1.8029804882763116</c:v>
                </c:pt>
                <c:pt idx="19">
                  <c:v>1.9026750088684901</c:v>
                </c:pt>
                <c:pt idx="20">
                  <c:v>2.0024141955038122</c:v>
                </c:pt>
                <c:pt idx="21">
                  <c:v>2.1021897464887189</c:v>
                </c:pt>
                <c:pt idx="22">
                  <c:v>2.2019952028957128</c:v>
                </c:pt>
                <c:pt idx="23">
                  <c:v>2.301825478641824</c:v>
                </c:pt>
                <c:pt idx="24">
                  <c:v>2.401676524655425</c:v>
                </c:pt>
                <c:pt idx="25">
                  <c:v>2.5015450851224399</c:v>
                </c:pt>
                <c:pt idx="26">
                  <c:v>2.6014285180495933</c:v>
                </c:pt>
                <c:pt idx="27">
                  <c:v>2.7013246614561388</c:v>
                </c:pt>
                <c:pt idx="28">
                  <c:v>2.8012317323999039</c:v>
                </c:pt>
                <c:pt idx="29">
                  <c:v>2.9011482499423602</c:v>
                </c:pt>
                <c:pt idx="30">
                  <c:v>3.0010729757794721</c:v>
                </c:pt>
                <c:pt idx="31">
                  <c:v>3.1010048680556972</c:v>
                </c:pt>
                <c:pt idx="32">
                  <c:v>3.2009430451186769</c:v>
                </c:pt>
                <c:pt idx="33">
                  <c:v>3.3008867568425386</c:v>
                </c:pt>
                <c:pt idx="34">
                  <c:v>3.400835361766025</c:v>
                </c:pt>
                <c:pt idx="35">
                  <c:v>3.5007883087359386</c:v>
                </c:pt>
                <c:pt idx="36">
                  <c:v>3.6007451220690778</c:v>
                </c:pt>
                <c:pt idx="37">
                  <c:v>3.7007053894824873</c:v>
                </c:pt>
              </c:numCache>
            </c:numRef>
          </c:xVal>
          <c:yVal>
            <c:numRef>
              <c:f>Tabelle1!$E$6:$E$43</c:f>
              <c:numCache>
                <c:formatCode>General</c:formatCode>
                <c:ptCount val="38"/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1EF-4E5D-8560-CE1F3F815295}"/>
            </c:ext>
          </c:extLst>
        </c:ser>
        <c:ser>
          <c:idx val="1"/>
          <c:order val="1"/>
          <c:tx>
            <c:strRef>
              <c:f>Tabelle1!$C$5</c:f>
              <c:strCache>
                <c:ptCount val="1"/>
                <c:pt idx="0">
                  <c:v>H(inletbc)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Tabelle1!$C$7:$C$44</c:f>
              <c:numCache>
                <c:formatCode>General</c:formatCode>
                <c:ptCount val="38"/>
                <c:pt idx="0">
                  <c:v>19.480733944954128</c:v>
                </c:pt>
                <c:pt idx="1">
                  <c:v>5.0451834862385319</c:v>
                </c:pt>
                <c:pt idx="2">
                  <c:v>2.4534148827726812</c:v>
                </c:pt>
                <c:pt idx="3">
                  <c:v>1.6112958715596331</c:v>
                </c:pt>
                <c:pt idx="4">
                  <c:v>1.2752293577981653</c:v>
                </c:pt>
                <c:pt idx="5">
                  <c:v>1.1383537206931704</c:v>
                </c:pt>
                <c:pt idx="6">
                  <c:v>1.0955251825500842</c:v>
                </c:pt>
                <c:pt idx="7">
                  <c:v>1.1028239678899083</c:v>
                </c:pt>
                <c:pt idx="8">
                  <c:v>1.1392683203080758</c:v>
                </c:pt>
                <c:pt idx="9">
                  <c:v>1.1938073394495414</c:v>
                </c:pt>
                <c:pt idx="10">
                  <c:v>1.2601713549169764</c:v>
                </c:pt>
                <c:pt idx="11">
                  <c:v>1.3345884301732927</c:v>
                </c:pt>
                <c:pt idx="12">
                  <c:v>1.4146788990825689</c:v>
                </c:pt>
                <c:pt idx="13">
                  <c:v>1.498881295637521</c:v>
                </c:pt>
                <c:pt idx="14">
                  <c:v>1.5861365953109072</c:v>
                </c:pt>
                <c:pt idx="15">
                  <c:v>1.675705991972477</c:v>
                </c:pt>
                <c:pt idx="16">
                  <c:v>1.7670613631313292</c:v>
                </c:pt>
                <c:pt idx="17">
                  <c:v>1.8598170800770191</c:v>
                </c:pt>
                <c:pt idx="18">
                  <c:v>1.9536862436148312</c:v>
                </c:pt>
                <c:pt idx="19">
                  <c:v>2.0484518348623855</c:v>
                </c:pt>
                <c:pt idx="20">
                  <c:v>2.1439472425055648</c:v>
                </c:pt>
                <c:pt idx="21">
                  <c:v>2.2400428387292441</c:v>
                </c:pt>
                <c:pt idx="22">
                  <c:v>2.3366365481001021</c:v>
                </c:pt>
                <c:pt idx="23">
                  <c:v>2.4336471075433233</c:v>
                </c:pt>
                <c:pt idx="24">
                  <c:v>2.5310091743119267</c:v>
                </c:pt>
                <c:pt idx="25">
                  <c:v>2.6286697247706421</c:v>
                </c:pt>
                <c:pt idx="26">
                  <c:v>2.7265853689231196</c:v>
                </c:pt>
                <c:pt idx="27">
                  <c:v>2.8247203239093799</c:v>
                </c:pt>
                <c:pt idx="28">
                  <c:v>2.9230448679488159</c:v>
                </c:pt>
                <c:pt idx="29">
                  <c:v>3.021534148827727</c:v>
                </c:pt>
                <c:pt idx="30">
                  <c:v>3.1201672569666536</c:v>
                </c:pt>
                <c:pt idx="31">
                  <c:v>3.2189264979931194</c:v>
                </c:pt>
                <c:pt idx="32">
                  <c:v>3.3177968172129972</c:v>
                </c:pt>
                <c:pt idx="33">
                  <c:v>3.416765340782832</c:v>
                </c:pt>
                <c:pt idx="34">
                  <c:v>3.5158210073020033</c:v>
                </c:pt>
                <c:pt idx="35">
                  <c:v>3.614954270019255</c:v>
                </c:pt>
                <c:pt idx="36">
                  <c:v>3.7141568545982135</c:v>
                </c:pt>
                <c:pt idx="37">
                  <c:v>3.8134215609037079</c:v>
                </c:pt>
              </c:numCache>
            </c:numRef>
          </c:xVal>
          <c:yVal>
            <c:numRef>
              <c:f>Tabelle1!$E$7:$E$44</c:f>
              <c:numCache>
                <c:formatCode>General</c:formatCode>
                <c:ptCount val="38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1EF-4E5D-8560-CE1F3F8152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8247856"/>
        <c:axId val="371559328"/>
      </c:scatterChart>
      <c:valAx>
        <c:axId val="668247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71559328"/>
        <c:crosses val="autoZero"/>
        <c:crossBetween val="midCat"/>
      </c:valAx>
      <c:valAx>
        <c:axId val="37155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68247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63500</xdr:colOff>
      <xdr:row>6</xdr:row>
      <xdr:rowOff>146050</xdr:rowOff>
    </xdr:from>
    <xdr:to>
      <xdr:col>16</xdr:col>
      <xdr:colOff>647699</xdr:colOff>
      <xdr:row>30</xdr:row>
      <xdr:rowOff>38100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82D1FC4-E133-4A73-BA66-A8E472FA3A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AA3F2-A588-4186-896E-9B8800DC0915}">
  <dimension ref="C2:N44"/>
  <sheetViews>
    <sheetView tabSelected="1" topLeftCell="D1" workbookViewId="0">
      <selection activeCell="A14" sqref="A14"/>
    </sheetView>
  </sheetViews>
  <sheetFormatPr baseColWidth="10" defaultRowHeight="14.5" x14ac:dyDescent="0.35"/>
  <cols>
    <col min="6" max="6" width="19.90625" bestFit="1" customWidth="1"/>
  </cols>
  <sheetData>
    <row r="2" spans="3:14" x14ac:dyDescent="0.35">
      <c r="F2" t="s">
        <v>9</v>
      </c>
      <c r="H2">
        <f>1.5*1.3*0.5</f>
        <v>0.97500000000000009</v>
      </c>
    </row>
    <row r="3" spans="3:14" x14ac:dyDescent="0.35">
      <c r="E3" s="1" t="s">
        <v>5</v>
      </c>
      <c r="F3" s="1"/>
      <c r="G3" s="1"/>
      <c r="H3" s="1"/>
      <c r="I3" s="1"/>
      <c r="J3" t="s">
        <v>6</v>
      </c>
      <c r="L3">
        <v>0.33482845836646835</v>
      </c>
      <c r="M3" t="s">
        <v>7</v>
      </c>
      <c r="N3">
        <f>L3*1.3*0.5</f>
        <v>0.21763849793820444</v>
      </c>
    </row>
    <row r="5" spans="3:14" x14ac:dyDescent="0.35">
      <c r="C5" t="s">
        <v>13</v>
      </c>
      <c r="D5" t="s">
        <v>12</v>
      </c>
      <c r="E5" t="s">
        <v>0</v>
      </c>
      <c r="F5" t="s">
        <v>10</v>
      </c>
      <c r="G5" t="s">
        <v>11</v>
      </c>
      <c r="H5" t="s">
        <v>8</v>
      </c>
      <c r="I5" t="s">
        <v>3</v>
      </c>
      <c r="J5" t="s">
        <v>4</v>
      </c>
      <c r="K5" t="s">
        <v>1</v>
      </c>
      <c r="L5" t="s">
        <v>2</v>
      </c>
    </row>
    <row r="6" spans="3:14" x14ac:dyDescent="0.35">
      <c r="H6">
        <f>$K$6*(I6^(2/3))*($L$6^(1/2))</f>
        <v>0</v>
      </c>
      <c r="I6">
        <f>(E6*$J$6)/($J$6+2*E6)</f>
        <v>0</v>
      </c>
      <c r="J6">
        <v>0.5</v>
      </c>
      <c r="K6">
        <v>30</v>
      </c>
      <c r="L6">
        <v>1E-3</v>
      </c>
    </row>
    <row r="7" spans="3:14" x14ac:dyDescent="0.35">
      <c r="C7">
        <f>E7+G7^2/(2*9.81)</f>
        <v>19.480733944954128</v>
      </c>
      <c r="D7">
        <f t="shared" ref="C7:D43" si="0">E7+F7^2/(2*9.81)</f>
        <v>1.0656782015249302</v>
      </c>
      <c r="E7">
        <v>0.1</v>
      </c>
      <c r="F7">
        <f t="shared" ref="F7:G44" si="1">$N$3/(E7*$J$6)</f>
        <v>4.3527699587640889</v>
      </c>
      <c r="G7">
        <f>$H$2/(E7*$J$6)</f>
        <v>19.5</v>
      </c>
      <c r="H7">
        <f>$K$6*(I7^(2/3))*($L$6^(1/2))</f>
        <v>0.16331869371062074</v>
      </c>
      <c r="I7">
        <f t="shared" ref="I7:I44" si="2">(E7*$J$6)/($J$6+2*E7)</f>
        <v>7.1428571428571438E-2</v>
      </c>
    </row>
    <row r="8" spans="3:14" x14ac:dyDescent="0.35">
      <c r="C8">
        <f t="shared" ref="C8:C44" si="3">E8+G8^2/(2*9.81)</f>
        <v>5.0451834862385319</v>
      </c>
      <c r="D8">
        <f t="shared" si="0"/>
        <v>0.44141955038123254</v>
      </c>
      <c r="E8">
        <v>0.2</v>
      </c>
      <c r="F8">
        <f t="shared" si="1"/>
        <v>2.1763849793820444</v>
      </c>
      <c r="G8">
        <f t="shared" ref="G8:G44" si="4">$H$2/(E8*$J$6)</f>
        <v>9.75</v>
      </c>
      <c r="H8">
        <f>$K$6*(I8^(2/3))*($L$6^(1/2))</f>
        <v>0.21926008683048914</v>
      </c>
      <c r="I8">
        <f t="shared" si="2"/>
        <v>0.11111111111111112</v>
      </c>
    </row>
    <row r="9" spans="3:14" x14ac:dyDescent="0.35">
      <c r="C9">
        <f t="shared" si="3"/>
        <v>2.4534148827726812</v>
      </c>
      <c r="D9">
        <f t="shared" si="0"/>
        <v>0.40729757794721444</v>
      </c>
      <c r="E9">
        <v>0.3</v>
      </c>
      <c r="F9">
        <f t="shared" si="1"/>
        <v>1.4509233195880298</v>
      </c>
      <c r="G9">
        <f t="shared" si="4"/>
        <v>6.5000000000000009</v>
      </c>
      <c r="H9">
        <f>$K$6*(I9^(2/3))*($L$6^(1/2))</f>
        <v>0.25133538556715962</v>
      </c>
      <c r="I9">
        <f t="shared" si="2"/>
        <v>0.13636363636363635</v>
      </c>
    </row>
    <row r="10" spans="3:14" x14ac:dyDescent="0.35">
      <c r="C10">
        <f t="shared" si="3"/>
        <v>1.6112958715596331</v>
      </c>
      <c r="D10">
        <f t="shared" si="0"/>
        <v>0.46035488759530818</v>
      </c>
      <c r="E10">
        <v>0.4</v>
      </c>
      <c r="F10">
        <f t="shared" si="1"/>
        <v>1.0881924896910222</v>
      </c>
      <c r="G10">
        <f t="shared" si="4"/>
        <v>4.875</v>
      </c>
      <c r="H10">
        <f>$K$6*(I10^(2/3))*($L$6^(1/2))</f>
        <v>0.27238238417382504</v>
      </c>
      <c r="I10">
        <f t="shared" si="2"/>
        <v>0.15384615384615385</v>
      </c>
    </row>
    <row r="11" spans="3:14" x14ac:dyDescent="0.35">
      <c r="C11">
        <f t="shared" si="3"/>
        <v>1.2752293577981653</v>
      </c>
      <c r="D11">
        <f t="shared" si="0"/>
        <v>0.53862712806099722</v>
      </c>
      <c r="E11">
        <v>0.5</v>
      </c>
      <c r="F11">
        <f t="shared" si="1"/>
        <v>0.87055399175281778</v>
      </c>
      <c r="G11">
        <f t="shared" si="4"/>
        <v>3.9000000000000004</v>
      </c>
      <c r="H11">
        <f>$K$6*(I11^(2/3))*($L$6^(1/2))</f>
        <v>0.28731199282724984</v>
      </c>
      <c r="I11">
        <f t="shared" si="2"/>
        <v>0.16666666666666666</v>
      </c>
    </row>
    <row r="12" spans="3:14" x14ac:dyDescent="0.35">
      <c r="C12">
        <f t="shared" si="3"/>
        <v>1.1383537206931704</v>
      </c>
      <c r="D12">
        <f t="shared" si="0"/>
        <v>0.6268243944868036</v>
      </c>
      <c r="E12">
        <v>0.6</v>
      </c>
      <c r="F12">
        <f t="shared" si="1"/>
        <v>0.72546165979401489</v>
      </c>
      <c r="G12">
        <f t="shared" si="4"/>
        <v>3.2500000000000004</v>
      </c>
      <c r="H12">
        <f>$K$6*(I12^(2/3))*($L$6^(1/2))</f>
        <v>0.29847146020589793</v>
      </c>
      <c r="I12">
        <f t="shared" si="2"/>
        <v>0.17647058823529413</v>
      </c>
    </row>
    <row r="13" spans="3:14" x14ac:dyDescent="0.35">
      <c r="C13">
        <f t="shared" si="3"/>
        <v>1.0955251825500842</v>
      </c>
      <c r="D13">
        <f t="shared" si="0"/>
        <v>0.71970771839846792</v>
      </c>
      <c r="E13">
        <v>0.7</v>
      </c>
      <c r="F13">
        <f t="shared" si="1"/>
        <v>0.62182427982344135</v>
      </c>
      <c r="G13">
        <f t="shared" si="4"/>
        <v>2.785714285714286</v>
      </c>
      <c r="H13">
        <f>$K$6*(I13^(2/3))*($L$6^(1/2))</f>
        <v>0.30713611296568444</v>
      </c>
      <c r="I13">
        <f t="shared" si="2"/>
        <v>0.18421052631578946</v>
      </c>
    </row>
    <row r="14" spans="3:14" x14ac:dyDescent="0.35">
      <c r="C14">
        <f t="shared" si="3"/>
        <v>1.1028239678899083</v>
      </c>
      <c r="D14">
        <f t="shared" si="0"/>
        <v>0.81508872189882708</v>
      </c>
      <c r="E14">
        <v>0.8</v>
      </c>
      <c r="F14">
        <f t="shared" si="1"/>
        <v>0.54409624484551111</v>
      </c>
      <c r="G14">
        <f t="shared" si="4"/>
        <v>2.4375</v>
      </c>
      <c r="H14">
        <f>$K$6*(I14^(2/3))*($L$6^(1/2))</f>
        <v>0.31406175443641327</v>
      </c>
      <c r="I14">
        <f t="shared" si="2"/>
        <v>0.19047619047619047</v>
      </c>
    </row>
    <row r="15" spans="3:14" x14ac:dyDescent="0.35">
      <c r="C15">
        <f t="shared" si="3"/>
        <v>1.1392683203080758</v>
      </c>
      <c r="D15">
        <f t="shared" si="0"/>
        <v>0.91192195310524604</v>
      </c>
      <c r="E15">
        <v>0.9</v>
      </c>
      <c r="F15">
        <f t="shared" si="1"/>
        <v>0.48364110652934322</v>
      </c>
      <c r="G15">
        <f t="shared" si="4"/>
        <v>2.166666666666667</v>
      </c>
      <c r="H15">
        <f>$K$6*(I15^(2/3))*($L$6^(1/2))</f>
        <v>0.31972581755873442</v>
      </c>
      <c r="I15">
        <f t="shared" si="2"/>
        <v>0.19565217391304349</v>
      </c>
    </row>
    <row r="16" spans="3:14" x14ac:dyDescent="0.35">
      <c r="C16">
        <f t="shared" si="3"/>
        <v>1.1938073394495414</v>
      </c>
      <c r="D16">
        <f t="shared" si="0"/>
        <v>1.0096567820152493</v>
      </c>
      <c r="E16">
        <v>1</v>
      </c>
      <c r="F16">
        <f t="shared" si="1"/>
        <v>0.43527699587640889</v>
      </c>
      <c r="G16">
        <f t="shared" si="4"/>
        <v>1.9500000000000002</v>
      </c>
      <c r="H16">
        <f>$K$6*(I16^(2/3))*($L$6^(1/2))</f>
        <v>0.32444512413605975</v>
      </c>
      <c r="I16">
        <f t="shared" si="2"/>
        <v>0.2</v>
      </c>
    </row>
    <row r="17" spans="3:9" x14ac:dyDescent="0.35">
      <c r="C17">
        <f t="shared" si="3"/>
        <v>1.2601713549169764</v>
      </c>
      <c r="D17">
        <f t="shared" si="0"/>
        <v>1.1079808115828507</v>
      </c>
      <c r="E17">
        <v>1.1000000000000001</v>
      </c>
      <c r="F17">
        <f t="shared" si="1"/>
        <v>0.39570635988764441</v>
      </c>
      <c r="G17">
        <f t="shared" si="4"/>
        <v>1.7727272727272727</v>
      </c>
      <c r="H17">
        <f>$K$6*(I17^(2/3))*($L$6^(1/2))</f>
        <v>0.32843835752012673</v>
      </c>
      <c r="I17">
        <f t="shared" si="2"/>
        <v>0.20370370370370372</v>
      </c>
    </row>
    <row r="18" spans="3:9" x14ac:dyDescent="0.35">
      <c r="C18">
        <f t="shared" si="3"/>
        <v>1.3345884301732927</v>
      </c>
      <c r="D18">
        <f t="shared" si="0"/>
        <v>1.2067060986217009</v>
      </c>
      <c r="E18">
        <v>1.2</v>
      </c>
      <c r="F18">
        <f t="shared" si="1"/>
        <v>0.36273082989700745</v>
      </c>
      <c r="G18">
        <f t="shared" si="4"/>
        <v>1.6250000000000002</v>
      </c>
      <c r="H18">
        <f>$K$6*(I18^(2/3))*($L$6^(1/2))</f>
        <v>0.33186141176187101</v>
      </c>
      <c r="I18">
        <f t="shared" si="2"/>
        <v>0.20689655172413793</v>
      </c>
    </row>
    <row r="19" spans="3:9" x14ac:dyDescent="0.35">
      <c r="C19">
        <f t="shared" si="3"/>
        <v>1.4146788990825689</v>
      </c>
      <c r="D19">
        <f t="shared" si="0"/>
        <v>1.3057140721983724</v>
      </c>
      <c r="E19">
        <v>1.3</v>
      </c>
      <c r="F19">
        <f t="shared" si="1"/>
        <v>0.33482845836646835</v>
      </c>
      <c r="G19">
        <f t="shared" si="4"/>
        <v>1.5</v>
      </c>
      <c r="H19">
        <f>$K$6*(I19^(2/3))*($L$6^(1/2))</f>
        <v>0.33482845836646835</v>
      </c>
      <c r="I19">
        <f t="shared" si="2"/>
        <v>0.20967741935483872</v>
      </c>
    </row>
    <row r="20" spans="3:9" x14ac:dyDescent="0.35">
      <c r="C20">
        <f t="shared" si="3"/>
        <v>1.498881295637521</v>
      </c>
      <c r="D20">
        <f t="shared" si="0"/>
        <v>1.404926929599617</v>
      </c>
      <c r="E20">
        <v>1.4</v>
      </c>
      <c r="F20">
        <f t="shared" si="1"/>
        <v>0.31091213991172068</v>
      </c>
      <c r="G20">
        <f t="shared" si="4"/>
        <v>1.392857142857143</v>
      </c>
      <c r="H20">
        <f>$K$6*(I20^(2/3))*($L$6^(1/2))</f>
        <v>0.33742505043956383</v>
      </c>
      <c r="I20">
        <f t="shared" si="2"/>
        <v>0.21212121212121213</v>
      </c>
    </row>
    <row r="21" spans="3:9" x14ac:dyDescent="0.35">
      <c r="C21">
        <f t="shared" si="3"/>
        <v>1.5861365953109072</v>
      </c>
      <c r="D21">
        <f t="shared" si="0"/>
        <v>1.5042919031178885</v>
      </c>
      <c r="E21">
        <v>1.5</v>
      </c>
      <c r="F21">
        <f t="shared" si="1"/>
        <v>0.29018466391760595</v>
      </c>
      <c r="G21">
        <f t="shared" si="4"/>
        <v>1.3</v>
      </c>
      <c r="H21">
        <f>$K$6*(I21^(2/3))*($L$6^(1/2))</f>
        <v>0.33971657278943085</v>
      </c>
      <c r="I21">
        <f t="shared" si="2"/>
        <v>0.21428571428571427</v>
      </c>
    </row>
    <row r="22" spans="3:9" x14ac:dyDescent="0.35">
      <c r="C22">
        <f t="shared" si="3"/>
        <v>1.675705991972477</v>
      </c>
      <c r="D22">
        <f t="shared" si="0"/>
        <v>1.6037721804747069</v>
      </c>
      <c r="E22">
        <v>1.6</v>
      </c>
      <c r="F22">
        <f t="shared" si="1"/>
        <v>0.27204812242275556</v>
      </c>
      <c r="G22">
        <f t="shared" si="4"/>
        <v>1.21875</v>
      </c>
      <c r="H22">
        <f>$K$6*(I22^(2/3))*($L$6^(1/2))</f>
        <v>0.3417538611951863</v>
      </c>
      <c r="I22">
        <f t="shared" si="2"/>
        <v>0.21621621621621623</v>
      </c>
    </row>
    <row r="23" spans="3:9" x14ac:dyDescent="0.35">
      <c r="C23">
        <f t="shared" si="3"/>
        <v>1.7670613631313292</v>
      </c>
      <c r="D23">
        <f t="shared" si="0"/>
        <v>1.7033414470641</v>
      </c>
      <c r="E23">
        <v>1.7</v>
      </c>
      <c r="F23">
        <f t="shared" si="1"/>
        <v>0.25604529169200524</v>
      </c>
      <c r="G23">
        <f t="shared" si="4"/>
        <v>1.1470588235294119</v>
      </c>
      <c r="H23">
        <f>$K$6*(I23^(2/3))*($L$6^(1/2))</f>
        <v>0.3435770400250131</v>
      </c>
      <c r="I23">
        <f t="shared" si="2"/>
        <v>0.21794871794871795</v>
      </c>
    </row>
    <row r="24" spans="3:9" x14ac:dyDescent="0.35">
      <c r="C24">
        <f t="shared" si="3"/>
        <v>1.8598170800770191</v>
      </c>
      <c r="D24">
        <f t="shared" si="0"/>
        <v>1.8029804882763116</v>
      </c>
      <c r="E24">
        <v>1.8</v>
      </c>
      <c r="F24">
        <f t="shared" si="1"/>
        <v>0.24182055326467161</v>
      </c>
      <c r="G24">
        <f t="shared" si="4"/>
        <v>1.0833333333333335</v>
      </c>
      <c r="H24">
        <f>$K$6*(I24^(2/3))*($L$6^(1/2))</f>
        <v>0.34521820484316085</v>
      </c>
      <c r="I24">
        <f t="shared" si="2"/>
        <v>0.21951219512195125</v>
      </c>
    </row>
    <row r="25" spans="3:9" x14ac:dyDescent="0.35">
      <c r="C25">
        <f t="shared" si="3"/>
        <v>1.9536862436148312</v>
      </c>
      <c r="D25">
        <f t="shared" si="0"/>
        <v>1.9026750088684901</v>
      </c>
      <c r="E25">
        <v>1.9</v>
      </c>
      <c r="F25">
        <f t="shared" si="1"/>
        <v>0.22909315572442573</v>
      </c>
      <c r="G25">
        <f t="shared" si="4"/>
        <v>1.0263157894736843</v>
      </c>
      <c r="H25">
        <f>$K$6*(I25^(2/3))*($L$6^(1/2))</f>
        <v>0.34670333656585833</v>
      </c>
      <c r="I25">
        <f t="shared" si="2"/>
        <v>0.22093023255813954</v>
      </c>
    </row>
    <row r="26" spans="3:9" x14ac:dyDescent="0.35">
      <c r="C26">
        <f t="shared" si="3"/>
        <v>2.0484518348623855</v>
      </c>
      <c r="D26">
        <f t="shared" si="0"/>
        <v>2.0024141955038122</v>
      </c>
      <c r="E26">
        <v>2</v>
      </c>
      <c r="F26">
        <f t="shared" si="1"/>
        <v>0.21763849793820444</v>
      </c>
      <c r="G26">
        <f t="shared" si="4"/>
        <v>0.97500000000000009</v>
      </c>
      <c r="H26">
        <f>$K$6*(I26^(2/3))*($L$6^(1/2))</f>
        <v>0.34805369248935708</v>
      </c>
      <c r="I26">
        <f t="shared" si="2"/>
        <v>0.22222222222222221</v>
      </c>
    </row>
    <row r="27" spans="3:9" x14ac:dyDescent="0.35">
      <c r="C27">
        <f t="shared" si="3"/>
        <v>2.1439472425055648</v>
      </c>
      <c r="D27">
        <f t="shared" si="0"/>
        <v>2.1021897464887189</v>
      </c>
      <c r="E27">
        <v>2.1</v>
      </c>
      <c r="F27">
        <f t="shared" si="1"/>
        <v>0.20727475994114708</v>
      </c>
      <c r="G27">
        <f t="shared" si="4"/>
        <v>0.9285714285714286</v>
      </c>
      <c r="H27">
        <f>$K$6*(I27^(2/3))*($L$6^(1/2))</f>
        <v>0.34928683384200976</v>
      </c>
      <c r="I27">
        <f t="shared" si="2"/>
        <v>0.22340425531914893</v>
      </c>
    </row>
    <row r="28" spans="3:9" x14ac:dyDescent="0.35">
      <c r="C28">
        <f t="shared" si="3"/>
        <v>2.2400428387292441</v>
      </c>
      <c r="D28">
        <f t="shared" si="0"/>
        <v>2.2019952028957128</v>
      </c>
      <c r="E28">
        <v>2.2000000000000002</v>
      </c>
      <c r="F28">
        <f t="shared" si="1"/>
        <v>0.1978531799438222</v>
      </c>
      <c r="G28">
        <f t="shared" si="4"/>
        <v>0.88636363636363635</v>
      </c>
      <c r="H28">
        <f>$K$6*(I28^(2/3))*($L$6^(1/2))</f>
        <v>0.35041739611555239</v>
      </c>
      <c r="I28">
        <f t="shared" si="2"/>
        <v>0.22448979591836735</v>
      </c>
    </row>
    <row r="29" spans="3:9" x14ac:dyDescent="0.35">
      <c r="C29">
        <f t="shared" si="3"/>
        <v>2.3366365481001021</v>
      </c>
      <c r="D29">
        <f t="shared" si="0"/>
        <v>2.301825478641824</v>
      </c>
      <c r="E29">
        <v>2.2999999999999998</v>
      </c>
      <c r="F29">
        <f t="shared" si="1"/>
        <v>0.1892508677723517</v>
      </c>
      <c r="G29">
        <f t="shared" si="4"/>
        <v>0.84782608695652184</v>
      </c>
      <c r="H29">
        <f>$K$6*(I29^(2/3))*($L$6^(1/2))</f>
        <v>0.35145767433236169</v>
      </c>
      <c r="I29">
        <f t="shared" si="2"/>
        <v>0.22549019607843138</v>
      </c>
    </row>
    <row r="30" spans="3:9" x14ac:dyDescent="0.35">
      <c r="C30">
        <f t="shared" si="3"/>
        <v>2.4336471075433233</v>
      </c>
      <c r="D30">
        <f t="shared" si="0"/>
        <v>2.401676524655425</v>
      </c>
      <c r="E30">
        <v>2.4</v>
      </c>
      <c r="F30">
        <f t="shared" si="1"/>
        <v>0.18136541494850372</v>
      </c>
      <c r="G30">
        <f t="shared" si="4"/>
        <v>0.81250000000000011</v>
      </c>
      <c r="H30">
        <f>$K$6*(I30^(2/3))*($L$6^(1/2))</f>
        <v>0.35241807315005408</v>
      </c>
      <c r="I30">
        <f t="shared" si="2"/>
        <v>0.22641509433962265</v>
      </c>
    </row>
    <row r="31" spans="3:9" x14ac:dyDescent="0.35">
      <c r="C31">
        <f t="shared" si="3"/>
        <v>2.5310091743119267</v>
      </c>
      <c r="D31">
        <f t="shared" si="0"/>
        <v>2.5015450851224399</v>
      </c>
      <c r="E31">
        <v>2.5</v>
      </c>
      <c r="F31">
        <f t="shared" si="1"/>
        <v>0.17411079835056356</v>
      </c>
      <c r="G31">
        <f t="shared" si="4"/>
        <v>0.78</v>
      </c>
      <c r="H31">
        <f>$K$6*(I31^(2/3))*($L$6^(1/2))</f>
        <v>0.35330745688925369</v>
      </c>
      <c r="I31">
        <f t="shared" si="2"/>
        <v>0.22727272727272727</v>
      </c>
    </row>
    <row r="32" spans="3:9" x14ac:dyDescent="0.35">
      <c r="C32">
        <f t="shared" si="3"/>
        <v>2.6286697247706421</v>
      </c>
      <c r="D32">
        <f t="shared" si="0"/>
        <v>2.6014285180495933</v>
      </c>
      <c r="E32">
        <v>2.6</v>
      </c>
      <c r="F32">
        <f t="shared" si="1"/>
        <v>0.16741422918323418</v>
      </c>
      <c r="G32">
        <f t="shared" si="4"/>
        <v>0.75</v>
      </c>
      <c r="H32">
        <f>$K$6*(I32^(2/3))*($L$6^(1/2))</f>
        <v>0.35413342452875363</v>
      </c>
      <c r="I32">
        <f t="shared" si="2"/>
        <v>0.22807017543859648</v>
      </c>
    </row>
    <row r="33" spans="3:9" x14ac:dyDescent="0.35">
      <c r="C33">
        <f t="shared" si="3"/>
        <v>2.7265853689231196</v>
      </c>
      <c r="D33">
        <f t="shared" si="0"/>
        <v>2.7013246614561388</v>
      </c>
      <c r="E33">
        <v>2.7</v>
      </c>
      <c r="F33">
        <f t="shared" si="1"/>
        <v>0.16121370217644773</v>
      </c>
      <c r="G33">
        <f t="shared" si="4"/>
        <v>0.72222222222222221</v>
      </c>
      <c r="H33">
        <f>$K$6*(I33^(2/3))*($L$6^(1/2))</f>
        <v>0.35490252779367448</v>
      </c>
      <c r="I33">
        <f t="shared" si="2"/>
        <v>0.2288135593220339</v>
      </c>
    </row>
    <row r="34" spans="3:9" x14ac:dyDescent="0.35">
      <c r="C34">
        <f t="shared" si="3"/>
        <v>2.8247203239093799</v>
      </c>
      <c r="D34">
        <f t="shared" si="0"/>
        <v>2.8012317323999039</v>
      </c>
      <c r="E34">
        <v>2.8</v>
      </c>
      <c r="F34">
        <f t="shared" si="1"/>
        <v>0.15545606995586034</v>
      </c>
      <c r="G34">
        <f t="shared" si="4"/>
        <v>0.69642857142857151</v>
      </c>
      <c r="H34">
        <f>$K$6*(I34^(2/3))*($L$6^(1/2))</f>
        <v>0.35562044562297868</v>
      </c>
      <c r="I34">
        <f t="shared" si="2"/>
        <v>0.22950819672131148</v>
      </c>
    </row>
    <row r="35" spans="3:9" x14ac:dyDescent="0.35">
      <c r="C35">
        <f t="shared" si="3"/>
        <v>2.9230448679488159</v>
      </c>
      <c r="D35">
        <f t="shared" si="0"/>
        <v>2.9011482499423602</v>
      </c>
      <c r="E35">
        <v>2.9</v>
      </c>
      <c r="F35">
        <f t="shared" si="1"/>
        <v>0.15009551581945135</v>
      </c>
      <c r="G35">
        <f t="shared" si="4"/>
        <v>0.6724137931034484</v>
      </c>
      <c r="H35">
        <f>$K$6*(I35^(2/3))*($L$6^(1/2))</f>
        <v>0.3562921248705902</v>
      </c>
      <c r="I35">
        <f t="shared" si="2"/>
        <v>0.23015873015873015</v>
      </c>
    </row>
    <row r="36" spans="3:9" x14ac:dyDescent="0.35">
      <c r="C36">
        <f t="shared" si="3"/>
        <v>3.021534148827727</v>
      </c>
      <c r="D36">
        <f t="shared" si="0"/>
        <v>3.0010729757794721</v>
      </c>
      <c r="E36">
        <v>3</v>
      </c>
      <c r="F36">
        <f t="shared" si="1"/>
        <v>0.14509233195880297</v>
      </c>
      <c r="G36">
        <f t="shared" si="4"/>
        <v>0.65</v>
      </c>
      <c r="H36">
        <f>$K$6*(I36^(2/3))*($L$6^(1/2))</f>
        <v>0.35692189462882679</v>
      </c>
      <c r="I36">
        <f t="shared" si="2"/>
        <v>0.23076923076923078</v>
      </c>
    </row>
    <row r="37" spans="3:9" x14ac:dyDescent="0.35">
      <c r="C37">
        <f t="shared" si="3"/>
        <v>3.1201672569666536</v>
      </c>
      <c r="D37">
        <f t="shared" si="0"/>
        <v>3.1010048680556972</v>
      </c>
      <c r="E37">
        <v>3.1</v>
      </c>
      <c r="F37">
        <f t="shared" si="1"/>
        <v>0.14041193415368028</v>
      </c>
      <c r="G37">
        <f t="shared" si="4"/>
        <v>0.62903225806451613</v>
      </c>
      <c r="H37">
        <f>$K$6*(I37^(2/3))*($L$6^(1/2))</f>
        <v>0.35751355977049359</v>
      </c>
      <c r="I37">
        <f t="shared" si="2"/>
        <v>0.23134328358208955</v>
      </c>
    </row>
    <row r="38" spans="3:9" x14ac:dyDescent="0.35">
      <c r="C38">
        <f t="shared" si="3"/>
        <v>3.2189264979931194</v>
      </c>
      <c r="D38">
        <f t="shared" si="0"/>
        <v>3.2009430451186769</v>
      </c>
      <c r="E38">
        <v>3.2</v>
      </c>
      <c r="F38">
        <f t="shared" si="1"/>
        <v>0.13602406121137778</v>
      </c>
      <c r="G38">
        <f t="shared" si="4"/>
        <v>0.609375</v>
      </c>
      <c r="H38">
        <f>$K$6*(I38^(2/3))*($L$6^(1/2))</f>
        <v>0.35807047798853092</v>
      </c>
      <c r="I38">
        <f t="shared" si="2"/>
        <v>0.2318840579710145</v>
      </c>
    </row>
    <row r="39" spans="3:9" x14ac:dyDescent="0.35">
      <c r="C39">
        <f t="shared" si="3"/>
        <v>3.3177968172129972</v>
      </c>
      <c r="D39">
        <f t="shared" si="0"/>
        <v>3.3008867568425386</v>
      </c>
      <c r="E39">
        <v>3.3</v>
      </c>
      <c r="F39">
        <f t="shared" si="1"/>
        <v>0.13190211996254816</v>
      </c>
      <c r="G39">
        <f t="shared" si="4"/>
        <v>0.59090909090909094</v>
      </c>
      <c r="H39">
        <f>$K$6*(I39^(2/3))*($L$6^(1/2))</f>
        <v>0.35859562363369718</v>
      </c>
      <c r="I39">
        <f t="shared" si="2"/>
        <v>0.23239436619718309</v>
      </c>
    </row>
    <row r="40" spans="3:9" x14ac:dyDescent="0.35">
      <c r="C40">
        <f t="shared" si="3"/>
        <v>3.416765340782832</v>
      </c>
      <c r="D40">
        <f t="shared" si="0"/>
        <v>3.400835361766025</v>
      </c>
      <c r="E40">
        <v>3.4</v>
      </c>
      <c r="F40">
        <f t="shared" si="1"/>
        <v>0.12802264584600262</v>
      </c>
      <c r="G40">
        <f t="shared" si="4"/>
        <v>0.57352941176470595</v>
      </c>
      <c r="H40">
        <f>$K$6*(I40^(2/3))*($L$6^(1/2))</f>
        <v>0.35909164091712381</v>
      </c>
      <c r="I40">
        <f t="shared" si="2"/>
        <v>0.23287671232876711</v>
      </c>
    </row>
    <row r="41" spans="3:9" x14ac:dyDescent="0.35">
      <c r="C41">
        <f t="shared" si="3"/>
        <v>3.5158210073020033</v>
      </c>
      <c r="D41">
        <f t="shared" si="0"/>
        <v>3.5007883087359386</v>
      </c>
      <c r="E41">
        <v>3.5</v>
      </c>
      <c r="F41">
        <f t="shared" si="1"/>
        <v>0.12436485596468826</v>
      </c>
      <c r="G41">
        <f t="shared" si="4"/>
        <v>0.55714285714285716</v>
      </c>
      <c r="H41">
        <f>$K$6*(I41^(2/3))*($L$6^(1/2))</f>
        <v>0.3595608884894857</v>
      </c>
      <c r="I41">
        <f t="shared" si="2"/>
        <v>0.23333333333333334</v>
      </c>
    </row>
    <row r="42" spans="3:9" x14ac:dyDescent="0.35">
      <c r="C42">
        <f t="shared" si="3"/>
        <v>3.614954270019255</v>
      </c>
      <c r="D42">
        <f t="shared" si="0"/>
        <v>3.6007451220690778</v>
      </c>
      <c r="E42">
        <v>3.6</v>
      </c>
      <c r="F42">
        <f t="shared" si="1"/>
        <v>0.12091027663233581</v>
      </c>
      <c r="G42">
        <f t="shared" si="4"/>
        <v>0.54166666666666674</v>
      </c>
      <c r="H42">
        <f>$K$6*(I42^(2/3))*($L$6^(1/2))</f>
        <v>0.36000547698496255</v>
      </c>
      <c r="I42">
        <f t="shared" si="2"/>
        <v>0.23376623376623376</v>
      </c>
    </row>
    <row r="43" spans="3:9" x14ac:dyDescent="0.35">
      <c r="C43">
        <f t="shared" si="3"/>
        <v>3.7141568545982135</v>
      </c>
      <c r="D43">
        <f t="shared" si="0"/>
        <v>3.7007053894824873</v>
      </c>
      <c r="E43">
        <v>3.7</v>
      </c>
      <c r="F43">
        <f t="shared" si="1"/>
        <v>0.11764243131794834</v>
      </c>
      <c r="G43">
        <f t="shared" si="4"/>
        <v>0.52702702702702708</v>
      </c>
      <c r="H43">
        <f>$K$6*(I43^(2/3))*($L$6^(1/2))</f>
        <v>0.36042730079237945</v>
      </c>
      <c r="I43">
        <f t="shared" si="2"/>
        <v>0.23417721518987342</v>
      </c>
    </row>
    <row r="44" spans="3:9" x14ac:dyDescent="0.35">
      <c r="C44">
        <f t="shared" si="3"/>
        <v>3.8134215609037079</v>
      </c>
      <c r="E44">
        <v>3.8</v>
      </c>
      <c r="F44">
        <f t="shared" si="1"/>
        <v>0.11454657786221287</v>
      </c>
      <c r="G44">
        <f t="shared" si="4"/>
        <v>0.51315789473684215</v>
      </c>
      <c r="H44">
        <f>$K$6*(I44^(2/3))*($L$6^(1/2))</f>
        <v>0.36082806506344728</v>
      </c>
      <c r="I44">
        <f t="shared" si="2"/>
        <v>0.23456790123456789</v>
      </c>
    </row>
  </sheetData>
  <mergeCells count="1">
    <mergeCell ref="E3:I3"/>
  </mergeCells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Pfeiffer</dc:creator>
  <cp:lastModifiedBy>Nick Pfeiffer</cp:lastModifiedBy>
  <dcterms:created xsi:type="dcterms:W3CDTF">2020-07-04T12:21:44Z</dcterms:created>
  <dcterms:modified xsi:type="dcterms:W3CDTF">2020-07-04T12:52:08Z</dcterms:modified>
</cp:coreProperties>
</file>