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1639dd89d78c63/Dokumente/GitHub/NMH-GROUP-2/Assignment 8/"/>
    </mc:Choice>
  </mc:AlternateContent>
  <xr:revisionPtr revIDLastSave="130" documentId="8_{62616939-9EF6-4C9E-8392-B6121EE8769C}" xr6:coauthVersionLast="44" xr6:coauthVersionMax="44" xr10:uidLastSave="{FF8F2C31-3D36-4296-914B-502BB07968AB}"/>
  <bookViews>
    <workbookView xWindow="-110" yWindow="-110" windowWidth="19420" windowHeight="10420" xr2:uid="{719F1BF9-2129-43BE-84C5-7706604C97C2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" i="1" l="1"/>
  <c r="P11" i="1"/>
  <c r="P12" i="1" s="1"/>
  <c r="F14" i="1"/>
  <c r="D14" i="1" s="1"/>
  <c r="G14" i="1"/>
  <c r="B14" i="1"/>
  <c r="C14" i="1"/>
  <c r="I14" i="1"/>
  <c r="H14" i="1"/>
  <c r="G7" i="1"/>
  <c r="C7" i="1"/>
  <c r="G8" i="1"/>
  <c r="B8" i="1"/>
  <c r="B10" i="1"/>
  <c r="B7" i="1"/>
  <c r="G10" i="1"/>
  <c r="C10" i="1" s="1"/>
  <c r="F10" i="1"/>
  <c r="I10" i="1"/>
  <c r="H10" i="1" s="1"/>
  <c r="G47" i="1" l="1"/>
  <c r="B47" i="1" s="1"/>
  <c r="G48" i="1"/>
  <c r="B48" i="1" s="1"/>
  <c r="G49" i="1"/>
  <c r="B49" i="1" s="1"/>
  <c r="G50" i="1"/>
  <c r="B50" i="1" s="1"/>
  <c r="G51" i="1"/>
  <c r="B51" i="1" s="1"/>
  <c r="G52" i="1"/>
  <c r="B52" i="1" s="1"/>
  <c r="G53" i="1"/>
  <c r="G54" i="1"/>
  <c r="G55" i="1"/>
  <c r="B55" i="1" s="1"/>
  <c r="G56" i="1"/>
  <c r="B56" i="1" s="1"/>
  <c r="G57" i="1"/>
  <c r="B57" i="1" s="1"/>
  <c r="G58" i="1"/>
  <c r="B58" i="1" s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C50" i="1"/>
  <c r="C51" i="1"/>
  <c r="C52" i="1"/>
  <c r="C55" i="1"/>
  <c r="C56" i="1"/>
  <c r="C57" i="1"/>
  <c r="C58" i="1"/>
  <c r="P13" i="1"/>
  <c r="H2" i="1"/>
  <c r="P15" i="1" l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C54" i="1"/>
  <c r="B54" i="1"/>
  <c r="C53" i="1"/>
  <c r="B53" i="1"/>
  <c r="C49" i="1"/>
  <c r="C47" i="1"/>
  <c r="C48" i="1"/>
  <c r="C9" i="1"/>
  <c r="C12" i="1"/>
  <c r="C35" i="1"/>
  <c r="C38" i="1"/>
  <c r="C43" i="1"/>
  <c r="C8" i="1"/>
  <c r="G9" i="1"/>
  <c r="B9" i="1" s="1"/>
  <c r="G11" i="1"/>
  <c r="G12" i="1"/>
  <c r="B12" i="1" s="1"/>
  <c r="G13" i="1"/>
  <c r="B13" i="1" s="1"/>
  <c r="G15" i="1"/>
  <c r="G16" i="1"/>
  <c r="G17" i="1"/>
  <c r="G18" i="1"/>
  <c r="G19" i="1"/>
  <c r="B19" i="1" s="1"/>
  <c r="G20" i="1"/>
  <c r="G21" i="1"/>
  <c r="G22" i="1"/>
  <c r="B22" i="1" s="1"/>
  <c r="G23" i="1"/>
  <c r="G24" i="1"/>
  <c r="G25" i="1"/>
  <c r="G26" i="1"/>
  <c r="G27" i="1"/>
  <c r="B27" i="1" s="1"/>
  <c r="G28" i="1"/>
  <c r="G29" i="1"/>
  <c r="G30" i="1"/>
  <c r="B30" i="1" s="1"/>
  <c r="G31" i="1"/>
  <c r="G32" i="1"/>
  <c r="G33" i="1"/>
  <c r="G34" i="1"/>
  <c r="G35" i="1"/>
  <c r="B35" i="1" s="1"/>
  <c r="G36" i="1"/>
  <c r="G37" i="1"/>
  <c r="G38" i="1"/>
  <c r="B38" i="1" s="1"/>
  <c r="G39" i="1"/>
  <c r="G40" i="1"/>
  <c r="G41" i="1"/>
  <c r="G42" i="1"/>
  <c r="G43" i="1"/>
  <c r="B43" i="1" s="1"/>
  <c r="G44" i="1"/>
  <c r="G45" i="1"/>
  <c r="G46" i="1"/>
  <c r="D7" i="1"/>
  <c r="D8" i="1"/>
  <c r="D9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F7" i="1"/>
  <c r="F8" i="1"/>
  <c r="F9" i="1"/>
  <c r="F11" i="1"/>
  <c r="F12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N3" i="1"/>
  <c r="H7" i="1"/>
  <c r="H8" i="1"/>
  <c r="H9" i="1"/>
  <c r="H11" i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I7" i="1"/>
  <c r="I8" i="1"/>
  <c r="I9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6" i="1"/>
  <c r="H6" i="1" s="1"/>
  <c r="P33" i="1" l="1"/>
  <c r="R33" i="1" s="1"/>
  <c r="C25" i="1"/>
  <c r="B25" i="1"/>
  <c r="C32" i="1"/>
  <c r="B32" i="1"/>
  <c r="C31" i="1"/>
  <c r="B31" i="1"/>
  <c r="C30" i="1"/>
  <c r="C45" i="1"/>
  <c r="B45" i="1"/>
  <c r="C37" i="1"/>
  <c r="B37" i="1"/>
  <c r="C29" i="1"/>
  <c r="B29" i="1"/>
  <c r="C21" i="1"/>
  <c r="B21" i="1"/>
  <c r="C27" i="1"/>
  <c r="C33" i="1"/>
  <c r="B33" i="1"/>
  <c r="C40" i="1"/>
  <c r="B40" i="1"/>
  <c r="C24" i="1"/>
  <c r="B24" i="1"/>
  <c r="C39" i="1"/>
  <c r="B39" i="1"/>
  <c r="C23" i="1"/>
  <c r="B23" i="1"/>
  <c r="C15" i="1"/>
  <c r="B15" i="1"/>
  <c r="B46" i="1"/>
  <c r="C46" i="1"/>
  <c r="C36" i="1"/>
  <c r="B36" i="1"/>
  <c r="C20" i="1"/>
  <c r="B20" i="1"/>
  <c r="C11" i="1"/>
  <c r="B11" i="1"/>
  <c r="C19" i="1"/>
  <c r="C44" i="1"/>
  <c r="B44" i="1"/>
  <c r="C28" i="1"/>
  <c r="B28" i="1"/>
  <c r="C22" i="1"/>
  <c r="C42" i="1"/>
  <c r="B42" i="1"/>
  <c r="C34" i="1"/>
  <c r="B34" i="1"/>
  <c r="C26" i="1"/>
  <c r="B26" i="1"/>
  <c r="C18" i="1"/>
  <c r="B18" i="1"/>
  <c r="C13" i="1"/>
  <c r="C41" i="1"/>
  <c r="B41" i="1"/>
  <c r="C17" i="1"/>
  <c r="B17" i="1"/>
  <c r="C16" i="1"/>
  <c r="B16" i="1"/>
</calcChain>
</file>

<file path=xl/sharedStrings.xml><?xml version="1.0" encoding="utf-8"?>
<sst xmlns="http://schemas.openxmlformats.org/spreadsheetml/2006/main" count="42" uniqueCount="18">
  <si>
    <t>y</t>
  </si>
  <si>
    <t>kst</t>
  </si>
  <si>
    <t>Is</t>
  </si>
  <si>
    <t>Rhyd</t>
  </si>
  <si>
    <t>b</t>
  </si>
  <si>
    <t>Q=v*A</t>
  </si>
  <si>
    <t>v,Normalwasser,y=1,3m=</t>
  </si>
  <si>
    <t>Q=</t>
  </si>
  <si>
    <t>vst</t>
  </si>
  <si>
    <t>Q,inlet</t>
  </si>
  <si>
    <t>v=Q/A (Normalwasser)</t>
  </si>
  <si>
    <t>v(inlet bc)</t>
  </si>
  <si>
    <t>H(normalwasser)</t>
  </si>
  <si>
    <t>H(inletbc)</t>
  </si>
  <si>
    <t>y aus Q</t>
  </si>
  <si>
    <t>Fr</t>
  </si>
  <si>
    <t>Is,2</t>
  </si>
  <si>
    <t>öäällö+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</si>
</sst>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H-y-Diagramm</a:t>
            </a:r>
            <a:r>
              <a:rPr lang="en-US" baseline="0"/>
              <a:t> for const. q</a:t>
            </a:r>
            <a:endParaRPr lang="en-US"/>
          </a:p>
        </c:rich>
      </c:tx>
      <c:layout>
        <c:manualLayout>
          <c:xMode val="edge"/>
          <c:yMode val="edge"/>
          <c:x val="0.33242782687268213"/>
          <c:y val="2.0424864757068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Tabelle1!$C$5</c:f>
              <c:strCache>
                <c:ptCount val="1"/>
                <c:pt idx="0">
                  <c:v>H(inletbc)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Tabelle1!$C$7:$C$46</c:f>
              <c:numCache>
                <c:formatCode>General</c:formatCode>
                <c:ptCount val="40"/>
                <c:pt idx="0">
                  <c:v>11.56788990825688</c:v>
                </c:pt>
                <c:pt idx="1">
                  <c:v>3.0669724770642204</c:v>
                </c:pt>
                <c:pt idx="2">
                  <c:v>1.57420998980632</c:v>
                </c:pt>
                <c:pt idx="3">
                  <c:v>1.2818276644066913</c:v>
                </c:pt>
                <c:pt idx="4">
                  <c:v>1.1167431192660551</c:v>
                </c:pt>
                <c:pt idx="5">
                  <c:v>0.95871559633027514</c:v>
                </c:pt>
                <c:pt idx="6">
                  <c:v>0.91855249745157996</c:v>
                </c:pt>
                <c:pt idx="7">
                  <c:v>0.91818268054392382</c:v>
                </c:pt>
                <c:pt idx="8">
                  <c:v>0.93403856955626274</c:v>
                </c:pt>
                <c:pt idx="9">
                  <c:v>0.97918577981651378</c:v>
                </c:pt>
                <c:pt idx="10">
                  <c:v>1.0415788877562577</c:v>
                </c:pt>
                <c:pt idx="11">
                  <c:v>1.1146788990825689</c:v>
                </c:pt>
                <c:pt idx="12">
                  <c:v>1.1947759496550157</c:v>
                </c:pt>
                <c:pt idx="13">
                  <c:v>1.2796381243628949</c:v>
                </c:pt>
                <c:pt idx="14">
                  <c:v>1.3678573367352478</c:v>
                </c:pt>
                <c:pt idx="15">
                  <c:v>1.4585096423890656</c:v>
                </c:pt>
                <c:pt idx="16">
                  <c:v>1.5509683995922527</c:v>
                </c:pt>
                <c:pt idx="17">
                  <c:v>1.6447964449541286</c:v>
                </c:pt>
                <c:pt idx="18">
                  <c:v>1.7396812799593664</c:v>
                </c:pt>
                <c:pt idx="19">
                  <c:v>1.8353947219390645</c:v>
                </c:pt>
                <c:pt idx="20">
                  <c:v>1.9317670080561131</c:v>
                </c:pt>
                <c:pt idx="21">
                  <c:v>2.028669724770642</c:v>
                </c:pt>
                <c:pt idx="22">
                  <c:v>2.1260042855062515</c:v>
                </c:pt>
                <c:pt idx="23">
                  <c:v>2.2236939874137542</c:v>
                </c:pt>
                <c:pt idx="24">
                  <c:v>2.3216784308284626</c:v>
                </c:pt>
                <c:pt idx="25">
                  <c:v>2.4199095310907235</c:v>
                </c:pt>
                <c:pt idx="26">
                  <c:v>2.5183486238532109</c:v>
                </c:pt>
                <c:pt idx="27">
                  <c:v>2.616964334183812</c:v>
                </c:pt>
                <c:pt idx="28">
                  <c:v>2.7157309875284734</c:v>
                </c:pt>
                <c:pt idx="29">
                  <c:v>2.8146274105972662</c:v>
                </c:pt>
                <c:pt idx="30">
                  <c:v>2.9136360165377608</c:v>
                </c:pt>
                <c:pt idx="31">
                  <c:v>3.0127420998980634</c:v>
                </c:pt>
                <c:pt idx="32">
                  <c:v>3.1119332881459489</c:v>
                </c:pt>
                <c:pt idx="33">
                  <c:v>3.2111991112385323</c:v>
                </c:pt>
                <c:pt idx="34">
                  <c:v>3.3105306610727792</c:v>
                </c:pt>
                <c:pt idx="35">
                  <c:v>3.4099203199898414</c:v>
                </c:pt>
                <c:pt idx="36">
                  <c:v>3.5093615427822504</c:v>
                </c:pt>
                <c:pt idx="37">
                  <c:v>3.6088486804847664</c:v>
                </c:pt>
                <c:pt idx="38">
                  <c:v>3.7083768370403631</c:v>
                </c:pt>
                <c:pt idx="39">
                  <c:v>3.807941752014028</c:v>
                </c:pt>
              </c:numCache>
            </c:numRef>
          </c:xVal>
          <c:yVal>
            <c:numRef>
              <c:f>Tabelle1!$E$7:$E$46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0.35099999999999998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0.61209999999999998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1.1000000000000001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1.6</c:v>
                </c:pt>
                <c:pt idx="18">
                  <c:v>1.7</c:v>
                </c:pt>
                <c:pt idx="19">
                  <c:v>1.8</c:v>
                </c:pt>
                <c:pt idx="20">
                  <c:v>1.9</c:v>
                </c:pt>
                <c:pt idx="21">
                  <c:v>2</c:v>
                </c:pt>
                <c:pt idx="22">
                  <c:v>2.1</c:v>
                </c:pt>
                <c:pt idx="23">
                  <c:v>2.2000000000000002</c:v>
                </c:pt>
                <c:pt idx="24">
                  <c:v>2.2999999999999998</c:v>
                </c:pt>
                <c:pt idx="25">
                  <c:v>2.4</c:v>
                </c:pt>
                <c:pt idx="26">
                  <c:v>2.5</c:v>
                </c:pt>
                <c:pt idx="27">
                  <c:v>2.6</c:v>
                </c:pt>
                <c:pt idx="28">
                  <c:v>2.7</c:v>
                </c:pt>
                <c:pt idx="29">
                  <c:v>2.8</c:v>
                </c:pt>
                <c:pt idx="30">
                  <c:v>2.9</c:v>
                </c:pt>
                <c:pt idx="31">
                  <c:v>3</c:v>
                </c:pt>
                <c:pt idx="32">
                  <c:v>3.1</c:v>
                </c:pt>
                <c:pt idx="33">
                  <c:v>3.2</c:v>
                </c:pt>
                <c:pt idx="34">
                  <c:v>3.3</c:v>
                </c:pt>
                <c:pt idx="35">
                  <c:v>3.4</c:v>
                </c:pt>
                <c:pt idx="36">
                  <c:v>3.5</c:v>
                </c:pt>
                <c:pt idx="37">
                  <c:v>3.6</c:v>
                </c:pt>
                <c:pt idx="38">
                  <c:v>3.7</c:v>
                </c:pt>
                <c:pt idx="39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EF-4E5D-8560-CE1F3F815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247856"/>
        <c:axId val="371559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Tabelle1!$D$5</c15:sqref>
                        </c15:formulaRef>
                      </c:ext>
                    </c:extLst>
                    <c:strCache>
                      <c:ptCount val="1"/>
                      <c:pt idx="0">
                        <c:v>H(normalwasser)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Tabelle1!$D$6:$D$45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1">
                        <c:v>1.0656782015249302</c:v>
                      </c:pt>
                      <c:pt idx="2">
                        <c:v>0.44141955038123254</c:v>
                      </c:pt>
                      <c:pt idx="3">
                        <c:v>0.40729757794721444</c:v>
                      </c:pt>
                      <c:pt idx="5">
                        <c:v>0.46035488759530818</c:v>
                      </c:pt>
                      <c:pt idx="6">
                        <c:v>0.53862712806099722</c:v>
                      </c:pt>
                      <c:pt idx="7">
                        <c:v>0.6268243944868036</c:v>
                      </c:pt>
                      <c:pt idx="8">
                        <c:v>0.63787434687899913</c:v>
                      </c:pt>
                      <c:pt idx="9">
                        <c:v>0.71970771839846792</c:v>
                      </c:pt>
                      <c:pt idx="10">
                        <c:v>0.81508872189882708</c:v>
                      </c:pt>
                      <c:pt idx="11">
                        <c:v>0.91192195310524604</c:v>
                      </c:pt>
                      <c:pt idx="12">
                        <c:v>1.0096567820152493</c:v>
                      </c:pt>
                      <c:pt idx="13">
                        <c:v>1.1079808115828507</c:v>
                      </c:pt>
                      <c:pt idx="14">
                        <c:v>1.2067060986217009</c:v>
                      </c:pt>
                      <c:pt idx="15">
                        <c:v>1.3057140721983724</c:v>
                      </c:pt>
                      <c:pt idx="16">
                        <c:v>1.404926929599617</c:v>
                      </c:pt>
                      <c:pt idx="17">
                        <c:v>1.5042919031178885</c:v>
                      </c:pt>
                      <c:pt idx="18">
                        <c:v>1.6037721804747069</c:v>
                      </c:pt>
                      <c:pt idx="19">
                        <c:v>1.7033414470641</c:v>
                      </c:pt>
                      <c:pt idx="20">
                        <c:v>1.8029804882763116</c:v>
                      </c:pt>
                      <c:pt idx="21">
                        <c:v>1.9026750088684901</c:v>
                      </c:pt>
                      <c:pt idx="22">
                        <c:v>2.0024141955038122</c:v>
                      </c:pt>
                      <c:pt idx="23">
                        <c:v>2.1021897464887189</c:v>
                      </c:pt>
                      <c:pt idx="24">
                        <c:v>2.2019952028957128</c:v>
                      </c:pt>
                      <c:pt idx="25">
                        <c:v>2.301825478641824</c:v>
                      </c:pt>
                      <c:pt idx="26">
                        <c:v>2.401676524655425</c:v>
                      </c:pt>
                      <c:pt idx="27">
                        <c:v>2.5015450851224399</c:v>
                      </c:pt>
                      <c:pt idx="28">
                        <c:v>2.6014285180495933</c:v>
                      </c:pt>
                      <c:pt idx="29">
                        <c:v>2.7013246614561388</c:v>
                      </c:pt>
                      <c:pt idx="30">
                        <c:v>2.8012317323999039</c:v>
                      </c:pt>
                      <c:pt idx="31">
                        <c:v>2.9011482499423602</c:v>
                      </c:pt>
                      <c:pt idx="32">
                        <c:v>3.0010729757794721</c:v>
                      </c:pt>
                      <c:pt idx="33">
                        <c:v>3.1010048680556972</c:v>
                      </c:pt>
                      <c:pt idx="34">
                        <c:v>3.2009430451186769</c:v>
                      </c:pt>
                      <c:pt idx="35">
                        <c:v>3.3008867568425386</c:v>
                      </c:pt>
                      <c:pt idx="36">
                        <c:v>3.400835361766025</c:v>
                      </c:pt>
                      <c:pt idx="37">
                        <c:v>3.5007883087359386</c:v>
                      </c:pt>
                      <c:pt idx="38">
                        <c:v>3.6007451220690778</c:v>
                      </c:pt>
                      <c:pt idx="39">
                        <c:v>3.7007053894824873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Tabelle1!$E$6:$E$45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0.35099999999999998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0.61209999999999998</c:v>
                      </c:pt>
                      <c:pt idx="9">
                        <c:v>0.7</c:v>
                      </c:pt>
                      <c:pt idx="10">
                        <c:v>0.8</c:v>
                      </c:pt>
                      <c:pt idx="11">
                        <c:v>0.9</c:v>
                      </c:pt>
                      <c:pt idx="12">
                        <c:v>1</c:v>
                      </c:pt>
                      <c:pt idx="13">
                        <c:v>1.1000000000000001</c:v>
                      </c:pt>
                      <c:pt idx="14">
                        <c:v>1.2</c:v>
                      </c:pt>
                      <c:pt idx="15">
                        <c:v>1.3</c:v>
                      </c:pt>
                      <c:pt idx="16">
                        <c:v>1.4</c:v>
                      </c:pt>
                      <c:pt idx="17">
                        <c:v>1.5</c:v>
                      </c:pt>
                      <c:pt idx="18">
                        <c:v>1.6</c:v>
                      </c:pt>
                      <c:pt idx="19">
                        <c:v>1.7</c:v>
                      </c:pt>
                      <c:pt idx="20">
                        <c:v>1.8</c:v>
                      </c:pt>
                      <c:pt idx="21">
                        <c:v>1.9</c:v>
                      </c:pt>
                      <c:pt idx="22">
                        <c:v>2</c:v>
                      </c:pt>
                      <c:pt idx="23">
                        <c:v>2.1</c:v>
                      </c:pt>
                      <c:pt idx="24">
                        <c:v>2.2000000000000002</c:v>
                      </c:pt>
                      <c:pt idx="25">
                        <c:v>2.2999999999999998</c:v>
                      </c:pt>
                      <c:pt idx="26">
                        <c:v>2.4</c:v>
                      </c:pt>
                      <c:pt idx="27">
                        <c:v>2.5</c:v>
                      </c:pt>
                      <c:pt idx="28">
                        <c:v>2.6</c:v>
                      </c:pt>
                      <c:pt idx="29">
                        <c:v>2.7</c:v>
                      </c:pt>
                      <c:pt idx="30">
                        <c:v>2.8</c:v>
                      </c:pt>
                      <c:pt idx="31">
                        <c:v>2.9</c:v>
                      </c:pt>
                      <c:pt idx="32">
                        <c:v>3</c:v>
                      </c:pt>
                      <c:pt idx="33">
                        <c:v>3.1</c:v>
                      </c:pt>
                      <c:pt idx="34">
                        <c:v>3.2</c:v>
                      </c:pt>
                      <c:pt idx="35">
                        <c:v>3.3</c:v>
                      </c:pt>
                      <c:pt idx="36">
                        <c:v>3.4</c:v>
                      </c:pt>
                      <c:pt idx="37">
                        <c:v>3.5</c:v>
                      </c:pt>
                      <c:pt idx="38">
                        <c:v>3.6</c:v>
                      </c:pt>
                      <c:pt idx="39">
                        <c:v>3.7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51EF-4E5D-8560-CE1F3F815295}"/>
                  </c:ext>
                </c:extLst>
              </c15:ser>
            </c15:filteredScatterSeries>
          </c:ext>
        </c:extLst>
      </c:scatterChart>
      <c:valAx>
        <c:axId val="66824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559328"/>
        <c:crosses val="autoZero"/>
        <c:crossBetween val="midCat"/>
      </c:valAx>
      <c:valAx>
        <c:axId val="3715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824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752705</xdr:colOff>
      <xdr:row>9</xdr:row>
      <xdr:rowOff>45382</xdr:rowOff>
    </xdr:from>
    <xdr:to>
      <xdr:col>13</xdr:col>
      <xdr:colOff>38717</xdr:colOff>
      <xdr:row>39</xdr:row>
      <xdr:rowOff>170367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82D1FC4-E133-4A73-BA66-A8E472FA3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A3F2-A588-4186-896E-9B8800DC0915}">
  <dimension ref="B2:R58"/>
  <sheetViews>
    <sheetView tabSelected="1" topLeftCell="B1" zoomScale="82" workbookViewId="0">
      <selection activeCell="P5" sqref="P5"/>
    </sheetView>
  </sheetViews>
  <sheetFormatPr baseColWidth="10" defaultRowHeight="14.5" x14ac:dyDescent="0.35"/>
  <cols>
    <col min="6" max="6" width="19.90625" bestFit="1" customWidth="1"/>
  </cols>
  <sheetData>
    <row r="2" spans="2:16" x14ac:dyDescent="0.35">
      <c r="F2" t="s">
        <v>9</v>
      </c>
      <c r="H2">
        <f>1.5*0.5</f>
        <v>0.75</v>
      </c>
    </row>
    <row r="3" spans="2:16" x14ac:dyDescent="0.35">
      <c r="E3" s="4" t="s">
        <v>5</v>
      </c>
      <c r="F3" s="4"/>
      <c r="G3" s="4"/>
      <c r="H3" s="4"/>
      <c r="I3" s="4"/>
      <c r="J3" t="s">
        <v>6</v>
      </c>
      <c r="L3">
        <v>0.33482845836646835</v>
      </c>
      <c r="M3" t="s">
        <v>7</v>
      </c>
      <c r="N3">
        <f>L3*1.3*0.5</f>
        <v>0.21763849793820444</v>
      </c>
    </row>
    <row r="5" spans="2:16" x14ac:dyDescent="0.35">
      <c r="B5" t="s">
        <v>15</v>
      </c>
      <c r="C5" t="s">
        <v>13</v>
      </c>
      <c r="D5" t="s">
        <v>12</v>
      </c>
      <c r="E5" t="s">
        <v>0</v>
      </c>
      <c r="F5" t="s">
        <v>10</v>
      </c>
      <c r="G5" t="s">
        <v>11</v>
      </c>
      <c r="H5" t="s">
        <v>8</v>
      </c>
      <c r="I5" t="s">
        <v>3</v>
      </c>
      <c r="J5" t="s">
        <v>4</v>
      </c>
      <c r="K5" t="s">
        <v>1</v>
      </c>
      <c r="L5" t="s">
        <v>2</v>
      </c>
      <c r="M5" t="s">
        <v>16</v>
      </c>
      <c r="P5" t="s">
        <v>17</v>
      </c>
    </row>
    <row r="6" spans="2:16" x14ac:dyDescent="0.35">
      <c r="H6">
        <f t="shared" ref="H6:H46" si="0">$K$6*(I6^(2/3))*($L$6^(1/2))</f>
        <v>0</v>
      </c>
      <c r="I6">
        <f>(E6*$J$6)/($J$6+2*E6)</f>
        <v>0</v>
      </c>
      <c r="J6">
        <v>0.5</v>
      </c>
      <c r="K6">
        <v>30</v>
      </c>
      <c r="L6">
        <v>1E-3</v>
      </c>
      <c r="M6">
        <v>1.4999999999999999E-2</v>
      </c>
    </row>
    <row r="7" spans="2:16" x14ac:dyDescent="0.35">
      <c r="B7">
        <f>G7/((E7*9.81)^0.5)</f>
        <v>15.144563320384567</v>
      </c>
      <c r="C7">
        <f>E7+G7^2/(2*9.81)</f>
        <v>11.56788990825688</v>
      </c>
      <c r="D7">
        <f t="shared" ref="D7:D58" si="1">E7+F7^2/(2*9.81)</f>
        <v>1.0656782015249302</v>
      </c>
      <c r="E7">
        <v>0.1</v>
      </c>
      <c r="F7">
        <f t="shared" ref="F7:F46" si="2">$N$3/(E7*$J$6)</f>
        <v>4.3527699587640889</v>
      </c>
      <c r="G7">
        <f>$H$2/(E7*$J$6)</f>
        <v>15</v>
      </c>
      <c r="H7">
        <f t="shared" si="0"/>
        <v>0.16331869371062074</v>
      </c>
      <c r="I7">
        <f t="shared" ref="I7:I46" si="3">(E7*$J$6)/($J$6+2*E7)</f>
        <v>7.1428571428571438E-2</v>
      </c>
    </row>
    <row r="8" spans="2:16" x14ac:dyDescent="0.35">
      <c r="B8">
        <f t="shared" ref="B8:B58" si="4">G8/((E8*9.81)^0.5)</f>
        <v>5.3544117109764917</v>
      </c>
      <c r="C8">
        <f t="shared" ref="C8:C58" si="5">E8+G8^2/(2*9.81)</f>
        <v>3.0669724770642204</v>
      </c>
      <c r="D8">
        <f t="shared" si="1"/>
        <v>0.44141955038123254</v>
      </c>
      <c r="E8">
        <v>0.2</v>
      </c>
      <c r="F8">
        <f t="shared" si="2"/>
        <v>2.1763849793820444</v>
      </c>
      <c r="G8">
        <f>$H$2/(E8*$J$6)</f>
        <v>7.5</v>
      </c>
      <c r="H8">
        <f t="shared" si="0"/>
        <v>0.21926008683048914</v>
      </c>
      <c r="I8">
        <f t="shared" si="3"/>
        <v>0.11111111111111112</v>
      </c>
      <c r="O8" t="s">
        <v>0</v>
      </c>
      <c r="P8">
        <v>1</v>
      </c>
    </row>
    <row r="9" spans="2:16" x14ac:dyDescent="0.35">
      <c r="B9">
        <f t="shared" si="4"/>
        <v>2.9145725699277873</v>
      </c>
      <c r="C9">
        <f t="shared" si="5"/>
        <v>1.57420998980632</v>
      </c>
      <c r="D9">
        <f t="shared" si="1"/>
        <v>0.40729757794721444</v>
      </c>
      <c r="E9">
        <v>0.3</v>
      </c>
      <c r="F9">
        <f t="shared" si="2"/>
        <v>1.4509233195880298</v>
      </c>
      <c r="G9">
        <f t="shared" ref="G9:G58" si="6">$H$2/(E9*$J$6)</f>
        <v>5</v>
      </c>
      <c r="H9">
        <f t="shared" si="0"/>
        <v>0.25133538556715962</v>
      </c>
      <c r="I9">
        <f t="shared" si="3"/>
        <v>0.13636363636363635</v>
      </c>
      <c r="O9" t="s">
        <v>3</v>
      </c>
      <c r="P9" s="1">
        <f>(P8*$J$6)/($J$6+2*P8)</f>
        <v>0.2</v>
      </c>
    </row>
    <row r="10" spans="2:16" x14ac:dyDescent="0.35">
      <c r="B10">
        <f t="shared" si="4"/>
        <v>2.3030113624666866</v>
      </c>
      <c r="C10" s="3">
        <f>E10+G10^2/(2*9.81)</f>
        <v>1.2818276644066913</v>
      </c>
      <c r="E10" s="3">
        <v>0.35099999999999998</v>
      </c>
      <c r="F10">
        <f t="shared" si="2"/>
        <v>1.2401054013572903</v>
      </c>
      <c r="G10">
        <f t="shared" si="6"/>
        <v>4.2735042735042734</v>
      </c>
      <c r="H10">
        <f t="shared" si="0"/>
        <v>0.26304881930717539</v>
      </c>
      <c r="I10">
        <f t="shared" si="3"/>
        <v>0.14600665557404327</v>
      </c>
      <c r="P10" s="1"/>
    </row>
    <row r="11" spans="2:16" x14ac:dyDescent="0.35">
      <c r="B11">
        <f t="shared" si="4"/>
        <v>1.8930704150480708</v>
      </c>
      <c r="C11">
        <f t="shared" si="5"/>
        <v>1.1167431192660551</v>
      </c>
      <c r="D11">
        <f t="shared" si="1"/>
        <v>0.46035488759530818</v>
      </c>
      <c r="E11">
        <v>0.4</v>
      </c>
      <c r="F11">
        <f t="shared" si="2"/>
        <v>1.0881924896910222</v>
      </c>
      <c r="G11">
        <f t="shared" si="6"/>
        <v>3.75</v>
      </c>
      <c r="H11">
        <f t="shared" si="0"/>
        <v>0.27238238417382504</v>
      </c>
      <c r="I11">
        <f t="shared" si="3"/>
        <v>0.15384615384615385</v>
      </c>
      <c r="O11" t="s">
        <v>8</v>
      </c>
      <c r="P11">
        <f>$K$6*(P9^(2/3))*($L$6^(1/2))</f>
        <v>0.32444512413605975</v>
      </c>
    </row>
    <row r="12" spans="2:16" x14ac:dyDescent="0.35">
      <c r="B12">
        <f t="shared" si="4"/>
        <v>1.3545709229571927</v>
      </c>
      <c r="C12">
        <f t="shared" si="5"/>
        <v>0.95871559633027514</v>
      </c>
      <c r="D12">
        <f t="shared" si="1"/>
        <v>0.53862712806099722</v>
      </c>
      <c r="E12">
        <v>0.5</v>
      </c>
      <c r="F12">
        <f t="shared" si="2"/>
        <v>0.87055399175281778</v>
      </c>
      <c r="G12">
        <f t="shared" si="6"/>
        <v>3</v>
      </c>
      <c r="H12">
        <f t="shared" si="0"/>
        <v>0.28731199282724984</v>
      </c>
      <c r="I12">
        <f t="shared" si="3"/>
        <v>0.16666666666666666</v>
      </c>
      <c r="O12" s="2" t="s">
        <v>14</v>
      </c>
      <c r="P12" s="2">
        <f>(H2/(P11*$J$6))</f>
        <v>4.6232779857433082</v>
      </c>
    </row>
    <row r="13" spans="2:16" x14ac:dyDescent="0.35">
      <c r="B13">
        <f t="shared" si="4"/>
        <v>1.0304570142281206</v>
      </c>
      <c r="C13">
        <f t="shared" si="5"/>
        <v>0.91855249745157996</v>
      </c>
      <c r="D13">
        <f t="shared" si="1"/>
        <v>0.6268243944868036</v>
      </c>
      <c r="E13">
        <v>0.6</v>
      </c>
      <c r="F13">
        <f t="shared" si="2"/>
        <v>0.72546165979401489</v>
      </c>
      <c r="G13">
        <f t="shared" si="6"/>
        <v>2.5</v>
      </c>
      <c r="H13">
        <f t="shared" si="0"/>
        <v>0.29847146020589793</v>
      </c>
      <c r="I13">
        <f t="shared" si="3"/>
        <v>0.17647058823529413</v>
      </c>
      <c r="O13" t="s">
        <v>0</v>
      </c>
      <c r="P13">
        <f>P12</f>
        <v>4.6232779857433082</v>
      </c>
    </row>
    <row r="14" spans="2:16" x14ac:dyDescent="0.35">
      <c r="B14">
        <f t="shared" si="4"/>
        <v>1.0000533894323629</v>
      </c>
      <c r="C14">
        <f t="shared" si="5"/>
        <v>0.91818268054392382</v>
      </c>
      <c r="D14">
        <f t="shared" si="1"/>
        <v>0.63787434687899913</v>
      </c>
      <c r="E14">
        <v>0.61209999999999998</v>
      </c>
      <c r="F14">
        <f t="shared" si="2"/>
        <v>0.71112072516975811</v>
      </c>
      <c r="G14">
        <f t="shared" si="6"/>
        <v>2.4505799705930404</v>
      </c>
      <c r="H14">
        <f t="shared" si="0"/>
        <v>0.29963399410231284</v>
      </c>
      <c r="I14">
        <f t="shared" si="3"/>
        <v>0.17750260990604338</v>
      </c>
    </row>
    <row r="15" spans="2:16" x14ac:dyDescent="0.35">
      <c r="B15">
        <f t="shared" si="4"/>
        <v>0.81772955633486066</v>
      </c>
      <c r="C15">
        <f t="shared" si="5"/>
        <v>0.93403856955626274</v>
      </c>
      <c r="D15">
        <f t="shared" si="1"/>
        <v>0.71970771839846792</v>
      </c>
      <c r="E15">
        <v>0.7</v>
      </c>
      <c r="F15">
        <f t="shared" si="2"/>
        <v>0.62182427982344135</v>
      </c>
      <c r="G15">
        <f t="shared" si="6"/>
        <v>2.1428571428571428</v>
      </c>
      <c r="H15">
        <f t="shared" si="0"/>
        <v>0.30713611296568444</v>
      </c>
      <c r="I15">
        <f t="shared" si="3"/>
        <v>0.18421052631578946</v>
      </c>
      <c r="O15" t="s">
        <v>3</v>
      </c>
      <c r="P15" s="1">
        <f>(P13*$J$6)/($J$6+2*P13)</f>
        <v>0.23717495694215623</v>
      </c>
    </row>
    <row r="16" spans="2:16" x14ac:dyDescent="0.35">
      <c r="B16">
        <f t="shared" si="4"/>
        <v>0.66930146387206146</v>
      </c>
      <c r="C16">
        <f t="shared" si="5"/>
        <v>0.97918577981651378</v>
      </c>
      <c r="D16">
        <f t="shared" si="1"/>
        <v>0.81508872189882708</v>
      </c>
      <c r="E16">
        <v>0.8</v>
      </c>
      <c r="F16">
        <f t="shared" si="2"/>
        <v>0.54409624484551111</v>
      </c>
      <c r="G16">
        <f t="shared" si="6"/>
        <v>1.875</v>
      </c>
      <c r="H16">
        <f t="shared" si="0"/>
        <v>0.31406175443641327</v>
      </c>
      <c r="I16">
        <f t="shared" si="3"/>
        <v>0.19047619047619047</v>
      </c>
      <c r="O16" t="s">
        <v>8</v>
      </c>
      <c r="P16">
        <f>$K$6*(P15^(2/3))*($L$6^(1/2))</f>
        <v>0.36349670210587298</v>
      </c>
    </row>
    <row r="17" spans="2:16" x14ac:dyDescent="0.35">
      <c r="B17">
        <f t="shared" si="4"/>
        <v>0.56090975260683573</v>
      </c>
      <c r="C17">
        <f t="shared" si="5"/>
        <v>1.0415788877562577</v>
      </c>
      <c r="D17">
        <f t="shared" si="1"/>
        <v>0.91192195310524604</v>
      </c>
      <c r="E17">
        <v>0.9</v>
      </c>
      <c r="F17">
        <f t="shared" si="2"/>
        <v>0.48364110652934322</v>
      </c>
      <c r="G17">
        <f t="shared" si="6"/>
        <v>1.6666666666666665</v>
      </c>
      <c r="H17">
        <f t="shared" si="0"/>
        <v>0.31972581755873442</v>
      </c>
      <c r="I17">
        <f t="shared" si="3"/>
        <v>0.19565217391304349</v>
      </c>
      <c r="O17" s="2" t="s">
        <v>14</v>
      </c>
      <c r="P17" s="2">
        <f>($H$2/(P16*0.5))</f>
        <v>4.1265848941955632</v>
      </c>
    </row>
    <row r="18" spans="2:16" x14ac:dyDescent="0.35">
      <c r="B18">
        <f t="shared" si="4"/>
        <v>0.47891314261057566</v>
      </c>
      <c r="C18">
        <f t="shared" si="5"/>
        <v>1.1146788990825689</v>
      </c>
      <c r="D18">
        <f t="shared" si="1"/>
        <v>1.0096567820152493</v>
      </c>
      <c r="E18">
        <v>1</v>
      </c>
      <c r="F18">
        <f t="shared" si="2"/>
        <v>0.43527699587640889</v>
      </c>
      <c r="G18">
        <f t="shared" si="6"/>
        <v>1.5</v>
      </c>
      <c r="H18">
        <f t="shared" si="0"/>
        <v>0.32444512413605975</v>
      </c>
      <c r="I18">
        <f t="shared" si="3"/>
        <v>0.2</v>
      </c>
      <c r="O18" t="s">
        <v>0</v>
      </c>
      <c r="P18">
        <f>P17</f>
        <v>4.1265848941955632</v>
      </c>
    </row>
    <row r="19" spans="2:16" x14ac:dyDescent="0.35">
      <c r="B19">
        <f t="shared" si="4"/>
        <v>0.41511433179747548</v>
      </c>
      <c r="C19">
        <f t="shared" si="5"/>
        <v>1.1947759496550157</v>
      </c>
      <c r="D19">
        <f t="shared" si="1"/>
        <v>1.1079808115828507</v>
      </c>
      <c r="E19">
        <v>1.1000000000000001</v>
      </c>
      <c r="F19">
        <f t="shared" si="2"/>
        <v>0.39570635988764441</v>
      </c>
      <c r="G19">
        <f t="shared" si="6"/>
        <v>1.3636363636363635</v>
      </c>
      <c r="H19">
        <f t="shared" si="0"/>
        <v>0.32843835752012673</v>
      </c>
      <c r="I19">
        <f t="shared" si="3"/>
        <v>0.20370370370370372</v>
      </c>
      <c r="O19" t="s">
        <v>3</v>
      </c>
      <c r="P19" s="1">
        <f>(P18*$J$6)/($J$6+2*P18)</f>
        <v>0.23571945900492175</v>
      </c>
    </row>
    <row r="20" spans="2:16" x14ac:dyDescent="0.35">
      <c r="B20">
        <f t="shared" si="4"/>
        <v>0.36432157124097342</v>
      </c>
      <c r="C20" s="3">
        <f t="shared" si="5"/>
        <v>1.2796381243628949</v>
      </c>
      <c r="D20">
        <f t="shared" si="1"/>
        <v>1.2067060986217009</v>
      </c>
      <c r="E20" s="3">
        <v>1.2</v>
      </c>
      <c r="F20">
        <f t="shared" si="2"/>
        <v>0.36273082989700745</v>
      </c>
      <c r="G20">
        <f t="shared" si="6"/>
        <v>1.25</v>
      </c>
      <c r="H20">
        <f t="shared" si="0"/>
        <v>0.33186141176187101</v>
      </c>
      <c r="I20">
        <f t="shared" si="3"/>
        <v>0.20689655172413793</v>
      </c>
      <c r="O20" t="s">
        <v>8</v>
      </c>
      <c r="P20">
        <f>$K$6*(P19^(2/3))*($L$6^(1/2))</f>
        <v>0.36200803646534219</v>
      </c>
    </row>
    <row r="21" spans="2:16" x14ac:dyDescent="0.35">
      <c r="B21">
        <f t="shared" si="4"/>
        <v>0.32310354790625867</v>
      </c>
      <c r="C21">
        <f t="shared" si="5"/>
        <v>1.3678573367352478</v>
      </c>
      <c r="D21">
        <f t="shared" si="1"/>
        <v>1.3057140721983724</v>
      </c>
      <c r="E21">
        <v>1.3</v>
      </c>
      <c r="F21">
        <f t="shared" si="2"/>
        <v>0.33482845836646835</v>
      </c>
      <c r="G21">
        <f t="shared" si="6"/>
        <v>1.1538461538461537</v>
      </c>
      <c r="H21">
        <f t="shared" si="0"/>
        <v>0.33482845836646835</v>
      </c>
      <c r="I21">
        <f t="shared" si="3"/>
        <v>0.20967741935483872</v>
      </c>
      <c r="O21" s="2" t="s">
        <v>14</v>
      </c>
      <c r="P21" s="2">
        <f>($H$2/(P20*0.5))</f>
        <v>4.1435544211837039</v>
      </c>
    </row>
    <row r="22" spans="2:16" x14ac:dyDescent="0.35">
      <c r="B22">
        <f t="shared" si="4"/>
        <v>0.28911105723052344</v>
      </c>
      <c r="C22">
        <f t="shared" si="5"/>
        <v>1.4585096423890656</v>
      </c>
      <c r="D22">
        <f t="shared" si="1"/>
        <v>1.404926929599617</v>
      </c>
      <c r="E22">
        <v>1.4</v>
      </c>
      <c r="F22">
        <f t="shared" si="2"/>
        <v>0.31091213991172068</v>
      </c>
      <c r="G22">
        <f t="shared" si="6"/>
        <v>1.0714285714285714</v>
      </c>
      <c r="H22">
        <f t="shared" si="0"/>
        <v>0.33742505043956383</v>
      </c>
      <c r="I22">
        <f t="shared" si="3"/>
        <v>0.21212121212121213</v>
      </c>
      <c r="O22" t="s">
        <v>0</v>
      </c>
      <c r="P22">
        <f>P21</f>
        <v>4.1435544211837039</v>
      </c>
    </row>
    <row r="23" spans="2:16" x14ac:dyDescent="0.35">
      <c r="B23">
        <f t="shared" si="4"/>
        <v>0.26068729566859167</v>
      </c>
      <c r="C23">
        <f t="shared" si="5"/>
        <v>1.5509683995922527</v>
      </c>
      <c r="D23">
        <f t="shared" si="1"/>
        <v>1.5042919031178885</v>
      </c>
      <c r="E23">
        <v>1.5</v>
      </c>
      <c r="F23">
        <f t="shared" si="2"/>
        <v>0.29018466391760595</v>
      </c>
      <c r="G23">
        <f t="shared" si="6"/>
        <v>1</v>
      </c>
      <c r="H23">
        <f t="shared" si="0"/>
        <v>0.33971657278943085</v>
      </c>
      <c r="I23">
        <f t="shared" si="3"/>
        <v>0.21428571428571427</v>
      </c>
      <c r="O23" t="s">
        <v>3</v>
      </c>
      <c r="P23" s="1">
        <f>(P22*$J$6)/($J$6+2*P22)</f>
        <v>0.2357746157191877</v>
      </c>
    </row>
    <row r="24" spans="2:16" x14ac:dyDescent="0.35">
      <c r="B24">
        <f t="shared" si="4"/>
        <v>0.23663380188100885</v>
      </c>
      <c r="C24">
        <f t="shared" si="5"/>
        <v>1.6447964449541286</v>
      </c>
      <c r="D24">
        <f t="shared" si="1"/>
        <v>1.6037721804747069</v>
      </c>
      <c r="E24">
        <v>1.6</v>
      </c>
      <c r="F24">
        <f t="shared" si="2"/>
        <v>0.27204812242275556</v>
      </c>
      <c r="G24">
        <f t="shared" si="6"/>
        <v>0.9375</v>
      </c>
      <c r="H24">
        <f t="shared" si="0"/>
        <v>0.3417538611951863</v>
      </c>
      <c r="I24">
        <f t="shared" si="3"/>
        <v>0.21621621621621623</v>
      </c>
      <c r="O24" t="s">
        <v>8</v>
      </c>
      <c r="P24">
        <f>$K$6*(P23^(2/3))*($L$6^(1/2))</f>
        <v>0.36206450583871769</v>
      </c>
    </row>
    <row r="25" spans="2:16" x14ac:dyDescent="0.35">
      <c r="B25">
        <f t="shared" si="4"/>
        <v>0.21606447828304665</v>
      </c>
      <c r="C25">
        <f t="shared" si="5"/>
        <v>1.7396812799593664</v>
      </c>
      <c r="D25">
        <f t="shared" si="1"/>
        <v>1.7033414470641</v>
      </c>
      <c r="E25">
        <v>1.7</v>
      </c>
      <c r="F25">
        <f t="shared" si="2"/>
        <v>0.25604529169200524</v>
      </c>
      <c r="G25">
        <f t="shared" si="6"/>
        <v>0.88235294117647056</v>
      </c>
      <c r="H25">
        <f t="shared" si="0"/>
        <v>0.3435770400250131</v>
      </c>
      <c r="I25">
        <f t="shared" si="3"/>
        <v>0.21794871794871795</v>
      </c>
      <c r="O25" s="2" t="s">
        <v>14</v>
      </c>
      <c r="P25" s="2">
        <f>($H$2/(P24*0.5))</f>
        <v>4.1429081719161331</v>
      </c>
    </row>
    <row r="26" spans="2:16" x14ac:dyDescent="0.35">
      <c r="B26">
        <f t="shared" si="4"/>
        <v>0.19831154485098118</v>
      </c>
      <c r="C26">
        <f t="shared" si="5"/>
        <v>1.8353947219390645</v>
      </c>
      <c r="D26">
        <f t="shared" si="1"/>
        <v>1.8029804882763116</v>
      </c>
      <c r="E26">
        <v>1.8</v>
      </c>
      <c r="F26">
        <f t="shared" si="2"/>
        <v>0.24182055326467161</v>
      </c>
      <c r="G26">
        <f t="shared" si="6"/>
        <v>0.83333333333333326</v>
      </c>
      <c r="H26">
        <f t="shared" si="0"/>
        <v>0.34521820484316085</v>
      </c>
      <c r="I26">
        <f t="shared" si="3"/>
        <v>0.21951219512195125</v>
      </c>
      <c r="O26" t="s">
        <v>0</v>
      </c>
      <c r="P26">
        <f>P25</f>
        <v>4.1429081719161331</v>
      </c>
    </row>
    <row r="27" spans="2:16" x14ac:dyDescent="0.35">
      <c r="B27">
        <f t="shared" si="4"/>
        <v>0.18286321622606405</v>
      </c>
      <c r="C27">
        <f t="shared" si="5"/>
        <v>1.9317670080561131</v>
      </c>
      <c r="D27">
        <f t="shared" si="1"/>
        <v>1.9026750088684901</v>
      </c>
      <c r="E27">
        <v>1.9</v>
      </c>
      <c r="F27">
        <f t="shared" si="2"/>
        <v>0.22909315572442573</v>
      </c>
      <c r="G27">
        <f t="shared" si="6"/>
        <v>0.78947368421052633</v>
      </c>
      <c r="H27">
        <f t="shared" si="0"/>
        <v>0.34670333656585833</v>
      </c>
      <c r="I27">
        <f t="shared" si="3"/>
        <v>0.22093023255813954</v>
      </c>
      <c r="O27" t="s">
        <v>3</v>
      </c>
      <c r="P27" s="1">
        <f>(P26*$J$6)/($J$6+2*P26)</f>
        <v>0.23577252299523069</v>
      </c>
    </row>
    <row r="28" spans="2:16" x14ac:dyDescent="0.35">
      <c r="B28">
        <f t="shared" si="4"/>
        <v>0.16932136536964909</v>
      </c>
      <c r="C28">
        <f t="shared" si="5"/>
        <v>2.028669724770642</v>
      </c>
      <c r="D28">
        <f t="shared" si="1"/>
        <v>2.0024141955038122</v>
      </c>
      <c r="E28">
        <v>2</v>
      </c>
      <c r="F28">
        <f t="shared" si="2"/>
        <v>0.21763849793820444</v>
      </c>
      <c r="G28">
        <f t="shared" si="6"/>
        <v>0.75</v>
      </c>
      <c r="H28">
        <f t="shared" si="0"/>
        <v>0.34805369248935708</v>
      </c>
      <c r="I28">
        <f t="shared" si="3"/>
        <v>0.22222222222222221</v>
      </c>
      <c r="O28" t="s">
        <v>8</v>
      </c>
      <c r="P28">
        <f>$K$6*(P27^(2/3))*($L$6^(1/2))</f>
        <v>0.36206236339098519</v>
      </c>
    </row>
    <row r="29" spans="2:16" x14ac:dyDescent="0.35">
      <c r="B29">
        <f t="shared" si="4"/>
        <v>0.15737212649141502</v>
      </c>
      <c r="C29">
        <f t="shared" si="5"/>
        <v>2.1260042855062515</v>
      </c>
      <c r="D29">
        <f t="shared" si="1"/>
        <v>2.1021897464887189</v>
      </c>
      <c r="E29">
        <v>2.1</v>
      </c>
      <c r="F29">
        <f t="shared" si="2"/>
        <v>0.20727475994114708</v>
      </c>
      <c r="G29">
        <f t="shared" si="6"/>
        <v>0.7142857142857143</v>
      </c>
      <c r="H29">
        <f t="shared" si="0"/>
        <v>0.34928683384200976</v>
      </c>
      <c r="I29">
        <f t="shared" si="3"/>
        <v>0.22340425531914893</v>
      </c>
      <c r="O29" s="2" t="s">
        <v>14</v>
      </c>
      <c r="P29" s="2">
        <f>($H$2/(P28*0.5))</f>
        <v>4.142932686930993</v>
      </c>
    </row>
    <row r="30" spans="2:16" x14ac:dyDescent="0.35">
      <c r="B30">
        <f t="shared" si="4"/>
        <v>0.14676507949085871</v>
      </c>
      <c r="C30">
        <f t="shared" si="5"/>
        <v>2.2236939874137542</v>
      </c>
      <c r="D30">
        <f t="shared" si="1"/>
        <v>2.2019952028957128</v>
      </c>
      <c r="E30">
        <v>2.2000000000000002</v>
      </c>
      <c r="F30">
        <f t="shared" si="2"/>
        <v>0.1978531799438222</v>
      </c>
      <c r="G30">
        <f t="shared" si="6"/>
        <v>0.68181818181818177</v>
      </c>
      <c r="H30">
        <f t="shared" si="0"/>
        <v>0.35041739611555239</v>
      </c>
      <c r="I30">
        <f t="shared" si="3"/>
        <v>0.22448979591836735</v>
      </c>
      <c r="O30" t="s">
        <v>0</v>
      </c>
      <c r="P30">
        <f>P29</f>
        <v>4.142932686930993</v>
      </c>
    </row>
    <row r="31" spans="2:16" x14ac:dyDescent="0.35">
      <c r="B31">
        <f t="shared" si="4"/>
        <v>0.13729824986522846</v>
      </c>
      <c r="C31">
        <f t="shared" si="5"/>
        <v>2.3216784308284626</v>
      </c>
      <c r="D31">
        <f t="shared" si="1"/>
        <v>2.301825478641824</v>
      </c>
      <c r="E31">
        <v>2.2999999999999998</v>
      </c>
      <c r="F31">
        <f t="shared" si="2"/>
        <v>0.1892508677723517</v>
      </c>
      <c r="G31">
        <f t="shared" si="6"/>
        <v>0.65217391304347827</v>
      </c>
      <c r="H31">
        <f t="shared" si="0"/>
        <v>0.35145767433236169</v>
      </c>
      <c r="I31">
        <f t="shared" si="3"/>
        <v>0.22549019607843138</v>
      </c>
      <c r="O31" t="s">
        <v>3</v>
      </c>
      <c r="P31" s="1">
        <f>(P30*$J$6)/($J$6+2*P30)</f>
        <v>0.23577260239248873</v>
      </c>
    </row>
    <row r="32" spans="2:16" x14ac:dyDescent="0.35">
      <c r="B32">
        <f t="shared" si="4"/>
        <v>0.12880712677851508</v>
      </c>
      <c r="C32">
        <f t="shared" si="5"/>
        <v>2.4199095310907235</v>
      </c>
      <c r="D32">
        <f t="shared" si="1"/>
        <v>2.401676524655425</v>
      </c>
      <c r="E32">
        <v>2.4</v>
      </c>
      <c r="F32">
        <f t="shared" si="2"/>
        <v>0.18136541494850372</v>
      </c>
      <c r="G32">
        <f t="shared" si="6"/>
        <v>0.625</v>
      </c>
      <c r="H32">
        <f t="shared" si="0"/>
        <v>0.35241807315005408</v>
      </c>
      <c r="I32">
        <f t="shared" si="3"/>
        <v>0.22641509433962265</v>
      </c>
      <c r="O32" t="s">
        <v>8</v>
      </c>
      <c r="P32">
        <f>$K$6*(P31^(2/3))*($L$6^(1/2))</f>
        <v>0.36206244467486254</v>
      </c>
    </row>
    <row r="33" spans="2:18" x14ac:dyDescent="0.35">
      <c r="B33">
        <f t="shared" si="4"/>
        <v>0.12115650656307653</v>
      </c>
      <c r="C33">
        <f t="shared" si="5"/>
        <v>2.5183486238532109</v>
      </c>
      <c r="D33">
        <f t="shared" si="1"/>
        <v>2.5015450851224399</v>
      </c>
      <c r="E33">
        <v>2.5</v>
      </c>
      <c r="F33">
        <f t="shared" si="2"/>
        <v>0.17411079835056356</v>
      </c>
      <c r="G33">
        <f t="shared" si="6"/>
        <v>0.6</v>
      </c>
      <c r="H33">
        <f t="shared" si="0"/>
        <v>0.35330745688925369</v>
      </c>
      <c r="I33">
        <f t="shared" si="3"/>
        <v>0.22727272727272727</v>
      </c>
      <c r="O33" s="2" t="s">
        <v>14</v>
      </c>
      <c r="P33" s="2">
        <f>($H$2/(P32*0.5))</f>
        <v>4.1429317568327813</v>
      </c>
      <c r="Q33" t="s">
        <v>15</v>
      </c>
      <c r="R33">
        <f>P32/(9.81*P33)^0.5</f>
        <v>5.6793036066255242E-2</v>
      </c>
    </row>
    <row r="34" spans="2:18" x14ac:dyDescent="0.35">
      <c r="B34">
        <f t="shared" si="4"/>
        <v>0.11423435487497402</v>
      </c>
      <c r="C34">
        <f t="shared" si="5"/>
        <v>2.616964334183812</v>
      </c>
      <c r="D34">
        <f t="shared" si="1"/>
        <v>2.6014285180495933</v>
      </c>
      <c r="E34">
        <v>2.6</v>
      </c>
      <c r="F34">
        <f t="shared" si="2"/>
        <v>0.16741422918323418</v>
      </c>
      <c r="G34">
        <f t="shared" si="6"/>
        <v>0.57692307692307687</v>
      </c>
      <c r="H34">
        <f t="shared" si="0"/>
        <v>0.35413342452875363</v>
      </c>
      <c r="I34">
        <f t="shared" si="3"/>
        <v>0.22807017543859648</v>
      </c>
    </row>
    <row r="35" spans="2:18" x14ac:dyDescent="0.35">
      <c r="B35">
        <f t="shared" si="4"/>
        <v>0.10794713221954766</v>
      </c>
      <c r="C35">
        <f t="shared" si="5"/>
        <v>2.7157309875284734</v>
      </c>
      <c r="D35">
        <f t="shared" si="1"/>
        <v>2.7013246614561388</v>
      </c>
      <c r="E35">
        <v>2.7</v>
      </c>
      <c r="F35">
        <f t="shared" si="2"/>
        <v>0.16121370217644773</v>
      </c>
      <c r="G35">
        <f t="shared" si="6"/>
        <v>0.55555555555555547</v>
      </c>
      <c r="H35">
        <f t="shared" si="0"/>
        <v>0.35490252779367448</v>
      </c>
      <c r="I35">
        <f t="shared" si="3"/>
        <v>0.2288135593220339</v>
      </c>
    </row>
    <row r="36" spans="2:18" x14ac:dyDescent="0.35">
      <c r="B36">
        <f t="shared" si="4"/>
        <v>0.10221619454185758</v>
      </c>
      <c r="C36">
        <f t="shared" si="5"/>
        <v>2.8146274105972662</v>
      </c>
      <c r="D36">
        <f t="shared" si="1"/>
        <v>2.8012317323999039</v>
      </c>
      <c r="E36">
        <v>2.8</v>
      </c>
      <c r="F36">
        <f t="shared" si="2"/>
        <v>0.15545606995586034</v>
      </c>
      <c r="G36">
        <f t="shared" si="6"/>
        <v>0.5357142857142857</v>
      </c>
      <c r="H36">
        <f t="shared" si="0"/>
        <v>0.35562044562297868</v>
      </c>
      <c r="I36">
        <f t="shared" si="3"/>
        <v>0.22950819672131148</v>
      </c>
    </row>
    <row r="37" spans="2:18" x14ac:dyDescent="0.35">
      <c r="B37">
        <f t="shared" si="4"/>
        <v>9.6974993355951306E-2</v>
      </c>
      <c r="C37">
        <f t="shared" si="5"/>
        <v>2.9136360165377608</v>
      </c>
      <c r="D37">
        <f t="shared" si="1"/>
        <v>2.9011482499423602</v>
      </c>
      <c r="E37">
        <v>2.9</v>
      </c>
      <c r="F37">
        <f t="shared" si="2"/>
        <v>0.15009551581945135</v>
      </c>
      <c r="G37">
        <f t="shared" si="6"/>
        <v>0.51724137931034486</v>
      </c>
      <c r="H37">
        <f t="shared" si="0"/>
        <v>0.3562921248705902</v>
      </c>
      <c r="I37">
        <f t="shared" si="3"/>
        <v>0.23015873015873015</v>
      </c>
    </row>
    <row r="38" spans="2:18" x14ac:dyDescent="0.35">
      <c r="B38">
        <f t="shared" si="4"/>
        <v>9.2166877268221828E-2</v>
      </c>
      <c r="C38">
        <f t="shared" si="5"/>
        <v>3.0127420998980634</v>
      </c>
      <c r="D38">
        <f t="shared" si="1"/>
        <v>3.0010729757794721</v>
      </c>
      <c r="E38">
        <v>3</v>
      </c>
      <c r="F38">
        <f t="shared" si="2"/>
        <v>0.14509233195880297</v>
      </c>
      <c r="G38">
        <f t="shared" si="6"/>
        <v>0.5</v>
      </c>
      <c r="H38">
        <f t="shared" si="0"/>
        <v>0.35692189462882679</v>
      </c>
      <c r="I38">
        <f t="shared" si="3"/>
        <v>0.23076923076923078</v>
      </c>
    </row>
    <row r="39" spans="2:18" x14ac:dyDescent="0.35">
      <c r="B39">
        <f t="shared" si="4"/>
        <v>8.7743350620041502E-2</v>
      </c>
      <c r="C39">
        <f t="shared" si="5"/>
        <v>3.1119332881459489</v>
      </c>
      <c r="D39">
        <f t="shared" si="1"/>
        <v>3.1010048680556972</v>
      </c>
      <c r="E39">
        <v>3.1</v>
      </c>
      <c r="F39">
        <f t="shared" si="2"/>
        <v>0.14041193415368028</v>
      </c>
      <c r="G39">
        <f t="shared" si="6"/>
        <v>0.48387096774193544</v>
      </c>
      <c r="H39">
        <f t="shared" si="0"/>
        <v>0.35751355977049359</v>
      </c>
      <c r="I39">
        <f t="shared" si="3"/>
        <v>0.23134328358208955</v>
      </c>
    </row>
    <row r="40" spans="2:18" x14ac:dyDescent="0.35">
      <c r="B40">
        <f t="shared" si="4"/>
        <v>8.3662682984007683E-2</v>
      </c>
      <c r="C40">
        <f t="shared" si="5"/>
        <v>3.2111991112385323</v>
      </c>
      <c r="D40">
        <f t="shared" si="1"/>
        <v>3.2009430451186769</v>
      </c>
      <c r="E40">
        <v>3.2</v>
      </c>
      <c r="F40">
        <f t="shared" si="2"/>
        <v>0.13602406121137778</v>
      </c>
      <c r="G40">
        <f t="shared" si="6"/>
        <v>0.46875</v>
      </c>
      <c r="H40">
        <f t="shared" si="0"/>
        <v>0.35807047798853092</v>
      </c>
      <c r="I40">
        <f t="shared" si="3"/>
        <v>0.2318840579710145</v>
      </c>
    </row>
    <row r="41" spans="2:18" x14ac:dyDescent="0.35">
      <c r="B41">
        <f t="shared" si="4"/>
        <v>7.98887904025814E-2</v>
      </c>
      <c r="C41">
        <f t="shared" si="5"/>
        <v>3.3105306610727792</v>
      </c>
      <c r="D41">
        <f t="shared" si="1"/>
        <v>3.3008867568425386</v>
      </c>
      <c r="E41">
        <v>3.3</v>
      </c>
      <c r="F41">
        <f t="shared" si="2"/>
        <v>0.13190211996254816</v>
      </c>
      <c r="G41">
        <f t="shared" si="6"/>
        <v>0.45454545454545459</v>
      </c>
      <c r="H41">
        <f t="shared" si="0"/>
        <v>0.35859562363369718</v>
      </c>
      <c r="I41">
        <f t="shared" si="3"/>
        <v>0.23239436619718309</v>
      </c>
    </row>
    <row r="42" spans="2:18" x14ac:dyDescent="0.35">
      <c r="B42">
        <f t="shared" si="4"/>
        <v>7.639032888373791E-2</v>
      </c>
      <c r="C42">
        <f t="shared" si="5"/>
        <v>3.4099203199898414</v>
      </c>
      <c r="D42">
        <f t="shared" si="1"/>
        <v>3.400835361766025</v>
      </c>
      <c r="E42">
        <v>3.4</v>
      </c>
      <c r="F42">
        <f t="shared" si="2"/>
        <v>0.12802264584600262</v>
      </c>
      <c r="G42">
        <f t="shared" si="6"/>
        <v>0.44117647058823528</v>
      </c>
      <c r="H42">
        <f t="shared" si="0"/>
        <v>0.35909164091712381</v>
      </c>
      <c r="I42">
        <f t="shared" si="3"/>
        <v>0.23287671232876711</v>
      </c>
    </row>
    <row r="43" spans="2:18" x14ac:dyDescent="0.35">
      <c r="B43">
        <f t="shared" si="4"/>
        <v>7.3139955007019697E-2</v>
      </c>
      <c r="C43">
        <f t="shared" si="5"/>
        <v>3.5093615427822504</v>
      </c>
      <c r="D43">
        <f t="shared" si="1"/>
        <v>3.5007883087359386</v>
      </c>
      <c r="E43">
        <v>3.5</v>
      </c>
      <c r="F43">
        <f t="shared" si="2"/>
        <v>0.12436485596468826</v>
      </c>
      <c r="G43">
        <f t="shared" si="6"/>
        <v>0.42857142857142855</v>
      </c>
      <c r="H43">
        <f t="shared" si="0"/>
        <v>0.3595608884894857</v>
      </c>
      <c r="I43">
        <f t="shared" si="3"/>
        <v>0.23333333333333334</v>
      </c>
    </row>
    <row r="44" spans="2:18" x14ac:dyDescent="0.35">
      <c r="B44">
        <f t="shared" si="4"/>
        <v>7.0113719075854467E-2</v>
      </c>
      <c r="C44">
        <f t="shared" si="5"/>
        <v>3.6088486804847664</v>
      </c>
      <c r="D44">
        <f t="shared" si="1"/>
        <v>3.6007451220690778</v>
      </c>
      <c r="E44">
        <v>3.6</v>
      </c>
      <c r="F44">
        <f t="shared" si="2"/>
        <v>0.12091027663233581</v>
      </c>
      <c r="G44">
        <f t="shared" si="6"/>
        <v>0.41666666666666663</v>
      </c>
      <c r="H44">
        <f t="shared" si="0"/>
        <v>0.36000547698496255</v>
      </c>
      <c r="I44">
        <f t="shared" si="3"/>
        <v>0.23376623376623376</v>
      </c>
    </row>
    <row r="45" spans="2:18" x14ac:dyDescent="0.35">
      <c r="B45">
        <f t="shared" si="4"/>
        <v>6.7290564136569767E-2</v>
      </c>
      <c r="C45">
        <f t="shared" si="5"/>
        <v>3.7083768370403631</v>
      </c>
      <c r="D45">
        <f t="shared" si="1"/>
        <v>3.7007053894824873</v>
      </c>
      <c r="E45">
        <v>3.7</v>
      </c>
      <c r="F45">
        <f t="shared" si="2"/>
        <v>0.11764243131794834</v>
      </c>
      <c r="G45">
        <f t="shared" si="6"/>
        <v>0.40540540540540537</v>
      </c>
      <c r="H45">
        <f t="shared" si="0"/>
        <v>0.36042730079237945</v>
      </c>
      <c r="I45">
        <f t="shared" si="3"/>
        <v>0.23417721518987342</v>
      </c>
    </row>
    <row r="46" spans="2:18" x14ac:dyDescent="0.35">
      <c r="B46">
        <f t="shared" si="4"/>
        <v>6.4651910111515901E-2</v>
      </c>
      <c r="C46">
        <f t="shared" si="5"/>
        <v>3.807941752014028</v>
      </c>
      <c r="D46">
        <f t="shared" si="1"/>
        <v>3.8006687522171223</v>
      </c>
      <c r="E46">
        <v>3.8</v>
      </c>
      <c r="F46">
        <f t="shared" si="2"/>
        <v>0.11454657786221287</v>
      </c>
      <c r="G46">
        <f t="shared" si="6"/>
        <v>0.39473684210526316</v>
      </c>
      <c r="H46">
        <f t="shared" si="0"/>
        <v>0.36082806506344728</v>
      </c>
      <c r="I46">
        <f t="shared" si="3"/>
        <v>0.23456790123456789</v>
      </c>
    </row>
    <row r="47" spans="2:18" x14ac:dyDescent="0.35">
      <c r="B47">
        <f t="shared" si="4"/>
        <v>6.218130678660054E-2</v>
      </c>
      <c r="C47">
        <f>E47+G47^2/(2*9.81)</f>
        <v>3.9075397040816942</v>
      </c>
      <c r="D47">
        <f t="shared" si="1"/>
        <v>3.9</v>
      </c>
      <c r="E47">
        <v>3.9</v>
      </c>
      <c r="G47">
        <f t="shared" si="6"/>
        <v>0.38461538461538464</v>
      </c>
    </row>
    <row r="48" spans="2:18" x14ac:dyDescent="0.35">
      <c r="B48">
        <f t="shared" si="4"/>
        <v>5.9864142826321957E-2</v>
      </c>
      <c r="C48">
        <f t="shared" si="5"/>
        <v>4.0071674311926602</v>
      </c>
      <c r="D48">
        <f t="shared" si="1"/>
        <v>4</v>
      </c>
      <c r="E48">
        <v>4</v>
      </c>
      <c r="G48">
        <f t="shared" si="6"/>
        <v>0.375</v>
      </c>
    </row>
    <row r="49" spans="2:7" x14ac:dyDescent="0.35">
      <c r="B49">
        <f t="shared" si="4"/>
        <v>5.7687400631820901E-2</v>
      </c>
      <c r="C49">
        <f t="shared" si="5"/>
        <v>4.1068220641928948</v>
      </c>
      <c r="D49">
        <f t="shared" si="1"/>
        <v>4.0999999999999996</v>
      </c>
      <c r="E49">
        <v>4.0999999999999996</v>
      </c>
      <c r="G49">
        <f t="shared" si="6"/>
        <v>0.36585365853658541</v>
      </c>
    </row>
    <row r="50" spans="2:7" x14ac:dyDescent="0.35">
      <c r="B50">
        <f t="shared" si="4"/>
        <v>5.5639448905913345E-2</v>
      </c>
      <c r="C50">
        <f t="shared" si="5"/>
        <v>4.2065010713765627</v>
      </c>
      <c r="D50">
        <f t="shared" si="1"/>
        <v>4.2</v>
      </c>
      <c r="E50">
        <v>4.2</v>
      </c>
      <c r="G50">
        <f t="shared" si="6"/>
        <v>0.35714285714285715</v>
      </c>
    </row>
    <row r="51" spans="2:7" x14ac:dyDescent="0.35">
      <c r="B51">
        <f t="shared" si="4"/>
        <v>5.3709866387680244E-2</v>
      </c>
      <c r="C51">
        <f t="shared" si="5"/>
        <v>4.3062022119568724</v>
      </c>
      <c r="D51">
        <f t="shared" si="1"/>
        <v>4.3</v>
      </c>
      <c r="E51">
        <v>4.3</v>
      </c>
      <c r="G51">
        <f t="shared" si="6"/>
        <v>0.34883720930232559</v>
      </c>
    </row>
    <row r="52" spans="2:7" x14ac:dyDescent="0.35">
      <c r="B52">
        <f t="shared" si="4"/>
        <v>5.1889291474684435E-2</v>
      </c>
      <c r="C52">
        <f t="shared" si="5"/>
        <v>4.4059234968534389</v>
      </c>
      <c r="D52">
        <f t="shared" si="1"/>
        <v>4.4000000000000004</v>
      </c>
      <c r="E52">
        <v>4.4000000000000004</v>
      </c>
      <c r="G52">
        <f t="shared" si="6"/>
        <v>0.34090909090909088</v>
      </c>
    </row>
    <row r="53" spans="2:7" x14ac:dyDescent="0.35">
      <c r="B53">
        <f t="shared" si="4"/>
        <v>5.0169293442858982E-2</v>
      </c>
      <c r="C53">
        <f t="shared" si="5"/>
        <v>4.5056631555102502</v>
      </c>
      <c r="D53">
        <f t="shared" si="1"/>
        <v>4.5</v>
      </c>
      <c r="E53">
        <v>4.5</v>
      </c>
      <c r="G53">
        <f t="shared" si="6"/>
        <v>0.33333333333333331</v>
      </c>
    </row>
    <row r="54" spans="2:7" x14ac:dyDescent="0.35">
      <c r="B54">
        <f t="shared" si="4"/>
        <v>4.8542261762374014E-2</v>
      </c>
      <c r="C54">
        <f t="shared" si="5"/>
        <v>4.6054196077071152</v>
      </c>
      <c r="D54">
        <f t="shared" si="1"/>
        <v>4.5999999999999996</v>
      </c>
      <c r="E54">
        <v>4.5999999999999996</v>
      </c>
      <c r="G54">
        <f t="shared" si="6"/>
        <v>0.32608695652173914</v>
      </c>
    </row>
    <row r="55" spans="2:7" x14ac:dyDescent="0.35">
      <c r="B55">
        <f t="shared" si="4"/>
        <v>4.7001310637600428E-2</v>
      </c>
      <c r="C55">
        <f t="shared" si="5"/>
        <v>4.7051914395238832</v>
      </c>
      <c r="D55">
        <f t="shared" si="1"/>
        <v>4.7</v>
      </c>
      <c r="E55">
        <v>4.7</v>
      </c>
      <c r="G55">
        <f t="shared" si="6"/>
        <v>0.31914893617021273</v>
      </c>
    </row>
    <row r="56" spans="2:7" x14ac:dyDescent="0.35">
      <c r="B56">
        <f t="shared" si="4"/>
        <v>4.5540196405121677E-2</v>
      </c>
      <c r="C56">
        <f t="shared" si="5"/>
        <v>4.8049773827726812</v>
      </c>
      <c r="D56">
        <f t="shared" si="1"/>
        <v>4.8</v>
      </c>
      <c r="E56">
        <v>4.8</v>
      </c>
      <c r="G56">
        <f t="shared" si="6"/>
        <v>0.3125</v>
      </c>
    </row>
    <row r="57" spans="2:7" x14ac:dyDescent="0.35">
      <c r="B57">
        <f t="shared" si="4"/>
        <v>4.415324583202497E-2</v>
      </c>
      <c r="C57">
        <f t="shared" si="5"/>
        <v>4.9047762973378832</v>
      </c>
      <c r="D57">
        <f t="shared" si="1"/>
        <v>4.9000000000000004</v>
      </c>
      <c r="E57">
        <v>4.9000000000000004</v>
      </c>
      <c r="G57">
        <f t="shared" si="6"/>
        <v>0.30612244897959179</v>
      </c>
    </row>
    <row r="58" spans="2:7" x14ac:dyDescent="0.35">
      <c r="B58">
        <f t="shared" si="4"/>
        <v>4.2835293687811936E-2</v>
      </c>
      <c r="C58">
        <f t="shared" si="5"/>
        <v>5.0045871559633026</v>
      </c>
      <c r="D58">
        <f t="shared" si="1"/>
        <v>5</v>
      </c>
      <c r="E58">
        <v>5</v>
      </c>
      <c r="G58">
        <f t="shared" si="6"/>
        <v>0.3</v>
      </c>
    </row>
  </sheetData>
  <mergeCells count="1">
    <mergeCell ref="E3:I3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CF6D-9AB9-4C86-9F4D-242A85EC3D4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Pfeiffer</dc:creator>
  <cp:lastModifiedBy>Nick Pfeiffer</cp:lastModifiedBy>
  <dcterms:created xsi:type="dcterms:W3CDTF">2020-07-04T12:21:44Z</dcterms:created>
  <dcterms:modified xsi:type="dcterms:W3CDTF">2020-07-07T16:27:24Z</dcterms:modified>
</cp:coreProperties>
</file>