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lee.NTPV\Documents\GitHub\release_mo\"/>
    </mc:Choice>
  </mc:AlternateContent>
  <xr:revisionPtr revIDLastSave="0" documentId="13_ncr:1_{6A940481-DE3B-42A6-A839-8250D65A97B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0519-LR6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8" l="1"/>
  <c r="I5" i="8" l="1"/>
  <c r="D27" i="8"/>
  <c r="D26" i="8"/>
  <c r="D25" i="8"/>
  <c r="D23" i="8"/>
  <c r="D22" i="8"/>
  <c r="D21" i="8"/>
  <c r="D20" i="8"/>
  <c r="D19" i="8"/>
  <c r="D18" i="8"/>
  <c r="D17" i="8"/>
  <c r="D16" i="8"/>
  <c r="D15" i="8"/>
  <c r="D13" i="8"/>
  <c r="D12" i="8"/>
  <c r="D11" i="8"/>
  <c r="J34" i="8" l="1"/>
  <c r="J33" i="8"/>
  <c r="J28" i="8"/>
  <c r="J9" i="8"/>
  <c r="J36" i="8"/>
  <c r="J35" i="8"/>
  <c r="J8" i="8"/>
  <c r="J7" i="8"/>
  <c r="C32" i="8"/>
  <c r="C31" i="8"/>
  <c r="C30" i="8"/>
  <c r="C29" i="8"/>
  <c r="C24" i="8"/>
  <c r="C14" i="8"/>
  <c r="I36" i="8" l="1"/>
  <c r="I9" i="8"/>
  <c r="I8" i="8"/>
  <c r="I33" i="8"/>
  <c r="I7" i="8"/>
  <c r="I35" i="8"/>
  <c r="I28" i="8"/>
  <c r="I34" i="8"/>
  <c r="B36" i="8"/>
  <c r="B35" i="8"/>
  <c r="B34" i="8"/>
  <c r="B33" i="8"/>
  <c r="B28" i="8"/>
  <c r="C10" i="8"/>
  <c r="B9" i="8"/>
  <c r="B8" i="8"/>
  <c r="B7" i="8"/>
  <c r="B6" i="8"/>
  <c r="J6" i="8"/>
  <c r="A5" i="8"/>
  <c r="J24" i="8" l="1"/>
  <c r="J10" i="8"/>
  <c r="J14" i="8"/>
  <c r="I6" i="8"/>
  <c r="J32" i="8"/>
  <c r="J29" i="8"/>
  <c r="J30" i="8"/>
  <c r="J31" i="8"/>
  <c r="I31" i="8" l="1"/>
  <c r="I30" i="8"/>
  <c r="I29" i="8"/>
  <c r="I32" i="8"/>
  <c r="I14" i="8"/>
  <c r="I10" i="8"/>
  <c r="I24" i="8"/>
  <c r="J11" i="8" l="1"/>
  <c r="J12" i="8"/>
  <c r="J13" i="8"/>
  <c r="J19" i="8"/>
  <c r="J20" i="8"/>
  <c r="J16" i="8"/>
  <c r="J17" i="8"/>
  <c r="J21" i="8"/>
  <c r="J22" i="8"/>
  <c r="J23" i="8"/>
  <c r="J15" i="8"/>
  <c r="J18" i="8"/>
  <c r="J27" i="8"/>
  <c r="J26" i="8"/>
  <c r="J25" i="8"/>
  <c r="I17" i="8" l="1"/>
  <c r="I22" i="8"/>
  <c r="I16" i="8"/>
  <c r="I25" i="8"/>
  <c r="I27" i="8"/>
  <c r="I13" i="8"/>
  <c r="I12" i="8"/>
  <c r="I15" i="8"/>
  <c r="I23" i="8"/>
  <c r="I21" i="8"/>
  <c r="I20" i="8"/>
  <c r="I19" i="8"/>
  <c r="I26" i="8"/>
  <c r="I18" i="8"/>
  <c r="I11" i="8"/>
</calcChain>
</file>

<file path=xl/sharedStrings.xml><?xml version="1.0" encoding="utf-8"?>
<sst xmlns="http://schemas.openxmlformats.org/spreadsheetml/2006/main" count="42" uniqueCount="42">
  <si>
    <t>VES-2PH-108C - 2PH-24-120-275-2T-C</t>
  </si>
  <si>
    <t>VES-2PH-111C - 2PH-24-96-275-2T-C</t>
  </si>
  <si>
    <t>START</t>
  </si>
  <si>
    <t>FINISH</t>
  </si>
  <si>
    <t>Build Qty</t>
  </si>
  <si>
    <t>Copies Of MO</t>
  </si>
  <si>
    <t>0519-LR6</t>
  </si>
  <si>
    <t>SKD-QS-100 - STRUCTURAL SKID QS-100</t>
  </si>
  <si>
    <t>QS-100-PIP - QS-100 PIPING</t>
  </si>
  <si>
    <t>QS-100-AUX - QS-100 AUXILARY PACKAGE</t>
  </si>
  <si>
    <t>QS-100-SG - QS-100 SIGHT GLASS</t>
  </si>
  <si>
    <t>QS-100-CT - QS-100 CABLE TRAY</t>
  </si>
  <si>
    <t>QS-100-PG - QS-100 PRESSURE GAUGE</t>
  </si>
  <si>
    <t>Lead Time</t>
  </si>
  <si>
    <t>Finish Date</t>
  </si>
  <si>
    <t>MO#</t>
  </si>
  <si>
    <t>VES-FGF-100C - 8-3/2T-275-1-36-F</t>
  </si>
  <si>
    <t>LIFTROCK</t>
  </si>
  <si>
    <t>QS-100-PKG - GAS LIFT SKID ASSY</t>
  </si>
  <si>
    <t>QS-100-1 - QS-100 1 PIPING</t>
  </si>
  <si>
    <t>QS-100-1-1 - QS-100 1 PIPING 1 OF 3 CHARGE GAS</t>
  </si>
  <si>
    <t>QS-100-1-2 - QS-100 1 PIPING 2 OF 3 PRESSURE REG</t>
  </si>
  <si>
    <t>QS-100-1-3 - QS-100 1 PIPING 3 OF 3 INST GAS</t>
  </si>
  <si>
    <t>QS-100-2-1 - QS-100 2 PIPING 1 OF 9 DUMP LINES</t>
  </si>
  <si>
    <t>QS-100-2-2 - QS-100 2 PIPING 2 OF 9 INLET / DUMP</t>
  </si>
  <si>
    <t>QS-100-2-3 - QS-100 2 PIPING 3 OF 9 DEPRESSURE LINE</t>
  </si>
  <si>
    <t>QS-100-2-4 - QS-100 2 PIPING 4 OF 9 HIGH PRESSURE IN</t>
  </si>
  <si>
    <t>QS-100-2-5 - QS-100 2 PIPING 5 OF 9 MANUAL DRAIN PLUG</t>
  </si>
  <si>
    <t>QS-100-2-6 - QS-100 2 PIPING 6 OF 9 FG INLET</t>
  </si>
  <si>
    <t>QS-100-2-7 - QS-100 2 PIPING 7 OF 9 FUEL GAS OUT</t>
  </si>
  <si>
    <t>QS-100-2-8 - QS-100 2 PIPING 8 OF 9 FUEL GAS LIQUID OUT</t>
  </si>
  <si>
    <t>QS-100-2-9 - QS-100 2 PIPING 9 OF 9 FUEL GAS PRESSURE LINE</t>
  </si>
  <si>
    <t>QS-100-4 - QS-100 4 PIPING</t>
  </si>
  <si>
    <t>QS-100-4-1 - QS-100 4 PIPING 1 OF 3</t>
  </si>
  <si>
    <t>QS-100-4-2 - QS-100 4 PIPING 2 OF 3</t>
  </si>
  <si>
    <t>QS-100-4-3 - QS-100 4 PIPING 3 OF 3</t>
  </si>
  <si>
    <t>QS-100-ES - QS-100 ELECTRICAL BOX STAND</t>
  </si>
  <si>
    <t>QS-100-RV-1.5 - QS-100 RV 1-1/2 ASSY</t>
  </si>
  <si>
    <t>QS-100-RV-1 - QS-100 RV 1 ASSY</t>
  </si>
  <si>
    <t>QS-100-PS - QS-100 PIPE STAND</t>
  </si>
  <si>
    <t>QS-100-2 - QS-100 2 PIPING</t>
  </si>
  <si>
    <t>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</si>
</sst>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2" xfId="0" applyBorder="1" applyAlignment="1">
      <alignment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vertical="center"/>
    </xf>
    <xf numFmtId="164" fontId="0" fillId="0" borderId="1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6"/>
  <sheetViews>
    <sheetView tabSelected="1" zoomScale="96" zoomScaleNormal="96" workbookViewId="0">
      <selection activeCell="C3" sqref="C3"/>
    </sheetView>
  </sheetViews>
  <sheetFormatPr defaultRowHeight="15" x14ac:dyDescent="0.25"/>
  <cols>
    <col min="1" max="8" width="15.7109375" customWidth="1"/>
    <col min="9" max="10" width="15.7109375" style="5" customWidth="1"/>
    <col min="11" max="12" width="15.7109375" customWidth="1"/>
    <col min="13" max="13" width="12.7109375" style="13" customWidth="1"/>
  </cols>
  <sheetData>
    <row r="1" spans="1:13" s="2" customFormat="1" ht="20.100000000000001" customHeight="1" x14ac:dyDescent="0.25">
      <c r="A1" s="6" t="s">
        <v>6</v>
      </c>
      <c r="B1" s="9" t="s">
        <v>15</v>
      </c>
      <c r="C1" s="14"/>
      <c r="D1" s="14"/>
      <c r="E1" s="14"/>
      <c r="F1" s="14"/>
      <c r="G1" s="14"/>
      <c r="H1" s="14"/>
      <c r="K1" s="1"/>
      <c r="L1" s="1"/>
      <c r="M1" s="1"/>
    </row>
    <row r="2" spans="1:13" s="2" customFormat="1" ht="20.100000000000001" customHeight="1" x14ac:dyDescent="0.25">
      <c r="A2" s="16">
        <v>43921</v>
      </c>
      <c r="B2" s="17" t="s">
        <v>14</v>
      </c>
      <c r="C2" s="14"/>
      <c r="D2" s="14"/>
      <c r="E2" s="14"/>
      <c r="F2" s="14"/>
      <c r="G2" s="14"/>
      <c r="H2" s="14"/>
    </row>
    <row r="3" spans="1:13" s="2" customFormat="1" ht="20.100000000000001" customHeight="1" x14ac:dyDescent="0.25">
      <c r="A3" s="6" t="s">
        <v>17</v>
      </c>
      <c r="B3" s="9" t="s">
        <v>41</v>
      </c>
      <c r="C3" s="14"/>
      <c r="D3" s="14"/>
      <c r="E3" s="14"/>
      <c r="F3" s="14"/>
      <c r="G3" s="14"/>
      <c r="H3" s="14"/>
    </row>
    <row r="4" spans="1:13" ht="20.100000000000001" customHeight="1" x14ac:dyDescent="0.25">
      <c r="C4" s="18"/>
      <c r="D4" s="18"/>
      <c r="E4" s="18"/>
      <c r="F4" s="18"/>
      <c r="G4" s="18"/>
      <c r="H4" s="18"/>
      <c r="I4" s="8" t="s">
        <v>2</v>
      </c>
      <c r="J4" s="7" t="s">
        <v>3</v>
      </c>
      <c r="K4" s="4" t="s">
        <v>4</v>
      </c>
      <c r="L4" s="4" t="s">
        <v>5</v>
      </c>
      <c r="M4" s="4" t="s">
        <v>13</v>
      </c>
    </row>
    <row r="5" spans="1:13" s="2" customFormat="1" ht="20.100000000000001" customHeight="1" x14ac:dyDescent="0.25">
      <c r="A5" s="6" t="str">
        <f>A1&amp;"-01"</f>
        <v>0519-LR6-01</v>
      </c>
      <c r="B5" s="3" t="s">
        <v>18</v>
      </c>
      <c r="C5" s="3"/>
      <c r="D5" s="3"/>
      <c r="E5" s="3"/>
      <c r="F5" s="3"/>
      <c r="G5" s="3"/>
      <c r="H5" s="9"/>
      <c r="I5" s="8">
        <f t="shared" ref="I5:I36" si="0">J5-M5</f>
        <v>43911</v>
      </c>
      <c r="J5" s="15">
        <f>A2</f>
        <v>43921</v>
      </c>
      <c r="K5" s="4">
        <v>1</v>
      </c>
      <c r="L5" s="4">
        <v>6</v>
      </c>
      <c r="M5" s="4">
        <v>10</v>
      </c>
    </row>
    <row r="6" spans="1:13" s="2" customFormat="1" ht="20.100000000000001" customHeight="1" x14ac:dyDescent="0.25">
      <c r="A6" s="6"/>
      <c r="B6" s="3" t="str">
        <f>$A$1&amp;"-02"</f>
        <v>0519-LR6-02</v>
      </c>
      <c r="C6" s="3" t="s">
        <v>0</v>
      </c>
      <c r="D6" s="3"/>
      <c r="E6" s="3"/>
      <c r="F6" s="3"/>
      <c r="G6" s="3"/>
      <c r="H6" s="9"/>
      <c r="I6" s="8">
        <f t="shared" si="0"/>
        <v>43889</v>
      </c>
      <c r="J6" s="8">
        <f>I5-1</f>
        <v>43910</v>
      </c>
      <c r="K6" s="4">
        <v>1</v>
      </c>
      <c r="L6" s="4">
        <v>6</v>
      </c>
      <c r="M6" s="4">
        <v>21</v>
      </c>
    </row>
    <row r="7" spans="1:13" s="2" customFormat="1" ht="20.100000000000001" customHeight="1" x14ac:dyDescent="0.25">
      <c r="A7" s="6"/>
      <c r="B7" s="3" t="str">
        <f>$A$1&amp;"-03"</f>
        <v>0519-LR6-03</v>
      </c>
      <c r="C7" s="3" t="s">
        <v>1</v>
      </c>
      <c r="D7" s="3"/>
      <c r="E7" s="3"/>
      <c r="F7" s="3"/>
      <c r="G7" s="3"/>
      <c r="H7" s="9"/>
      <c r="I7" s="8">
        <f t="shared" si="0"/>
        <v>43889</v>
      </c>
      <c r="J7" s="8">
        <f>I5-1</f>
        <v>43910</v>
      </c>
      <c r="K7" s="4">
        <v>1</v>
      </c>
      <c r="L7" s="4">
        <v>6</v>
      </c>
      <c r="M7" s="4">
        <v>21</v>
      </c>
    </row>
    <row r="8" spans="1:13" s="2" customFormat="1" ht="20.100000000000001" customHeight="1" x14ac:dyDescent="0.25">
      <c r="A8" s="6"/>
      <c r="B8" s="3" t="str">
        <f>$A$1&amp;"-04"</f>
        <v>0519-LR6-04</v>
      </c>
      <c r="C8" s="3" t="s">
        <v>7</v>
      </c>
      <c r="D8" s="3"/>
      <c r="E8" s="3"/>
      <c r="F8" s="3"/>
      <c r="G8" s="3"/>
      <c r="H8" s="9"/>
      <c r="I8" s="8">
        <f t="shared" si="0"/>
        <v>43897</v>
      </c>
      <c r="J8" s="8">
        <f>I5-1</f>
        <v>43910</v>
      </c>
      <c r="K8" s="4">
        <v>1</v>
      </c>
      <c r="L8" s="4">
        <v>4</v>
      </c>
      <c r="M8" s="4">
        <v>13</v>
      </c>
    </row>
    <row r="9" spans="1:13" s="2" customFormat="1" ht="20.100000000000001" customHeight="1" x14ac:dyDescent="0.25">
      <c r="A9" s="6"/>
      <c r="B9" s="3" t="str">
        <f>$A$1&amp;"-05"</f>
        <v>0519-LR6-05</v>
      </c>
      <c r="C9" s="3" t="s">
        <v>8</v>
      </c>
      <c r="D9" s="3"/>
      <c r="E9" s="3"/>
      <c r="F9" s="3"/>
      <c r="G9" s="3"/>
      <c r="H9" s="9"/>
      <c r="I9" s="8">
        <f t="shared" si="0"/>
        <v>43908</v>
      </c>
      <c r="J9" s="8">
        <f>I5-1</f>
        <v>43910</v>
      </c>
      <c r="K9" s="4">
        <v>1</v>
      </c>
      <c r="L9" s="4">
        <v>4</v>
      </c>
      <c r="M9" s="4">
        <v>2</v>
      </c>
    </row>
    <row r="10" spans="1:13" s="2" customFormat="1" ht="20.100000000000001" customHeight="1" x14ac:dyDescent="0.25">
      <c r="A10" s="6"/>
      <c r="B10" s="11"/>
      <c r="C10" s="11" t="str">
        <f>$A$1&amp;"-11"</f>
        <v>0519-LR6-11</v>
      </c>
      <c r="D10" s="3" t="s">
        <v>19</v>
      </c>
      <c r="E10" s="3"/>
      <c r="F10" s="3"/>
      <c r="G10" s="3"/>
      <c r="H10" s="9"/>
      <c r="I10" s="8">
        <f t="shared" si="0"/>
        <v>43906</v>
      </c>
      <c r="J10" s="8">
        <f>$I$9-1</f>
        <v>43907</v>
      </c>
      <c r="K10" s="4">
        <v>1</v>
      </c>
      <c r="L10" s="4">
        <v>4</v>
      </c>
      <c r="M10" s="4">
        <v>1</v>
      </c>
    </row>
    <row r="11" spans="1:13" s="2" customFormat="1" ht="20.100000000000001" customHeight="1" x14ac:dyDescent="0.25">
      <c r="A11" s="6"/>
      <c r="B11" s="3"/>
      <c r="C11" s="3"/>
      <c r="D11" s="3" t="str">
        <f>$A$1&amp;"-18"</f>
        <v>0519-LR6-18</v>
      </c>
      <c r="E11" s="3" t="s">
        <v>20</v>
      </c>
      <c r="F11" s="3"/>
      <c r="G11" s="3"/>
      <c r="H11" s="9"/>
      <c r="I11" s="8">
        <f t="shared" si="0"/>
        <v>43904</v>
      </c>
      <c r="J11" s="8">
        <f>$I$10-1</f>
        <v>43905</v>
      </c>
      <c r="K11" s="4">
        <v>1</v>
      </c>
      <c r="L11" s="4">
        <v>4</v>
      </c>
      <c r="M11" s="4">
        <v>1</v>
      </c>
    </row>
    <row r="12" spans="1:13" s="2" customFormat="1" ht="20.100000000000001" customHeight="1" x14ac:dyDescent="0.25">
      <c r="A12" s="6"/>
      <c r="B12" s="12"/>
      <c r="C12" s="12"/>
      <c r="D12" s="3" t="str">
        <f>$A$1&amp;"-19"</f>
        <v>0519-LR6-19</v>
      </c>
      <c r="E12" s="3" t="s">
        <v>21</v>
      </c>
      <c r="F12" s="3"/>
      <c r="G12" s="3"/>
      <c r="H12" s="9"/>
      <c r="I12" s="8">
        <f t="shared" si="0"/>
        <v>43904</v>
      </c>
      <c r="J12" s="8">
        <f>$I$10-1</f>
        <v>43905</v>
      </c>
      <c r="K12" s="4">
        <v>1</v>
      </c>
      <c r="L12" s="4">
        <v>4</v>
      </c>
      <c r="M12" s="4">
        <v>1</v>
      </c>
    </row>
    <row r="13" spans="1:13" s="2" customFormat="1" ht="20.100000000000001" customHeight="1" x14ac:dyDescent="0.25">
      <c r="A13" s="6"/>
      <c r="B13" s="3"/>
      <c r="C13" s="3"/>
      <c r="D13" s="3" t="str">
        <f>$A$1&amp;"-20"</f>
        <v>0519-LR6-20</v>
      </c>
      <c r="E13" s="3" t="s">
        <v>22</v>
      </c>
      <c r="F13" s="3"/>
      <c r="G13" s="3"/>
      <c r="H13" s="9"/>
      <c r="I13" s="8">
        <f t="shared" si="0"/>
        <v>43904</v>
      </c>
      <c r="J13" s="8">
        <f>$I$10-1</f>
        <v>43905</v>
      </c>
      <c r="K13" s="4">
        <v>1</v>
      </c>
      <c r="L13" s="4">
        <v>4</v>
      </c>
      <c r="M13" s="4">
        <v>1</v>
      </c>
    </row>
    <row r="14" spans="1:13" s="2" customFormat="1" ht="20.100000000000001" customHeight="1" x14ac:dyDescent="0.25">
      <c r="A14" s="6"/>
      <c r="B14" s="3"/>
      <c r="C14" s="3" t="str">
        <f>$A$1&amp;"-12"</f>
        <v>0519-LR6-12</v>
      </c>
      <c r="D14" s="3" t="s">
        <v>40</v>
      </c>
      <c r="E14" s="3"/>
      <c r="F14" s="3"/>
      <c r="G14" s="3"/>
      <c r="H14" s="9"/>
      <c r="I14" s="8">
        <f t="shared" si="0"/>
        <v>43905</v>
      </c>
      <c r="J14" s="8">
        <f>$I$9-1</f>
        <v>43907</v>
      </c>
      <c r="K14" s="4">
        <v>1</v>
      </c>
      <c r="L14" s="4">
        <v>4</v>
      </c>
      <c r="M14" s="4">
        <v>2</v>
      </c>
    </row>
    <row r="15" spans="1:13" s="2" customFormat="1" ht="20.100000000000001" customHeight="1" x14ac:dyDescent="0.25">
      <c r="A15" s="6"/>
      <c r="B15" s="3"/>
      <c r="C15" s="3"/>
      <c r="D15" s="3" t="str">
        <f>$A$1&amp;"-21"</f>
        <v>0519-LR6-21</v>
      </c>
      <c r="E15" s="3" t="s">
        <v>23</v>
      </c>
      <c r="F15" s="3"/>
      <c r="G15" s="3"/>
      <c r="H15" s="9"/>
      <c r="I15" s="8">
        <f t="shared" si="0"/>
        <v>43902</v>
      </c>
      <c r="J15" s="8">
        <f>$I$14-1</f>
        <v>43904</v>
      </c>
      <c r="K15" s="4">
        <v>1</v>
      </c>
      <c r="L15" s="4">
        <v>4</v>
      </c>
      <c r="M15" s="4">
        <v>2</v>
      </c>
    </row>
    <row r="16" spans="1:13" s="2" customFormat="1" ht="20.100000000000001" customHeight="1" x14ac:dyDescent="0.25">
      <c r="A16" s="6"/>
      <c r="B16" s="3"/>
      <c r="C16" s="3"/>
      <c r="D16" s="3" t="str">
        <f>$A$1&amp;"-22"</f>
        <v>0519-LR6-22</v>
      </c>
      <c r="E16" s="3" t="s">
        <v>24</v>
      </c>
      <c r="F16" s="3"/>
      <c r="G16" s="3"/>
      <c r="H16" s="9"/>
      <c r="I16" s="8">
        <f t="shared" si="0"/>
        <v>43902</v>
      </c>
      <c r="J16" s="8">
        <f>$I$14-1</f>
        <v>43904</v>
      </c>
      <c r="K16" s="4">
        <v>1</v>
      </c>
      <c r="L16" s="4">
        <v>4</v>
      </c>
      <c r="M16" s="4">
        <v>2</v>
      </c>
    </row>
    <row r="17" spans="1:13" s="2" customFormat="1" ht="20.100000000000001" customHeight="1" x14ac:dyDescent="0.25">
      <c r="A17" s="6"/>
      <c r="B17" s="3"/>
      <c r="C17" s="3"/>
      <c r="D17" s="3" t="str">
        <f>$A$1&amp;"-23"</f>
        <v>0519-LR6-23</v>
      </c>
      <c r="E17" s="3" t="s">
        <v>25</v>
      </c>
      <c r="F17" s="3"/>
      <c r="G17" s="3"/>
      <c r="H17" s="9"/>
      <c r="I17" s="8">
        <f t="shared" si="0"/>
        <v>43902</v>
      </c>
      <c r="J17" s="8">
        <f>$I$14-1</f>
        <v>43904</v>
      </c>
      <c r="K17" s="4">
        <v>1</v>
      </c>
      <c r="L17" s="4">
        <v>4</v>
      </c>
      <c r="M17" s="4">
        <v>2</v>
      </c>
    </row>
    <row r="18" spans="1:13" s="2" customFormat="1" ht="20.100000000000001" customHeight="1" x14ac:dyDescent="0.25">
      <c r="A18" s="6"/>
      <c r="B18" s="3"/>
      <c r="C18" s="3"/>
      <c r="D18" s="3" t="str">
        <f>$A$1&amp;"-24"</f>
        <v>0519-LR6-24</v>
      </c>
      <c r="E18" s="3" t="s">
        <v>26</v>
      </c>
      <c r="F18" s="3"/>
      <c r="G18" s="3"/>
      <c r="H18" s="9"/>
      <c r="I18" s="8">
        <f t="shared" si="0"/>
        <v>43902</v>
      </c>
      <c r="J18" s="8">
        <f>$I$14-1</f>
        <v>43904</v>
      </c>
      <c r="K18" s="4">
        <v>1</v>
      </c>
      <c r="L18" s="4">
        <v>4</v>
      </c>
      <c r="M18" s="4">
        <v>2</v>
      </c>
    </row>
    <row r="19" spans="1:13" s="2" customFormat="1" ht="20.100000000000001" customHeight="1" x14ac:dyDescent="0.25">
      <c r="A19" s="6"/>
      <c r="B19" s="3"/>
      <c r="C19" s="3"/>
      <c r="D19" s="3" t="str">
        <f>$A$1&amp;"-25"</f>
        <v>0519-LR6-25</v>
      </c>
      <c r="E19" s="3" t="s">
        <v>27</v>
      </c>
      <c r="F19" s="3"/>
      <c r="G19" s="3"/>
      <c r="H19" s="9"/>
      <c r="I19" s="8">
        <f t="shared" si="0"/>
        <v>43902</v>
      </c>
      <c r="J19" s="8">
        <f>$I$14-1</f>
        <v>43904</v>
      </c>
      <c r="K19" s="4">
        <v>1</v>
      </c>
      <c r="L19" s="4">
        <v>4</v>
      </c>
      <c r="M19" s="4">
        <v>2</v>
      </c>
    </row>
    <row r="20" spans="1:13" s="2" customFormat="1" ht="20.100000000000001" customHeight="1" x14ac:dyDescent="0.25">
      <c r="A20" s="6"/>
      <c r="B20" s="3"/>
      <c r="C20" s="3"/>
      <c r="D20" s="3" t="str">
        <f>$A$1&amp;"-26"</f>
        <v>0519-LR6-26</v>
      </c>
      <c r="E20" s="3" t="s">
        <v>28</v>
      </c>
      <c r="F20" s="3"/>
      <c r="G20" s="3"/>
      <c r="H20" s="9"/>
      <c r="I20" s="8">
        <f t="shared" si="0"/>
        <v>43902</v>
      </c>
      <c r="J20" s="8">
        <f>$I$14-1</f>
        <v>43904</v>
      </c>
      <c r="K20" s="4">
        <v>1</v>
      </c>
      <c r="L20" s="4">
        <v>4</v>
      </c>
      <c r="M20" s="4">
        <v>2</v>
      </c>
    </row>
    <row r="21" spans="1:13" s="2" customFormat="1" ht="20.100000000000001" customHeight="1" x14ac:dyDescent="0.25">
      <c r="A21" s="6"/>
      <c r="B21" s="3"/>
      <c r="C21" s="3"/>
      <c r="D21" s="3" t="str">
        <f>$A$1&amp;"-27"</f>
        <v>0519-LR6-27</v>
      </c>
      <c r="E21" s="3" t="s">
        <v>29</v>
      </c>
      <c r="F21" s="3"/>
      <c r="G21" s="3"/>
      <c r="H21" s="9"/>
      <c r="I21" s="8">
        <f t="shared" si="0"/>
        <v>43902</v>
      </c>
      <c r="J21" s="8">
        <f>$I$14-1</f>
        <v>43904</v>
      </c>
      <c r="K21" s="4">
        <v>1</v>
      </c>
      <c r="L21" s="4">
        <v>4</v>
      </c>
      <c r="M21" s="4">
        <v>2</v>
      </c>
    </row>
    <row r="22" spans="1:13" s="2" customFormat="1" ht="20.100000000000001" customHeight="1" x14ac:dyDescent="0.25">
      <c r="A22" s="6"/>
      <c r="B22" s="3"/>
      <c r="C22" s="3"/>
      <c r="D22" s="3" t="str">
        <f>$A$1&amp;"-28"</f>
        <v>0519-LR6-28</v>
      </c>
      <c r="E22" s="3" t="s">
        <v>30</v>
      </c>
      <c r="F22" s="3"/>
      <c r="G22" s="3"/>
      <c r="H22" s="9"/>
      <c r="I22" s="8">
        <f t="shared" si="0"/>
        <v>43902</v>
      </c>
      <c r="J22" s="8">
        <f>$I$14-1</f>
        <v>43904</v>
      </c>
      <c r="K22" s="4">
        <v>1</v>
      </c>
      <c r="L22" s="4">
        <v>4</v>
      </c>
      <c r="M22" s="4">
        <v>2</v>
      </c>
    </row>
    <row r="23" spans="1:13" s="2" customFormat="1" ht="20.100000000000001" customHeight="1" x14ac:dyDescent="0.25">
      <c r="A23" s="6"/>
      <c r="B23" s="3"/>
      <c r="C23" s="3"/>
      <c r="D23" s="3" t="str">
        <f>$A$1&amp;"-29"</f>
        <v>0519-LR6-29</v>
      </c>
      <c r="E23" s="3" t="s">
        <v>31</v>
      </c>
      <c r="F23" s="3"/>
      <c r="G23" s="3"/>
      <c r="H23" s="9"/>
      <c r="I23" s="8">
        <f t="shared" si="0"/>
        <v>43902</v>
      </c>
      <c r="J23" s="8">
        <f>$I$14-1</f>
        <v>43904</v>
      </c>
      <c r="K23" s="4">
        <v>1</v>
      </c>
      <c r="L23" s="4">
        <v>4</v>
      </c>
      <c r="M23" s="4">
        <v>2</v>
      </c>
    </row>
    <row r="24" spans="1:13" s="2" customFormat="1" ht="20.100000000000001" customHeight="1" x14ac:dyDescent="0.25">
      <c r="A24" s="6"/>
      <c r="B24" s="3"/>
      <c r="C24" s="3" t="str">
        <f>$A$1&amp;"-13"</f>
        <v>0519-LR6-13</v>
      </c>
      <c r="D24" s="3" t="s">
        <v>32</v>
      </c>
      <c r="E24" s="3"/>
      <c r="F24" s="3"/>
      <c r="G24" s="3"/>
      <c r="H24" s="9"/>
      <c r="I24" s="8">
        <f t="shared" si="0"/>
        <v>43903</v>
      </c>
      <c r="J24" s="8">
        <f>$I$9-1</f>
        <v>43907</v>
      </c>
      <c r="K24" s="4">
        <v>1</v>
      </c>
      <c r="L24" s="4">
        <v>4</v>
      </c>
      <c r="M24" s="4">
        <v>4</v>
      </c>
    </row>
    <row r="25" spans="1:13" s="2" customFormat="1" ht="20.100000000000001" customHeight="1" x14ac:dyDescent="0.25">
      <c r="A25" s="6"/>
      <c r="B25" s="3"/>
      <c r="C25" s="3"/>
      <c r="D25" s="3" t="str">
        <f>$A$1&amp;"-30"</f>
        <v>0519-LR6-30</v>
      </c>
      <c r="E25" s="3" t="s">
        <v>33</v>
      </c>
      <c r="F25" s="3"/>
      <c r="G25" s="3"/>
      <c r="H25" s="9"/>
      <c r="I25" s="8">
        <f t="shared" si="0"/>
        <v>43900</v>
      </c>
      <c r="J25" s="8">
        <f>$I$24-1</f>
        <v>43902</v>
      </c>
      <c r="K25" s="4">
        <v>1</v>
      </c>
      <c r="L25" s="4">
        <v>4</v>
      </c>
      <c r="M25" s="4">
        <v>2</v>
      </c>
    </row>
    <row r="26" spans="1:13" s="2" customFormat="1" ht="20.100000000000001" customHeight="1" x14ac:dyDescent="0.25">
      <c r="A26" s="6"/>
      <c r="B26" s="3"/>
      <c r="C26" s="3"/>
      <c r="D26" s="3" t="str">
        <f>$A$1&amp;"-31"</f>
        <v>0519-LR6-31</v>
      </c>
      <c r="E26" s="3" t="s">
        <v>34</v>
      </c>
      <c r="F26" s="3"/>
      <c r="G26" s="3"/>
      <c r="H26" s="9"/>
      <c r="I26" s="8">
        <f t="shared" si="0"/>
        <v>43900</v>
      </c>
      <c r="J26" s="8">
        <f>$I$24-1</f>
        <v>43902</v>
      </c>
      <c r="K26" s="4">
        <v>1</v>
      </c>
      <c r="L26" s="4">
        <v>4</v>
      </c>
      <c r="M26" s="4">
        <v>2</v>
      </c>
    </row>
    <row r="27" spans="1:13" s="2" customFormat="1" ht="20.100000000000001" customHeight="1" x14ac:dyDescent="0.25">
      <c r="A27" s="6"/>
      <c r="B27" s="3"/>
      <c r="C27" s="3"/>
      <c r="D27" s="3" t="str">
        <f>$A$1&amp;"-32"</f>
        <v>0519-LR6-32</v>
      </c>
      <c r="E27" s="3" t="s">
        <v>35</v>
      </c>
      <c r="F27" s="3"/>
      <c r="G27" s="3"/>
      <c r="H27" s="9"/>
      <c r="I27" s="8">
        <f t="shared" si="0"/>
        <v>43900</v>
      </c>
      <c r="J27" s="8">
        <f>$I$24-1</f>
        <v>43902</v>
      </c>
      <c r="K27" s="4">
        <v>1</v>
      </c>
      <c r="L27" s="4">
        <v>3</v>
      </c>
      <c r="M27" s="4">
        <v>2</v>
      </c>
    </row>
    <row r="28" spans="1:13" s="2" customFormat="1" ht="20.100000000000001" customHeight="1" x14ac:dyDescent="0.25">
      <c r="A28" s="6"/>
      <c r="B28" s="3" t="str">
        <f>$A$1&amp;"-06"</f>
        <v>0519-LR6-06</v>
      </c>
      <c r="C28" s="3" t="s">
        <v>9</v>
      </c>
      <c r="D28" s="3"/>
      <c r="E28" s="3"/>
      <c r="F28" s="3"/>
      <c r="G28" s="3"/>
      <c r="H28" s="9"/>
      <c r="I28" s="8">
        <f t="shared" si="0"/>
        <v>43905</v>
      </c>
      <c r="J28" s="8">
        <f>I5-1</f>
        <v>43910</v>
      </c>
      <c r="K28" s="4">
        <v>1</v>
      </c>
      <c r="L28" s="4">
        <v>4</v>
      </c>
      <c r="M28" s="4">
        <v>5</v>
      </c>
    </row>
    <row r="29" spans="1:13" s="2" customFormat="1" ht="20.100000000000001" customHeight="1" x14ac:dyDescent="0.25">
      <c r="A29" s="6"/>
      <c r="B29" s="3"/>
      <c r="C29" s="3" t="str">
        <f>$A$1&amp;"-14"</f>
        <v>0519-LR6-14</v>
      </c>
      <c r="D29" s="3" t="s">
        <v>10</v>
      </c>
      <c r="E29" s="3"/>
      <c r="F29" s="3"/>
      <c r="G29" s="3"/>
      <c r="H29" s="9"/>
      <c r="I29" s="8">
        <f t="shared" si="0"/>
        <v>43903</v>
      </c>
      <c r="J29" s="8">
        <f>$I$28-1</f>
        <v>43904</v>
      </c>
      <c r="K29" s="10">
        <v>4</v>
      </c>
      <c r="L29" s="4">
        <v>4</v>
      </c>
      <c r="M29" s="4">
        <v>1</v>
      </c>
    </row>
    <row r="30" spans="1:13" s="2" customFormat="1" ht="20.100000000000001" customHeight="1" x14ac:dyDescent="0.25">
      <c r="A30" s="6"/>
      <c r="B30" s="3"/>
      <c r="C30" s="3" t="str">
        <f>$A$1&amp;"-15"</f>
        <v>0519-LR6-15</v>
      </c>
      <c r="D30" s="3" t="s">
        <v>12</v>
      </c>
      <c r="E30" s="3"/>
      <c r="F30" s="3"/>
      <c r="G30" s="3"/>
      <c r="H30" s="9"/>
      <c r="I30" s="8">
        <f t="shared" si="0"/>
        <v>43903</v>
      </c>
      <c r="J30" s="8">
        <f>$I$28-1</f>
        <v>43904</v>
      </c>
      <c r="K30" s="10">
        <v>1</v>
      </c>
      <c r="L30" s="4">
        <v>3</v>
      </c>
      <c r="M30" s="4">
        <v>1</v>
      </c>
    </row>
    <row r="31" spans="1:13" s="2" customFormat="1" ht="20.100000000000001" customHeight="1" x14ac:dyDescent="0.25">
      <c r="A31" s="6"/>
      <c r="B31" s="3"/>
      <c r="C31" s="3" t="str">
        <f>$A$1&amp;"-16"</f>
        <v>0519-LR6-16</v>
      </c>
      <c r="D31" s="3" t="s">
        <v>37</v>
      </c>
      <c r="E31" s="3"/>
      <c r="F31" s="3"/>
      <c r="G31" s="3"/>
      <c r="H31" s="9"/>
      <c r="I31" s="8">
        <f t="shared" si="0"/>
        <v>43903</v>
      </c>
      <c r="J31" s="8">
        <f>$I$28-1</f>
        <v>43904</v>
      </c>
      <c r="K31" s="10">
        <v>3</v>
      </c>
      <c r="L31" s="4">
        <v>4</v>
      </c>
      <c r="M31" s="4">
        <v>1</v>
      </c>
    </row>
    <row r="32" spans="1:13" s="2" customFormat="1" ht="20.100000000000001" customHeight="1" x14ac:dyDescent="0.25">
      <c r="A32" s="6"/>
      <c r="B32" s="3"/>
      <c r="C32" s="3" t="str">
        <f>$A$1&amp;"-17"</f>
        <v>0519-LR6-17</v>
      </c>
      <c r="D32" s="3" t="s">
        <v>38</v>
      </c>
      <c r="E32" s="3"/>
      <c r="F32" s="3"/>
      <c r="G32" s="3"/>
      <c r="H32" s="9"/>
      <c r="I32" s="8">
        <f t="shared" si="0"/>
        <v>43903</v>
      </c>
      <c r="J32" s="8">
        <f>$I$28-1</f>
        <v>43904</v>
      </c>
      <c r="K32" s="4">
        <v>1</v>
      </c>
      <c r="L32" s="4">
        <v>4</v>
      </c>
      <c r="M32" s="4">
        <v>1</v>
      </c>
    </row>
    <row r="33" spans="1:13" s="2" customFormat="1" ht="20.100000000000001" customHeight="1" x14ac:dyDescent="0.25">
      <c r="A33" s="6"/>
      <c r="B33" s="3" t="str">
        <f>$A$1&amp;"-07"</f>
        <v>0519-LR6-07</v>
      </c>
      <c r="C33" s="3" t="s">
        <v>36</v>
      </c>
      <c r="D33" s="3"/>
      <c r="E33" s="3"/>
      <c r="F33" s="3"/>
      <c r="G33" s="3"/>
      <c r="H33" s="9"/>
      <c r="I33" s="8">
        <f t="shared" si="0"/>
        <v>43906</v>
      </c>
      <c r="J33" s="8">
        <f>$I$5-1</f>
        <v>43910</v>
      </c>
      <c r="K33" s="4">
        <v>1</v>
      </c>
      <c r="L33" s="4">
        <v>3</v>
      </c>
      <c r="M33" s="4">
        <v>4</v>
      </c>
    </row>
    <row r="34" spans="1:13" s="2" customFormat="1" ht="20.100000000000001" customHeight="1" x14ac:dyDescent="0.25">
      <c r="A34" s="6"/>
      <c r="B34" s="3" t="str">
        <f>$A$1&amp;"-08"</f>
        <v>0519-LR6-08</v>
      </c>
      <c r="C34" s="3" t="s">
        <v>39</v>
      </c>
      <c r="D34" s="3"/>
      <c r="E34" s="3"/>
      <c r="F34" s="3"/>
      <c r="G34" s="3"/>
      <c r="H34" s="9"/>
      <c r="I34" s="8">
        <f t="shared" si="0"/>
        <v>43908</v>
      </c>
      <c r="J34" s="8">
        <f>$I$5-1</f>
        <v>43910</v>
      </c>
      <c r="K34" s="4">
        <v>1</v>
      </c>
      <c r="L34" s="4">
        <v>4</v>
      </c>
      <c r="M34" s="4">
        <v>2</v>
      </c>
    </row>
    <row r="35" spans="1:13" s="2" customFormat="1" ht="20.100000000000001" customHeight="1" x14ac:dyDescent="0.25">
      <c r="A35" s="6"/>
      <c r="B35" s="3" t="str">
        <f>$A$1&amp;"-09"</f>
        <v>0519-LR6-09</v>
      </c>
      <c r="C35" s="3" t="s">
        <v>16</v>
      </c>
      <c r="D35" s="3"/>
      <c r="E35" s="3"/>
      <c r="F35" s="3"/>
      <c r="G35" s="3"/>
      <c r="H35" s="9"/>
      <c r="I35" s="8">
        <f t="shared" si="0"/>
        <v>43896</v>
      </c>
      <c r="J35" s="8">
        <f>$I$5-1</f>
        <v>43910</v>
      </c>
      <c r="K35" s="4">
        <v>1</v>
      </c>
      <c r="L35" s="4">
        <v>6</v>
      </c>
      <c r="M35" s="4">
        <v>14</v>
      </c>
    </row>
    <row r="36" spans="1:13" s="2" customFormat="1" ht="20.100000000000001" customHeight="1" x14ac:dyDescent="0.25">
      <c r="A36" s="6"/>
      <c r="B36" s="3" t="str">
        <f>$A$1&amp;"-10"</f>
        <v>0519-LR6-10</v>
      </c>
      <c r="C36" s="3" t="s">
        <v>11</v>
      </c>
      <c r="D36" s="3"/>
      <c r="E36" s="3"/>
      <c r="F36" s="3"/>
      <c r="G36" s="3"/>
      <c r="H36" s="9"/>
      <c r="I36" s="8">
        <f t="shared" si="0"/>
        <v>43909</v>
      </c>
      <c r="J36" s="8">
        <f>$I$5-1</f>
        <v>43910</v>
      </c>
      <c r="K36" s="4">
        <v>1</v>
      </c>
      <c r="L36" s="4">
        <v>3</v>
      </c>
      <c r="M36" s="4">
        <v>1</v>
      </c>
    </row>
  </sheetData>
  <printOptions horizontalCentered="1"/>
  <pageMargins left="0.25" right="0.25" top="0.25" bottom="0.25" header="0.3" footer="0.3"/>
  <pageSetup scale="66" fitToHeight="0" orientation="landscape" horizontalDpi="1800" verticalDpi="18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0519-LR6</vt:lpstr>
    </vt:vector>
  </TitlesOfParts>
  <Company>NTPV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HBH</dc:creator>
  <cp:lastModifiedBy>Justyn Lee</cp:lastModifiedBy>
  <cp:lastPrinted>2020-01-13T16:49:42Z</cp:lastPrinted>
  <dcterms:created xsi:type="dcterms:W3CDTF">2018-12-26T22:27:53Z</dcterms:created>
  <dcterms:modified xsi:type="dcterms:W3CDTF">2020-01-13T16:54:59Z</dcterms:modified>
</cp:coreProperties>
</file>